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3875" windowHeight="7470" tabRatio="264" activeTab="0"/>
  </bookViews>
  <sheets>
    <sheet name="Data" sheetId="1" r:id="rId1"/>
    <sheet name="Meta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amel</author>
    <author> </author>
    <author>Jason P. Sorens</author>
  </authors>
  <commentList>
    <comment ref="S53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3 in 2012</t>
        </r>
      </text>
    </comment>
    <comment ref="C3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4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5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1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W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3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banin, 1998</t>
        </r>
      </text>
    </comment>
    <comment ref="X41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41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44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Z44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0.5 in 2009</t>
        </r>
      </text>
    </comment>
    <comment ref="X51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51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54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Z54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0.5 in 2009</t>
        </r>
      </text>
    </comment>
    <comment ref="W626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2011</t>
        </r>
      </text>
    </comment>
    <comment ref="W726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2011</t>
        </r>
      </text>
    </comment>
    <comment ref="Z648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2012</t>
        </r>
      </text>
    </comment>
    <comment ref="Z748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2012</t>
        </r>
      </text>
    </comment>
    <comment ref="AB9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in 1998 with 6% requirement</t>
        </r>
      </text>
    </comment>
    <comment ref="AB159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pa 03-135</t>
        </r>
      </text>
    </comment>
    <comment ref="AB17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1983: 105 MW, investor-owned only</t>
        </r>
      </text>
    </comment>
    <comment ref="AB21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1999</t>
        </r>
      </text>
    </comment>
    <comment ref="AC22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1.5 as of 2018</t>
        </r>
      </text>
    </comment>
    <comment ref="AB23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legislation enacted 1997, regulations adopted 1999</t>
        </r>
      </text>
    </comment>
    <comment ref="AB4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legislation enacted</t>
        </r>
      </text>
    </comment>
    <comment ref="AB5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regulations adopted</t>
        </r>
      </text>
    </comment>
    <comment ref="AB30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1997</t>
        </r>
      </text>
    </comment>
    <comment ref="AB381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municipal utilities exempt</t>
        </r>
      </text>
    </comment>
    <comment ref="AB3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1999</t>
        </r>
      </text>
    </comment>
    <comment ref="AB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1999</t>
        </r>
      </text>
    </comment>
    <comment ref="AB750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no specifically renewable fuel requirement</t>
        </r>
      </text>
    </comment>
    <comment ref="AB51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enacted 1998</t>
        </r>
      </text>
    </comment>
    <comment ref="P557" authorId="2">
      <text>
        <r>
          <rPr>
            <b/>
            <sz val="9"/>
            <rFont val="Tahoma"/>
            <family val="2"/>
          </rPr>
          <t>Jason P. Sorens:</t>
        </r>
        <r>
          <rPr>
            <sz val="9"/>
            <rFont val="Tahoma"/>
            <family val="2"/>
          </rPr>
          <t xml:space="preserve">
took effect early 2012</t>
        </r>
      </text>
    </comment>
    <comment ref="C2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1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24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3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4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5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C69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state gov only</t>
        </r>
      </text>
    </comment>
    <comment ref="W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8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banin, 1998</t>
        </r>
      </text>
    </comment>
    <comment ref="W10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10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10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1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1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1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13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banin, 1998</t>
        </r>
      </text>
    </comment>
    <comment ref="W1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1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1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1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1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1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18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banin, 1998</t>
        </r>
      </text>
    </comment>
    <comment ref="W20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20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20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2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2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22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23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banin, 1998</t>
        </r>
      </text>
    </comment>
    <comment ref="W282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banin, 1998</t>
        </r>
      </text>
    </comment>
    <comment ref="W2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2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255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W2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2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.5 in 2004</t>
        </r>
      </text>
    </comment>
    <comment ref="Z274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1 in 2004</t>
        </r>
      </text>
    </comment>
    <comment ref="X46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46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49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Z49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0.5 in 2009</t>
        </r>
      </text>
    </comment>
    <comment ref="X56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56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Y59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Z595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0.5 in 2009</t>
        </r>
      </text>
    </comment>
    <comment ref="W576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2011</t>
        </r>
      </text>
    </comment>
    <comment ref="W676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2011</t>
        </r>
      </text>
    </comment>
    <comment ref="Z698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2012</t>
        </r>
      </text>
    </comment>
    <comment ref="AB800" authorId="0">
      <text>
        <r>
          <rPr>
            <b/>
            <sz val="9"/>
            <rFont val="Tahoma"/>
            <family val="2"/>
          </rPr>
          <t>amel:</t>
        </r>
        <r>
          <rPr>
            <sz val="9"/>
            <rFont val="Tahoma"/>
            <family val="2"/>
          </rPr>
          <t xml:space="preserve">
no specifically renewable fuel requirement</t>
        </r>
      </text>
    </comment>
    <comment ref="AB768" authorId="2">
      <text>
        <r>
          <rPr>
            <b/>
            <sz val="9"/>
            <rFont val="Tahoma"/>
            <family val="0"/>
          </rPr>
          <t>Jason P. Sorens:</t>
        </r>
        <r>
          <rPr>
            <sz val="9"/>
            <rFont val="Tahoma"/>
            <family val="0"/>
          </rPr>
          <t xml:space="preserve">
sb 91</t>
        </r>
      </text>
    </comment>
    <comment ref="AB421" authorId="2">
      <text>
        <r>
          <rPr>
            <b/>
            <sz val="9"/>
            <rFont val="Tahoma"/>
            <family val="0"/>
          </rPr>
          <t>Jason P. Sorens:</t>
        </r>
        <r>
          <rPr>
            <sz val="9"/>
            <rFont val="Tahoma"/>
            <family val="0"/>
          </rPr>
          <t xml:space="preserve">
enacted 2006</t>
        </r>
      </text>
    </comment>
    <comment ref="AB822" authorId="2">
      <text>
        <r>
          <rPr>
            <b/>
            <sz val="9"/>
            <rFont val="Tahoma"/>
            <family val="0"/>
          </rPr>
          <t>Jason P. Sorens:</t>
        </r>
        <r>
          <rPr>
            <sz val="9"/>
            <rFont val="Tahoma"/>
            <family val="0"/>
          </rPr>
          <t xml:space="preserve">
in 2017: 2020 goal raised to 25%</t>
        </r>
      </text>
    </comment>
    <comment ref="AL694" authorId="2">
      <text>
        <r>
          <rPr>
            <b/>
            <sz val="9"/>
            <rFont val="Tahoma"/>
            <family val="2"/>
          </rPr>
          <t>Jason P. Sorens:</t>
        </r>
        <r>
          <rPr>
            <sz val="9"/>
            <rFont val="Tahoma"/>
            <family val="2"/>
          </rPr>
          <t xml:space="preserve">
only applied to prosecution, not firing</t>
        </r>
      </text>
    </comment>
    <comment ref="AL464" authorId="2">
      <text>
        <r>
          <rPr>
            <b/>
            <sz val="9"/>
            <rFont val="Tahoma"/>
            <family val="2"/>
          </rPr>
          <t>Jason P. Sorens:</t>
        </r>
        <r>
          <rPr>
            <sz val="9"/>
            <rFont val="Tahoma"/>
            <family val="2"/>
          </rPr>
          <t xml:space="preserve">
merely provides civil immunity to employers who allow guns</t>
        </r>
      </text>
    </comment>
    <comment ref="AL756" authorId="2">
      <text>
        <r>
          <rPr>
            <b/>
            <sz val="9"/>
            <rFont val="Tahoma"/>
            <family val="2"/>
          </rPr>
          <t>Jason P. Sorens:</t>
        </r>
        <r>
          <rPr>
            <sz val="9"/>
            <rFont val="Tahoma"/>
            <family val="2"/>
          </rPr>
          <t xml:space="preserve">
publicly owned lots only</t>
        </r>
      </text>
    </comment>
    <comment ref="AL685" authorId="2">
      <text>
        <r>
          <rPr>
            <b/>
            <sz val="9"/>
            <rFont val="Tahoma"/>
            <family val="2"/>
          </rPr>
          <t>Jason P. Sorens:</t>
        </r>
        <r>
          <rPr>
            <sz val="9"/>
            <rFont val="Tahoma"/>
            <family val="2"/>
          </rPr>
          <t xml:space="preserve">
only government agencies</t>
        </r>
      </text>
    </comment>
  </commentList>
</comments>
</file>

<file path=xl/sharedStrings.xml><?xml version="1.0" encoding="utf-8"?>
<sst xmlns="http://schemas.openxmlformats.org/spreadsheetml/2006/main" count="1256" uniqueCount="256">
  <si>
    <t>State Name</t>
  </si>
  <si>
    <t>Year</t>
  </si>
  <si>
    <t>Endangered Species Act Statutes Animals Plants (=0 if no act or statute, =1 if act or statute, but only in regard to animals, =2 if act or statute in regard to both animals and plants)</t>
  </si>
  <si>
    <t>Guidelines for a State Development Plan (=0 if none, =1 if yes but no land-use element, =2 if yes and include land-use element)</t>
  </si>
  <si>
    <t>Strength of State Planning Role (=1 if weak, =2 if significant, =3 if substantial)</t>
  </si>
  <si>
    <t>State Mandated Local Plans (=1 if yes)</t>
  </si>
  <si>
    <t>Internal Consistency (=1 if state imposes requirement that zoning be based upon and consistent with the legally adopted comprehensive plan)</t>
  </si>
  <si>
    <t>Vertical Consistency (=0 if none, =1 if state merely assists localities, =2 if state imposes requirement that the local comprehensive plan of a city or county not conflict with plans of higher levels of government within the state)</t>
  </si>
  <si>
    <t>Horizontal Consistency (=0 if none required, =1 if state merely assists localities, =2 if state requires intergovernmental coordination among neighboring jurisdictions)</t>
  </si>
  <si>
    <t>State</t>
  </si>
  <si>
    <t>Frtp</t>
  </si>
  <si>
    <t>Fswp</t>
  </si>
  <si>
    <t>Fwtldrps</t>
  </si>
  <si>
    <t>Fesasap</t>
  </si>
  <si>
    <t>Fgfsp</t>
  </si>
  <si>
    <t>Fsspr</t>
  </si>
  <si>
    <t>Fsmlp</t>
  </si>
  <si>
    <t>Fic</t>
  </si>
  <si>
    <t>Fvc</t>
  </si>
  <si>
    <t>Fhc</t>
  </si>
  <si>
    <t>Alabama</t>
  </si>
  <si>
    <t>.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</si>
  <si>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</si>
  <si>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</si>
  <si>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</si>
  <si>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</si>
  <si>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</si>
  <si>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</si>
  <si>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</si>
  <si>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</si>
  <si>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</si>
  <si>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</si>
  <si>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</si>
  <si>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</si>
  <si>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</si>
  <si>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</si>
  <si>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</si>
  <si>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</si>
  <si>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</si>
  <si>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</si>
  <si>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</si>
  <si>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</si>
  <si>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</si>
  <si>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</si>
  <si>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</si>
  <si>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</si>
  <si>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</si>
  <si>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</si>
  <si>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</si>
  <si>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</si>
  <si>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</si>
  <si>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</si>
  <si>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</si>
  <si>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</si>
  <si>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</si>
  <si>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</si>
  <si>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</si>
  <si>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</si>
  <si>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</si>
  <si>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</si>
  <si>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</si>
  <si>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</si>
  <si>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</si>
  <si>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</si>
  <si>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</si>
  <si>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</si>
  <si>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</si>
  <si>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</si>
  <si>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</si>
  <si>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</si>
  <si>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</si>
  <si>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Gasoline tax rate per gallon in dollars, including sales, excise, and franchise taxes</t>
  </si>
  <si>
    <t>fgastax1</t>
  </si>
  <si>
    <t>Variable Name</t>
  </si>
  <si>
    <t>Variable Code</t>
  </si>
  <si>
    <t>Source1 Name</t>
  </si>
  <si>
    <t>Source1 Table/Location</t>
  </si>
  <si>
    <t>Source1 URL (if appl.)</t>
  </si>
  <si>
    <t>Source1 Access Date</t>
  </si>
  <si>
    <t>Source2 Name</t>
  </si>
  <si>
    <t>Source2 Table/Location</t>
  </si>
  <si>
    <t>Source2 URL (if appl.)</t>
  </si>
  <si>
    <t>Source2 Access Date</t>
  </si>
  <si>
    <t>fcap</t>
  </si>
  <si>
    <t>Regional Greenhouse Gas Initiative</t>
  </si>
  <si>
    <t>http://www.rggi.org/states</t>
  </si>
  <si>
    <t>Participating States</t>
  </si>
  <si>
    <t>Cap on greenhouse gas emissions from electric power producers? (1=yes, 0=no)</t>
  </si>
  <si>
    <t>Stateline.org</t>
  </si>
  <si>
    <t>2008 state by state summary</t>
  </si>
  <si>
    <t>http://www.stateline.org/live/details/story?contentId=322840</t>
  </si>
  <si>
    <t>Active cap on greenhouse gas emissions from electric power producers? (1=yes, 0=no) (note: setting a goal or initiating a process doesn't count - only actual regulations in force)</t>
  </si>
  <si>
    <t>Political Research Associates</t>
  </si>
  <si>
    <t>http://www.publiceye.org/eyes/privprop.html</t>
  </si>
  <si>
    <t>Regulatory Takings and Private Property Rights</t>
  </si>
  <si>
    <t>Source3 Name</t>
  </si>
  <si>
    <t>Source3 Table/Location</t>
  </si>
  <si>
    <t>Source3 URL (if appl.)</t>
  </si>
  <si>
    <t>Source3 Access Date</t>
  </si>
  <si>
    <r>
      <t xml:space="preserve">Kirk Emerson and Charles R. Wise (1997), "Statutory Approaches to Regulatory Takings: State Property Rights Legislation Issues and Implications for Public Administration," </t>
    </r>
    <r>
      <rPr>
        <i/>
        <sz val="10"/>
        <rFont val="Arial"/>
        <family val="2"/>
      </rPr>
      <t>Public Administration Review</t>
    </r>
    <r>
      <rPr>
        <sz val="10"/>
        <rFont val="Arial"/>
        <family val="2"/>
      </rPr>
      <t xml:space="preserve"> 57 (5): 411-422.</t>
    </r>
  </si>
  <si>
    <t>p. 421</t>
  </si>
  <si>
    <t>Institute for Business and Home Safety</t>
  </si>
  <si>
    <t>General State Planning Legislation</t>
  </si>
  <si>
    <t>http://www.disastersafety.org/resource/resmgr/pdfs/statutes2008.pdf</t>
  </si>
  <si>
    <t>Association of State Wetland Managers</t>
  </si>
  <si>
    <t>State Wetland Programs</t>
  </si>
  <si>
    <t>http://aswm.org/swp/statemainpage9.htm</t>
  </si>
  <si>
    <t>State Wetland Programs - links to descriptions of state regulatory frameworks</t>
  </si>
  <si>
    <t>http://www.eli.org/Program_Areas/state_wetlands.cfm</t>
  </si>
  <si>
    <t>ELI Study of State Wetlands Programs</t>
  </si>
  <si>
    <t>State Wetland Restoration Program (=1 if yes)</t>
  </si>
  <si>
    <t>Wetland Regulatory Protection Statutes, Stricter than Federal (=1 if statewide, =0.5 if local/coastal, =0 if none)</t>
  </si>
  <si>
    <t>Animallaw.info</t>
  </si>
  <si>
    <t>http://www.animallaw.info/articles/armpstateesa.htm</t>
  </si>
  <si>
    <t>Map of State Endangered Species Laws</t>
  </si>
  <si>
    <t>Endangered Species Regulations (=0 if no act or statute, =1 if act or statute, but only in regard to animals, =2 if act or statute in regard to both animals and plants)</t>
  </si>
  <si>
    <t>Tax Foundation</t>
  </si>
  <si>
    <t>http://taxfoundation.org/taxdata/show/245.html</t>
  </si>
  <si>
    <t>State Sales, Gasoline, Cigarette, and Alcohol Taxes (note: gas taxes as of April in year following that coded herein)</t>
  </si>
  <si>
    <t>Gasoline tax rate per gallon in dollars, including sales, excise, storage, and franchise taxes</t>
  </si>
  <si>
    <t>Wharton Residential Land Use Regulatory Index</t>
  </si>
  <si>
    <t>fwrluri</t>
  </si>
  <si>
    <r>
      <t xml:space="preserve">Joseph Gyourko, Albert Saiz, and Anita Summers (2008), "A New Measure of the Local Regulatory Environment for Housing Markets: The Wharton Residential Land Use Regulatory Index," </t>
    </r>
    <r>
      <rPr>
        <i/>
        <sz val="10"/>
        <rFont val="Arial"/>
        <family val="2"/>
      </rPr>
      <t>Urban Studies</t>
    </r>
    <r>
      <rPr>
        <sz val="10"/>
        <rFont val="Arial"/>
        <family val="2"/>
      </rPr>
      <t xml:space="preserve"> 45 (3): 693-729.</t>
    </r>
  </si>
  <si>
    <t>p. 711</t>
  </si>
  <si>
    <t>N/A</t>
  </si>
  <si>
    <t>http://www.taxfoundation.org/taxdata/show/26079.html</t>
  </si>
  <si>
    <t>http://www.disastersafety.org/content/data/file/maps.pdf</t>
  </si>
  <si>
    <t>http://www.disastersafety.org/content/data/file/statutes2009.pdf</t>
  </si>
  <si>
    <t>State Gasoline Tax Rates, As of January 1, 2011</t>
  </si>
  <si>
    <t>www.disastersafety.org</t>
  </si>
  <si>
    <t>Maps from the Summary of State Land Use Planning Laws</t>
  </si>
  <si>
    <t>General State Planning Legislation(through December 2009)</t>
  </si>
  <si>
    <t>http://www.californiawetlands.net/tracker/</t>
  </si>
  <si>
    <t>California Wetlands</t>
  </si>
  <si>
    <t>Map of Endangered Species Laws</t>
  </si>
  <si>
    <t>Animal Legal and Historical Center</t>
  </si>
  <si>
    <t>frent</t>
  </si>
  <si>
    <t>Local rent control laws exist? (1=yes, 0=no)</t>
  </si>
  <si>
    <t>National Multi Housing Council</t>
  </si>
  <si>
    <t>Rent Control Laws by State</t>
  </si>
  <si>
    <t>http://nmhc.org/Content/ContentList.cfm?NavID=395</t>
  </si>
  <si>
    <t>fspeech</t>
  </si>
  <si>
    <r>
      <t xml:space="preserve">Eugene Volokh, "State Constitutional Free Speech vis-à-vis </t>
    </r>
    <r>
      <rPr>
        <i/>
        <sz val="10"/>
        <rFont val="Arial"/>
        <family val="2"/>
      </rPr>
      <t>Private</t>
    </r>
    <r>
      <rPr>
        <sz val="10"/>
        <rFont val="Arial"/>
        <family val="2"/>
      </rPr>
      <t xml:space="preserve"> Landowners," Volokh.com, June 13, 2012.</t>
    </r>
  </si>
  <si>
    <t>http://www.volokh.com/2012/06/13/state-constitutional-free-speech-vis-a-vis-private-landowners/</t>
  </si>
  <si>
    <t>Mandated free speech on private property? (3=malls, universities, &amp; neighborhood associations, 2=malls &amp; neighborhood associations or malls &amp; universities, 1=malls or universities, 0.5=some government connection required/signature gathering only, 0=none)</t>
  </si>
  <si>
    <t>Compensation required for or economic assessment required before regulatory taking (stricter than federal standard)? (=2 if both, =1 if one of the two, =0 if neither, multiplied by 0.5 if applies to state government only, not localities)</t>
  </si>
  <si>
    <t>Source4 Name</t>
  </si>
  <si>
    <t>Source4 Table/Location</t>
  </si>
  <si>
    <t>Source4 URL (if appl.)</t>
  </si>
  <si>
    <t>Source4 Access Date</t>
  </si>
  <si>
    <t>http://www.texaspolicy.com/pdf/2011-10-PP18-PropertyRightsinTexasHeadinginRightDirection-CEF-BillPeacock.pdf</t>
  </si>
  <si>
    <t>2002 Summary of State Statutes</t>
  </si>
  <si>
    <t>http://web.archive.org/web/20030627115733/http://www.disastersafety.org/research_library/downloads/StatuteSpreadsheet.pdf</t>
  </si>
  <si>
    <t>Bill Peacock, "Property Rights in Texas: Heading in the Right Direction"</t>
  </si>
  <si>
    <t>http://scholarship.law.georgetown.edu/cgi/viewcontent.cgi?article=1000&amp;context=gelpi_papers</t>
  </si>
  <si>
    <r>
      <t xml:space="preserve">John D. Echevarria and Thekla Hansen-Young (2008), "The Track Record on Takings Legislation: The Results from Florida and Oregon," </t>
    </r>
    <r>
      <rPr>
        <i/>
        <sz val="10"/>
        <rFont val="Arial"/>
        <family val="2"/>
      </rPr>
      <t xml:space="preserve">Planning and Environmental Law </t>
    </r>
    <r>
      <rPr>
        <sz val="10"/>
        <rFont val="Arial"/>
        <family val="2"/>
      </rPr>
      <t>60 (11).</t>
    </r>
  </si>
  <si>
    <t>State Wetland Restoration Program (=1 if yes, =0 if no)</t>
  </si>
  <si>
    <t>Consumer Price Index, All Items, Annual</t>
  </si>
  <si>
    <t>fgastax</t>
  </si>
  <si>
    <t>fgastax1*201.6 [2006 value]/tcpi</t>
  </si>
  <si>
    <t>fcpi</t>
  </si>
  <si>
    <t>state cost of living, 2007 vintage</t>
  </si>
  <si>
    <t>Berry, W.D., Fording, R.C., Hanson, R.L., 2000. An annual cost of living index for the american states, 1960-1995. Journal of Politics 62, 550–567.</t>
  </si>
  <si>
    <t>2007 update</t>
  </si>
  <si>
    <t>http://mailer.fsu.edu/~wberry/garnet-wberry/statecpi2007.zip</t>
  </si>
  <si>
    <t>enacted eminent domain reform through legislation or initiative, or court decision putting strict limits on "public use" (=1 if yes, 0 if no, including judicial action)</t>
  </si>
  <si>
    <t>private property (=1 if prohibits private property taking for any private use, regardless of alleged public benefit, =0.5 if prohibits only some private-to-private transfers, =0 if no effective restrictions on this type of eminent domain use)</t>
  </si>
  <si>
    <t>blight (=1 if implemented stricter definition either explicitly or implicitly, =0.5 if retained vague definition but required higher standard of proof, =0 if otherwise)</t>
  </si>
  <si>
    <t>Constitution enshrines all additional restrictions on eminent domain (=1 if yes,=0 if no, =0.5 if only some restrictions on ED have been codified constitutionally)</t>
  </si>
  <si>
    <t>Eminent domain reform index ((mreform+mprivate+mblight)*(1+(0.5*mconst)))</t>
  </si>
  <si>
    <t>freform</t>
  </si>
  <si>
    <t>fprivate</t>
  </si>
  <si>
    <t>fblight</t>
  </si>
  <si>
    <t>fconst</t>
  </si>
  <si>
    <t>findex</t>
  </si>
  <si>
    <t>Castle Coalition</t>
  </si>
  <si>
    <r>
      <t xml:space="preserve">50 State Report Card: Tracking Eminent Domain Reform Legislation Since </t>
    </r>
    <r>
      <rPr>
        <sz val="10"/>
        <rFont val="Arial"/>
        <family val="2"/>
      </rPr>
      <t>Kelo</t>
    </r>
  </si>
  <si>
    <t>http://castlecoalition.org/index.php?option=com_content&amp;task=view&amp;id=57&amp;Itemid=113</t>
  </si>
  <si>
    <r>
      <t xml:space="preserve">Elizabeth F. Gallagher (2005), "Breaking New Ground: Using Eminent Domain for Economic Development," 73 </t>
    </r>
    <r>
      <rPr>
        <i/>
        <sz val="10"/>
        <rFont val="Arial"/>
        <family val="2"/>
      </rPr>
      <t xml:space="preserve">Fordham L. Rev. </t>
    </r>
    <r>
      <rPr>
        <sz val="10"/>
        <rFont val="Arial"/>
        <family val="2"/>
      </rPr>
      <t>1837 2004-2005.</t>
    </r>
  </si>
  <si>
    <t>http://aswm.org/state-summaries</t>
  </si>
  <si>
    <t>State Wetland Program Summaries</t>
  </si>
  <si>
    <t>State Gasoline Tax Rates, 2009-2013</t>
  </si>
  <si>
    <t>http://taxfoundation.org/article/state-gasoline-tax-rates-2009-2013</t>
  </si>
  <si>
    <t>American Petroleum Institute</t>
  </si>
  <si>
    <t>Gasoline Tax</t>
  </si>
  <si>
    <t>http://www.api.org/oil-and-natural-gas-overview/industry-economics/fuel-taxes/gasoline-tax</t>
  </si>
  <si>
    <t>ccpi</t>
  </si>
  <si>
    <t>see c_drugs_15.xls</t>
  </si>
  <si>
    <r>
      <t xml:space="preserve">Erica Martinson, "Cap and Trade Lives on Through the States," </t>
    </r>
    <r>
      <rPr>
        <i/>
        <sz val="10"/>
        <rFont val="Arial"/>
        <family val="2"/>
      </rPr>
      <t>Politico</t>
    </r>
    <r>
      <rPr>
        <sz val="10"/>
        <rFont val="Arial"/>
        <family val="2"/>
      </rPr>
      <t xml:space="preserve"> (May 27, 2014)</t>
    </r>
  </si>
  <si>
    <t>http://www.politico.com/story/2014/05/cap-and-trade-states-107135.html</t>
  </si>
  <si>
    <t>frenew</t>
  </si>
  <si>
    <t>frpsexc</t>
  </si>
  <si>
    <t>Renewable portfolio standard exceptions (1.5=large hydropower excluded, 0.5=natural gas or nuclear included, 1=otherwise)</t>
  </si>
  <si>
    <t>frps</t>
  </si>
  <si>
    <t>Renewable portfolio standard index (frenew*frpsexc)</t>
  </si>
  <si>
    <t>Database of State Incentives for Renewables &amp; Efficiency</t>
  </si>
  <si>
    <t>State pages, "Renewable Portfolio Standard" entries</t>
  </si>
  <si>
    <t>http://www.dsireusa.org/</t>
  </si>
  <si>
    <t>Center for American Progress (2009), "A Renewable Energy Standard: The Proof is in the States"</t>
  </si>
  <si>
    <t>https://www.americanprogress.org/issues/green/news/2009/05/19/6027/a-renewable-energy-standard-the-proof-is-in-the-states/</t>
  </si>
  <si>
    <t>State public utility commission websites</t>
  </si>
  <si>
    <t>Mandatory renewable portfolio standard for electric utilities: if yes, minimum percentage of retail sales for which required; if no, zero (halved if applies only to investor-owned utilities, or averaged among standards for all types of utilities)</t>
  </si>
  <si>
    <t>Mandatory renewable portfolio standard for electric utilities: if yes, minimum percentage of retail sales for which required; if no, zero (halved if applies only to investor-owned utilities, or averaged among standards for all types of utilities; scored "1" and then adjusted in year of enactment)</t>
  </si>
  <si>
    <t>Renewable portfolio standard exceptions (1.5=large or existing hydropower excluded, 0.5=natural gas, coal gasification, or nuclear included, 1=otherwise, phase-ins linearly interpolated)</t>
  </si>
  <si>
    <r>
      <t xml:space="preserve">Ilya Somin (2013), "Interesting Missouri Supreme Court Decision Interpreting the State’s Post-Kelo Eminent Domain Reform Law," </t>
    </r>
    <r>
      <rPr>
        <i/>
        <sz val="10"/>
        <rFont val="Arial"/>
        <family val="2"/>
      </rPr>
      <t>Volokh Conspiracy</t>
    </r>
  </si>
  <si>
    <t>http://volokh.com/2013/05/28/interesting-missouri-supreme-court-decision-interpreting-the-states-post-kelo-eminent-domain-reform-law/</t>
  </si>
  <si>
    <t>flandu</t>
  </si>
  <si>
    <t>fipd</t>
  </si>
  <si>
    <t>fpp</t>
  </si>
  <si>
    <t>state price parities</t>
  </si>
  <si>
    <t>state cost of living, index year 2007</t>
  </si>
  <si>
    <t>state implicit price deflator, index year 2008</t>
  </si>
  <si>
    <t>Bureau of Economic Analysis</t>
  </si>
  <si>
    <t>Implicit regional price deflator (IRPD1)</t>
  </si>
  <si>
    <t>http://www.bea.gov/iTable/iTable.cfm?reqid=70&amp;step=1&amp;isuri=1&amp;acrdn=6#</t>
  </si>
  <si>
    <t>Regional price parities (RPP1)</t>
  </si>
  <si>
    <r>
      <t xml:space="preserve">Bettina H. Aten, Eric B. Figueroa, and Troy M. Martin (2013), "Real Personal Income and Regional Price Parities for States and Metropolitan Areas, 2007–2011,"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2"/>
      </rPr>
      <t xml:space="preserve"> (August): 89-103.</t>
    </r>
  </si>
  <si>
    <t>Table 4, pg. 103</t>
  </si>
  <si>
    <t>RPP's from Table 4 used to calculate IRPD's for 2007</t>
  </si>
  <si>
    <t>Table 2.4.4. Price Indexes for Personal Consumption Expenditures by Type of Product--Personal consumption expenditures--2007, 2008</t>
  </si>
  <si>
    <t>http://www.bea.gov/iTable/iTable.cfm?ReqID=9&amp;step=1#reqid=9&amp;step=3&amp;isuri=1&amp;903=69</t>
  </si>
  <si>
    <t>fpvi</t>
  </si>
  <si>
    <t>Cook Partisan Voter Index by State (+D, used for imputing land-use regulation, linearly interpolated between elections)</t>
  </si>
  <si>
    <t>Cook Political Report</t>
  </si>
  <si>
    <t>Partisan Voter Index by State, 1994-2014</t>
  </si>
  <si>
    <t>http://cookpolitical.com/file/filename.pdf</t>
  </si>
  <si>
    <t>faccom</t>
  </si>
  <si>
    <t>Accommodation GDP divided by all GDP in *previous* year (for imputation of land-use regulation)</t>
  </si>
  <si>
    <t>Real GDP by state (millions of chained 2009 dollars)--Accommodation line divided by All industry total line</t>
  </si>
  <si>
    <t>http://www.bea.gov/iTable/iTable.cfm?reqid=70&amp;step=1&amp;isuri=1&amp;acrdn=1#reqid=70&amp;step=10&amp;isuri=1&amp;7003=900&amp;7035=-1&amp;7004=naics&amp;7005=1,79&amp;7006=xx&amp;7036=-1&amp;7001=1900&amp;7002=1&amp;7090=70&amp;7007=2013,2012,2011,2010,2009,2008,2007,2006,2005,2004,2003,2002,2001,2000,1999&amp;7093=levels</t>
  </si>
  <si>
    <t>Effective number of competing jurisdictions per 100 sq mi</t>
  </si>
  <si>
    <t>acjarea</t>
  </si>
  <si>
    <t>See a_fiscal*.xls</t>
  </si>
  <si>
    <t>Law bans employers from banning guns on certain company property, such as parking lots? (1=yes, 0=no)</t>
  </si>
  <si>
    <t>fguns</t>
  </si>
  <si>
    <t>Workforce</t>
  </si>
  <si>
    <t>http://www.workforce.com/articles/texas-gun-law-adds-new-level-of-vigilance-for-employers</t>
  </si>
  <si>
    <t>Neil D Perry, Employer Firearm Policies</t>
  </si>
  <si>
    <t>http://www.mondaq.com/unitedstates/x/63822/Employer+Firearm+Policies+Parking+Lots+State+Laws+OSHA+And+The+Second+Amendment</t>
  </si>
  <si>
    <t>Various news articles</t>
  </si>
  <si>
    <t>Statutes &amp; cases</t>
  </si>
  <si>
    <t>Cases</t>
  </si>
  <si>
    <t>Castle Coalition, 50 State Report Card</t>
  </si>
  <si>
    <t>http://castlecoalition.org/50-state-report-card</t>
  </si>
  <si>
    <t>12/31/2014; 7/19/17</t>
  </si>
  <si>
    <t>Law Center to Prevent Gun Violence</t>
  </si>
  <si>
    <t>Guns in Parking Areas</t>
  </si>
  <si>
    <t>http://smartgunlaws.org/guns-in-parking-areas/</t>
  </si>
  <si>
    <t>flandum</t>
  </si>
  <si>
    <t>apop</t>
  </si>
  <si>
    <t>Population estimate</t>
  </si>
  <si>
    <t>State appellate decisions containing phrase "land use," cumulative from 1/1/1920</t>
  </si>
  <si>
    <t>Court land use decisions index: flandum/apop*1000000</t>
  </si>
  <si>
    <t>Westlaw searches by state</t>
  </si>
  <si>
    <t>fwrlurim</t>
  </si>
  <si>
    <t>Model-derived extension of fwrluri (based on regression results of fwrluri on various predictors)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</si>
</sst>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_);\(&quot;$&quot;#,##0.000\)"/>
    <numFmt numFmtId="170" formatCode="&quot;$&quot;#,##0.0000_);\(&quot;$&quot;#,##0.0000\)"/>
    <numFmt numFmtId="171" formatCode="&quot;$&quot;#,##0.000_);[Red]\(&quot;$&quot;#,##0.000\)"/>
    <numFmt numFmtId="172" formatCode="0.000"/>
    <numFmt numFmtId="173" formatCode="&quot;$&quot;#,##0.00"/>
    <numFmt numFmtId="174" formatCode="0.0%"/>
    <numFmt numFmtId="175" formatCode="&quot;$&quot;#,##0.000"/>
    <numFmt numFmtId="176" formatCode="0.000%"/>
    <numFmt numFmtId="177" formatCode="&quot;$&quot;#,##0.0000"/>
    <numFmt numFmtId="178" formatCode="[$-409]dddd\,\ mmmm\ dd\,\ yyyy"/>
    <numFmt numFmtId="179" formatCode="[$-409]h:mm:ss\ AM/PM"/>
    <numFmt numFmtId="180" formatCode="0.0"/>
  </numFmts>
  <fonts count="47">
    <font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8" fillId="0" borderId="0" xfId="54" applyAlignment="1" applyProtection="1">
      <alignment/>
      <protection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54" applyFont="1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astersafety.org/content/data/file/statutes2009.pdf" TargetMode="External" /><Relationship Id="rId2" Type="http://schemas.openxmlformats.org/officeDocument/2006/relationships/hyperlink" Target="http://www.disastersafety.org/content/data/file/statutes2009.pdf" TargetMode="External" /><Relationship Id="rId3" Type="http://schemas.openxmlformats.org/officeDocument/2006/relationships/hyperlink" Target="http://www.disastersafety.org/content/data/file/maps.pdf" TargetMode="External" /><Relationship Id="rId4" Type="http://schemas.openxmlformats.org/officeDocument/2006/relationships/hyperlink" Target="http://www.disastersafety.org/content/data/file/maps.pdf" TargetMode="External" /><Relationship Id="rId5" Type="http://schemas.openxmlformats.org/officeDocument/2006/relationships/hyperlink" Target="http://www.disastersafety.org/content/data/file/maps.pdf" TargetMode="External" /><Relationship Id="rId6" Type="http://schemas.openxmlformats.org/officeDocument/2006/relationships/hyperlink" Target="http://www.taxfoundation.org/taxdata/show/26079.html" TargetMode="External" /><Relationship Id="rId7" Type="http://schemas.openxmlformats.org/officeDocument/2006/relationships/hyperlink" Target="http://www.disastersafety.org/" TargetMode="External" /><Relationship Id="rId8" Type="http://schemas.openxmlformats.org/officeDocument/2006/relationships/hyperlink" Target="http://www.disastersafety.org/" TargetMode="External" /><Relationship Id="rId9" Type="http://schemas.openxmlformats.org/officeDocument/2006/relationships/hyperlink" Target="http://www.disastersafety.org/" TargetMode="External" /><Relationship Id="rId10" Type="http://schemas.openxmlformats.org/officeDocument/2006/relationships/hyperlink" Target="http://www.disastersafety.org/" TargetMode="External" /><Relationship Id="rId11" Type="http://schemas.openxmlformats.org/officeDocument/2006/relationships/hyperlink" Target="http://www.disastersafety.org/" TargetMode="External" /><Relationship Id="rId12" Type="http://schemas.openxmlformats.org/officeDocument/2006/relationships/hyperlink" Target="http://www.californiawetlands.net/tracker/" TargetMode="External" /><Relationship Id="rId13" Type="http://schemas.openxmlformats.org/officeDocument/2006/relationships/hyperlink" Target="http://www.animallaw.info/articles/armpstateesa.htm" TargetMode="External" /><Relationship Id="rId14" Type="http://schemas.openxmlformats.org/officeDocument/2006/relationships/hyperlink" Target="http://www.disastersafety.org/content/data/file/statutes2009.pdf" TargetMode="External" /><Relationship Id="rId15" Type="http://schemas.openxmlformats.org/officeDocument/2006/relationships/hyperlink" Target="http://www.disastersafety.org/" TargetMode="External" /><Relationship Id="rId16" Type="http://schemas.openxmlformats.org/officeDocument/2006/relationships/hyperlink" Target="http://www.volokh.com/2012/06/13/state-constitutional-free-speech-vis-a-vis-private-landowners/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7109375" defaultRowHeight="12.75"/>
  <cols>
    <col min="1" max="1" width="14.140625" style="0" customWidth="1"/>
    <col min="2" max="2" width="5.00390625" style="0" customWidth="1"/>
    <col min="3" max="3" width="4.28125" style="0" customWidth="1"/>
    <col min="4" max="4" width="5.421875" style="0" customWidth="1"/>
    <col min="5" max="5" width="9.28125" style="0" customWidth="1"/>
    <col min="6" max="6" width="9.421875" style="0" customWidth="1"/>
    <col min="7" max="7" width="6.7109375" style="0" customWidth="1"/>
    <col min="8" max="8" width="6.8515625" style="0" customWidth="1"/>
    <col min="9" max="9" width="7.28125" style="0" customWidth="1"/>
    <col min="10" max="10" width="4.57421875" style="0" customWidth="1"/>
    <col min="11" max="11" width="4.8515625" style="0" customWidth="1"/>
    <col min="12" max="12" width="5.28125" style="0" customWidth="1"/>
    <col min="13" max="14" width="8.00390625" style="0" customWidth="1"/>
    <col min="15" max="15" width="9.00390625" style="0" customWidth="1"/>
    <col min="16" max="16" width="4.7109375" style="0" customWidth="1"/>
    <col min="17" max="17" width="5.7109375" style="0" customWidth="1"/>
    <col min="18" max="18" width="4.57421875" style="0" customWidth="1"/>
    <col min="19" max="19" width="7.421875" style="0" customWidth="1"/>
    <col min="20" max="20" width="9.00390625" style="0" customWidth="1"/>
    <col min="21" max="21" width="6.00390625" style="0" customWidth="1"/>
    <col min="22" max="22" width="8.8515625" style="0" customWidth="1"/>
    <col min="23" max="23" width="6.57421875" style="0" customWidth="1"/>
    <col min="24" max="24" width="6.7109375" style="0" customWidth="1"/>
    <col min="25" max="25" width="5.8515625" style="0" customWidth="1"/>
    <col min="26" max="27" width="6.00390625" style="0" customWidth="1"/>
    <col min="28" max="28" width="6.28125" style="0" customWidth="1"/>
    <col min="29" max="29" width="7.00390625" style="0" customWidth="1"/>
    <col min="30" max="30" width="4.00390625" style="0" customWidth="1"/>
    <col min="31" max="32" width="7.28125" style="0" customWidth="1"/>
    <col min="33" max="33" width="7.00390625" style="0" customWidth="1"/>
    <col min="34" max="34" width="6.00390625" style="0" customWidth="1"/>
    <col min="35" max="37" width="11.7109375" style="0" customWidth="1"/>
    <col min="38" max="38" width="5.421875" style="0" customWidth="1"/>
  </cols>
  <sheetData>
    <row r="1" spans="1:38" ht="12.75">
      <c r="A1" s="4" t="s">
        <v>0</v>
      </c>
      <c r="B1" s="4" t="s">
        <v>1</v>
      </c>
      <c r="C1" s="4" t="s">
        <v>145</v>
      </c>
      <c r="D1" s="4" t="s">
        <v>156</v>
      </c>
      <c r="E1" s="4" t="s">
        <v>111</v>
      </c>
      <c r="F1" s="4" t="s">
        <v>115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119</v>
      </c>
      <c r="N1" t="s">
        <v>157</v>
      </c>
      <c r="O1" s="4" t="s">
        <v>159</v>
      </c>
      <c r="P1" s="4" t="s">
        <v>91</v>
      </c>
      <c r="Q1" s="4" t="s">
        <v>120</v>
      </c>
      <c r="R1" s="4" t="s">
        <v>137</v>
      </c>
      <c r="S1" s="4" t="s">
        <v>144</v>
      </c>
      <c r="T1" s="4" t="s">
        <v>210</v>
      </c>
      <c r="U1" s="4" t="s">
        <v>211</v>
      </c>
      <c r="V1" s="4" t="s">
        <v>209</v>
      </c>
      <c r="W1" t="s">
        <v>165</v>
      </c>
      <c r="X1" s="4" t="s">
        <v>166</v>
      </c>
      <c r="Y1" t="s">
        <v>167</v>
      </c>
      <c r="Z1" t="s">
        <v>168</v>
      </c>
      <c r="AA1" t="s">
        <v>169</v>
      </c>
      <c r="AB1" t="s">
        <v>202</v>
      </c>
      <c r="AC1" t="s">
        <v>203</v>
      </c>
      <c r="AD1" t="s">
        <v>194</v>
      </c>
      <c r="AE1" t="s">
        <v>251</v>
      </c>
      <c r="AF1" s="4" t="s">
        <v>250</v>
      </c>
      <c r="AG1" t="s">
        <v>252</v>
      </c>
      <c r="AH1" t="s">
        <v>222</v>
      </c>
      <c r="AI1" t="s">
        <v>227</v>
      </c>
      <c r="AJ1" t="s">
        <v>230</v>
      </c>
      <c r="AK1" t="s">
        <v>255</v>
      </c>
      <c r="AL1" t="s">
        <v>233</v>
      </c>
    </row>
    <row r="2" spans="1:38" ht="12.75">
      <c r="A2" s="4" t="s">
        <v>9</v>
      </c>
      <c r="B2" s="4" t="s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72</v>
      </c>
      <c r="N2" t="s">
        <v>186</v>
      </c>
      <c r="O2" s="4" t="s">
        <v>158</v>
      </c>
      <c r="P2" s="4" t="s">
        <v>83</v>
      </c>
      <c r="Q2" s="4" t="s">
        <v>121</v>
      </c>
      <c r="R2" s="4" t="s">
        <v>136</v>
      </c>
      <c r="S2" s="4" t="s">
        <v>141</v>
      </c>
      <c r="T2" s="4" t="s">
        <v>160</v>
      </c>
      <c r="U2" s="4" t="s">
        <v>207</v>
      </c>
      <c r="V2" s="4" t="s">
        <v>208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190</v>
      </c>
      <c r="AC2" t="s">
        <v>191</v>
      </c>
      <c r="AD2" t="s">
        <v>193</v>
      </c>
      <c r="AE2" t="s">
        <v>248</v>
      </c>
      <c r="AF2" t="s">
        <v>249</v>
      </c>
      <c r="AG2" t="s">
        <v>206</v>
      </c>
      <c r="AH2" t="s">
        <v>221</v>
      </c>
      <c r="AI2" t="s">
        <v>226</v>
      </c>
      <c r="AJ2" s="4" t="s">
        <v>231</v>
      </c>
      <c r="AK2" s="4" t="s">
        <v>254</v>
      </c>
      <c r="AL2" s="4" t="s">
        <v>234</v>
      </c>
    </row>
    <row r="3" spans="1:38" ht="12.75">
      <c r="A3" s="4" t="s">
        <v>20</v>
      </c>
      <c r="B3" s="4">
        <v>2000</v>
      </c>
      <c r="C3" s="4">
        <v>0</v>
      </c>
      <c r="D3" s="4"/>
      <c r="E3" s="4">
        <v>0</v>
      </c>
      <c r="F3" s="4"/>
      <c r="G3" s="4"/>
      <c r="H3" s="4"/>
      <c r="I3" s="4"/>
      <c r="J3" s="4"/>
      <c r="K3" s="4"/>
      <c r="L3" s="4"/>
      <c r="M3" s="4">
        <v>0.16</v>
      </c>
      <c r="N3">
        <v>172.2</v>
      </c>
      <c r="O3" s="4">
        <f>M3*201.6/N3</f>
        <v>0.1873170731707317</v>
      </c>
      <c r="P3" s="4">
        <v>0</v>
      </c>
      <c r="Q3" s="4"/>
      <c r="R3" s="4">
        <v>0</v>
      </c>
      <c r="S3" s="4">
        <v>0</v>
      </c>
      <c r="T3">
        <v>72.90778</v>
      </c>
      <c r="W3">
        <v>0</v>
      </c>
      <c r="X3">
        <v>0</v>
      </c>
      <c r="Y3">
        <v>0</v>
      </c>
      <c r="Z3">
        <v>0</v>
      </c>
      <c r="AA3">
        <f>(X3+Y3+W3)*(1+0.5*Z3)</f>
        <v>0</v>
      </c>
      <c r="AB3">
        <v>0</v>
      </c>
      <c r="AC3">
        <v>1</v>
      </c>
      <c r="AD3">
        <f>AB3*AC3</f>
        <v>0</v>
      </c>
      <c r="AE3">
        <v>99</v>
      </c>
      <c r="AF3">
        <v>4452173</v>
      </c>
      <c r="AG3">
        <f>AE3/AF3*1000000</f>
        <v>22.236332685185417</v>
      </c>
      <c r="AH3">
        <v>-8</v>
      </c>
      <c r="AI3">
        <v>0.004020564644838804</v>
      </c>
      <c r="AJ3">
        <v>0.7501603260307412</v>
      </c>
      <c r="AK3">
        <v>-0.7361045</v>
      </c>
      <c r="AL3">
        <v>0</v>
      </c>
    </row>
    <row r="4" spans="1:38" ht="12.75">
      <c r="A4" s="4" t="s">
        <v>22</v>
      </c>
      <c r="B4" s="4">
        <v>2000</v>
      </c>
      <c r="C4" s="4">
        <v>0</v>
      </c>
      <c r="D4" s="4"/>
      <c r="E4" s="4">
        <v>0</v>
      </c>
      <c r="F4" s="4"/>
      <c r="G4" s="4"/>
      <c r="H4" s="4"/>
      <c r="I4" s="4"/>
      <c r="J4" s="4"/>
      <c r="K4" s="4"/>
      <c r="L4" s="4"/>
      <c r="M4" s="4">
        <v>0.08</v>
      </c>
      <c r="N4">
        <v>172.2</v>
      </c>
      <c r="O4" s="4">
        <f>M4*201.6/N4</f>
        <v>0.09365853658536585</v>
      </c>
      <c r="P4" s="4">
        <v>0</v>
      </c>
      <c r="Q4" s="4"/>
      <c r="R4" s="4">
        <v>0</v>
      </c>
      <c r="S4" s="4">
        <v>0</v>
      </c>
      <c r="T4">
        <v>81.89808</v>
      </c>
      <c r="W4">
        <v>0</v>
      </c>
      <c r="X4">
        <v>0</v>
      </c>
      <c r="Y4">
        <v>0</v>
      </c>
      <c r="Z4">
        <v>0</v>
      </c>
      <c r="AA4">
        <f>(X4+Y4+W4)*(1+0.5*Z4)</f>
        <v>0</v>
      </c>
      <c r="AB4">
        <v>0</v>
      </c>
      <c r="AC4">
        <v>1</v>
      </c>
      <c r="AD4">
        <f>AB4*AC4</f>
        <v>0</v>
      </c>
      <c r="AE4">
        <v>84</v>
      </c>
      <c r="AF4">
        <v>627963</v>
      </c>
      <c r="AG4">
        <f>AE4/AF4*1000000</f>
        <v>133.7658428920175</v>
      </c>
      <c r="AH4">
        <v>-15</v>
      </c>
      <c r="AI4">
        <v>0.009524837430182672</v>
      </c>
      <c r="AJ4">
        <v>0.048805782242067976</v>
      </c>
      <c r="AK4">
        <v>-1.238579</v>
      </c>
      <c r="AL4">
        <v>0</v>
      </c>
    </row>
    <row r="5" spans="1:38" ht="12.75">
      <c r="A5" s="4" t="s">
        <v>23</v>
      </c>
      <c r="B5" s="4">
        <v>2000</v>
      </c>
      <c r="C5" s="4">
        <v>0</v>
      </c>
      <c r="D5" s="4"/>
      <c r="E5" s="4">
        <v>0</v>
      </c>
      <c r="F5" s="4"/>
      <c r="G5" s="4"/>
      <c r="H5" s="4"/>
      <c r="I5" s="4"/>
      <c r="J5" s="4"/>
      <c r="K5" s="4"/>
      <c r="L5" s="4"/>
      <c r="M5" s="4">
        <v>0.18</v>
      </c>
      <c r="N5">
        <v>172.2</v>
      </c>
      <c r="O5" s="4">
        <f>M5*201.6/N5</f>
        <v>0.21073170731707316</v>
      </c>
      <c r="P5" s="4">
        <v>0</v>
      </c>
      <c r="Q5" s="4"/>
      <c r="R5" s="4">
        <v>0</v>
      </c>
      <c r="S5" s="4">
        <v>0</v>
      </c>
      <c r="T5">
        <v>76.7833</v>
      </c>
      <c r="W5">
        <v>0</v>
      </c>
      <c r="X5">
        <v>0</v>
      </c>
      <c r="Y5">
        <v>0</v>
      </c>
      <c r="Z5">
        <v>0</v>
      </c>
      <c r="AA5">
        <f>(X5+Y5+W5)*(1+0.5*Z5)</f>
        <v>0</v>
      </c>
      <c r="AB5">
        <v>0</v>
      </c>
      <c r="AC5">
        <v>1</v>
      </c>
      <c r="AD5">
        <f>AB5*AC5</f>
        <v>0</v>
      </c>
      <c r="AE5">
        <v>106</v>
      </c>
      <c r="AF5">
        <v>5160586</v>
      </c>
      <c r="AG5">
        <f>AE5/AF5*1000000</f>
        <v>20.540302981095557</v>
      </c>
      <c r="AH5">
        <v>-4</v>
      </c>
      <c r="AI5">
        <v>0.013212456718707886</v>
      </c>
      <c r="AJ5">
        <v>0.09147379051782575</v>
      </c>
      <c r="AK5">
        <v>0.4813921</v>
      </c>
      <c r="AL5">
        <v>0</v>
      </c>
    </row>
    <row r="6" spans="1:38" ht="12.75">
      <c r="A6" s="4" t="s">
        <v>24</v>
      </c>
      <c r="B6" s="4">
        <v>2000</v>
      </c>
      <c r="C6" s="4">
        <v>0</v>
      </c>
      <c r="D6" s="4"/>
      <c r="E6" s="4">
        <v>0</v>
      </c>
      <c r="F6" s="4"/>
      <c r="G6" s="4"/>
      <c r="H6" s="4"/>
      <c r="I6" s="4"/>
      <c r="J6" s="4"/>
      <c r="K6" s="4"/>
      <c r="L6" s="4"/>
      <c r="M6" s="4">
        <v>0.195</v>
      </c>
      <c r="N6">
        <v>172.2</v>
      </c>
      <c r="O6" s="4">
        <f>M6*201.6/N6</f>
        <v>0.22829268292682928</v>
      </c>
      <c r="P6" s="4">
        <v>0</v>
      </c>
      <c r="Q6" s="4"/>
      <c r="R6" s="4">
        <v>0</v>
      </c>
      <c r="S6" s="4">
        <v>0</v>
      </c>
      <c r="T6">
        <v>71.82155</v>
      </c>
      <c r="W6">
        <v>1</v>
      </c>
      <c r="X6">
        <v>0.5</v>
      </c>
      <c r="Y6">
        <v>0</v>
      </c>
      <c r="Z6">
        <v>1</v>
      </c>
      <c r="AA6">
        <f>(X6+Y6+W6)*(1+0.5*Z6)</f>
        <v>2.25</v>
      </c>
      <c r="AB6">
        <v>0</v>
      </c>
      <c r="AC6">
        <v>1</v>
      </c>
      <c r="AD6">
        <f>AB6*AC6</f>
        <v>0</v>
      </c>
      <c r="AE6">
        <v>84</v>
      </c>
      <c r="AF6">
        <v>2678588</v>
      </c>
      <c r="AG6">
        <f>AE6/AF6*1000000</f>
        <v>31.359805987333626</v>
      </c>
      <c r="AH6">
        <v>3.5</v>
      </c>
      <c r="AI6">
        <v>0.004879078604771176</v>
      </c>
      <c r="AJ6">
        <v>0.7013222711952294</v>
      </c>
      <c r="AK6">
        <v>-0.5071355</v>
      </c>
      <c r="AL6">
        <v>0</v>
      </c>
    </row>
    <row r="7" spans="1:38" ht="12.75">
      <c r="A7" s="4" t="s">
        <v>25</v>
      </c>
      <c r="B7" s="4">
        <v>2000</v>
      </c>
      <c r="C7" s="4">
        <v>0</v>
      </c>
      <c r="D7" s="4"/>
      <c r="E7" s="4">
        <v>0</v>
      </c>
      <c r="F7" s="4"/>
      <c r="G7" s="4"/>
      <c r="H7" s="4"/>
      <c r="I7" s="4"/>
      <c r="J7" s="4"/>
      <c r="K7" s="4"/>
      <c r="L7" s="4"/>
      <c r="M7" s="4">
        <v>0.18</v>
      </c>
      <c r="N7">
        <v>172.2</v>
      </c>
      <c r="O7" s="4">
        <f>M7*201.6/N7</f>
        <v>0.21073170731707316</v>
      </c>
      <c r="P7" s="4">
        <v>0</v>
      </c>
      <c r="Q7" s="4"/>
      <c r="R7" s="4">
        <v>1</v>
      </c>
      <c r="S7" s="4">
        <v>1</v>
      </c>
      <c r="T7">
        <v>84.91972</v>
      </c>
      <c r="W7">
        <v>0</v>
      </c>
      <c r="X7">
        <v>0</v>
      </c>
      <c r="Y7">
        <v>0</v>
      </c>
      <c r="Z7">
        <v>0</v>
      </c>
      <c r="AA7">
        <f>(X7+Y7+W7)*(1+0.5*Z7)</f>
        <v>0</v>
      </c>
      <c r="AB7">
        <v>0</v>
      </c>
      <c r="AC7">
        <v>1</v>
      </c>
      <c r="AD7">
        <f>AB7*AC7</f>
        <v>0</v>
      </c>
      <c r="AE7">
        <v>1128</v>
      </c>
      <c r="AF7">
        <v>33987977</v>
      </c>
      <c r="AG7">
        <f>AE7/AF7*1000000</f>
        <v>33.18820652373632</v>
      </c>
      <c r="AH7">
        <v>4</v>
      </c>
      <c r="AI7">
        <v>0.0074557666201194245</v>
      </c>
      <c r="AJ7">
        <v>0.31084065462470944</v>
      </c>
      <c r="AK7">
        <v>0.142273</v>
      </c>
      <c r="AL7">
        <v>0</v>
      </c>
    </row>
    <row r="8" spans="1:38" ht="12.75">
      <c r="A8" s="4" t="s">
        <v>26</v>
      </c>
      <c r="B8" s="4">
        <v>2000</v>
      </c>
      <c r="C8" s="4">
        <v>0</v>
      </c>
      <c r="D8" s="4"/>
      <c r="E8" s="4">
        <v>0</v>
      </c>
      <c r="F8" s="4"/>
      <c r="G8" s="4"/>
      <c r="H8" s="4"/>
      <c r="I8" s="4"/>
      <c r="J8" s="4"/>
      <c r="K8" s="4"/>
      <c r="L8" s="4"/>
      <c r="M8" s="4">
        <v>0.22</v>
      </c>
      <c r="N8">
        <v>172.2</v>
      </c>
      <c r="O8" s="4">
        <f>M8*201.6/N8</f>
        <v>0.2575609756097561</v>
      </c>
      <c r="P8" s="4">
        <v>0</v>
      </c>
      <c r="Q8" s="4"/>
      <c r="R8" s="4">
        <v>0</v>
      </c>
      <c r="S8" s="4">
        <v>0.5</v>
      </c>
      <c r="T8">
        <v>82.68846</v>
      </c>
      <c r="W8">
        <v>0</v>
      </c>
      <c r="X8">
        <v>0</v>
      </c>
      <c r="Y8">
        <v>0</v>
      </c>
      <c r="Z8">
        <v>0</v>
      </c>
      <c r="AA8">
        <f>(X8+Y8+W8)*(1+0.5*Z8)</f>
        <v>0</v>
      </c>
      <c r="AB8">
        <v>0</v>
      </c>
      <c r="AC8">
        <v>1</v>
      </c>
      <c r="AD8">
        <f>AB8*AC8</f>
        <v>0</v>
      </c>
      <c r="AE8">
        <v>215</v>
      </c>
      <c r="AF8">
        <v>4326921</v>
      </c>
      <c r="AG8">
        <f>AE8/AF8*1000000</f>
        <v>49.688912739567</v>
      </c>
      <c r="AH8">
        <v>-4</v>
      </c>
      <c r="AI8">
        <v>0.010577167805470172</v>
      </c>
      <c r="AJ8">
        <v>0.2959945507726417</v>
      </c>
      <c r="AK8">
        <v>0.2209738</v>
      </c>
      <c r="AL8">
        <v>0</v>
      </c>
    </row>
    <row r="9" spans="1:38" ht="12.75">
      <c r="A9" s="4" t="s">
        <v>27</v>
      </c>
      <c r="B9" s="4">
        <v>2000</v>
      </c>
      <c r="C9" s="4">
        <v>0</v>
      </c>
      <c r="D9" s="4"/>
      <c r="E9" s="4">
        <v>1</v>
      </c>
      <c r="F9" s="4"/>
      <c r="G9" s="4"/>
      <c r="H9" s="4"/>
      <c r="I9" s="4"/>
      <c r="J9" s="4"/>
      <c r="K9" s="4"/>
      <c r="L9" s="4"/>
      <c r="M9" s="4">
        <v>0.32</v>
      </c>
      <c r="N9">
        <v>172.2</v>
      </c>
      <c r="O9" s="4">
        <f>M9*201.6/N9</f>
        <v>0.3746341463414634</v>
      </c>
      <c r="P9" s="4">
        <v>0</v>
      </c>
      <c r="Q9" s="4"/>
      <c r="R9" s="4">
        <v>0</v>
      </c>
      <c r="S9" s="4">
        <v>0</v>
      </c>
      <c r="T9">
        <v>95.9685</v>
      </c>
      <c r="W9">
        <v>0</v>
      </c>
      <c r="X9">
        <v>0</v>
      </c>
      <c r="Y9">
        <v>0</v>
      </c>
      <c r="Z9">
        <v>0</v>
      </c>
      <c r="AA9">
        <f>(X9+Y9+W9)*(1+0.5*Z9)</f>
        <v>0</v>
      </c>
      <c r="AB9">
        <v>6.25</v>
      </c>
      <c r="AC9">
        <v>1</v>
      </c>
      <c r="AD9">
        <f>AB9*AC9</f>
        <v>6.25</v>
      </c>
      <c r="AE9">
        <v>293</v>
      </c>
      <c r="AF9">
        <v>3411777</v>
      </c>
      <c r="AG9">
        <f>AE9/AF9*1000000</f>
        <v>85.87900088428991</v>
      </c>
      <c r="AH9">
        <v>5</v>
      </c>
      <c r="AI9">
        <v>0.004190365226100865</v>
      </c>
      <c r="AJ9">
        <v>3.634408602150538</v>
      </c>
      <c r="AK9">
        <v>0.1428105</v>
      </c>
      <c r="AL9">
        <v>0</v>
      </c>
    </row>
    <row r="10" spans="1:38" ht="12.75">
      <c r="A10" s="4" t="s">
        <v>28</v>
      </c>
      <c r="B10" s="4">
        <v>2000</v>
      </c>
      <c r="C10" s="4">
        <v>1</v>
      </c>
      <c r="D10" s="4"/>
      <c r="E10" s="4">
        <v>0</v>
      </c>
      <c r="F10" s="4"/>
      <c r="G10" s="4"/>
      <c r="H10" s="4"/>
      <c r="I10" s="4"/>
      <c r="J10" s="4"/>
      <c r="K10" s="4"/>
      <c r="L10" s="4"/>
      <c r="M10" s="4">
        <v>0.23</v>
      </c>
      <c r="N10">
        <v>172.2</v>
      </c>
      <c r="O10" s="4">
        <f>M10*201.6/N10</f>
        <v>0.26926829268292685</v>
      </c>
      <c r="P10" s="4">
        <v>0</v>
      </c>
      <c r="Q10" s="4"/>
      <c r="R10" s="4">
        <v>0</v>
      </c>
      <c r="S10" s="4">
        <v>0</v>
      </c>
      <c r="T10">
        <v>80.37725</v>
      </c>
      <c r="W10">
        <v>0</v>
      </c>
      <c r="X10">
        <v>0</v>
      </c>
      <c r="Y10">
        <v>0</v>
      </c>
      <c r="Z10">
        <v>0</v>
      </c>
      <c r="AA10">
        <f>(X10+Y10+W10)*(1+0.5*Z10)</f>
        <v>0</v>
      </c>
      <c r="AB10">
        <v>0</v>
      </c>
      <c r="AC10">
        <v>1</v>
      </c>
      <c r="AD10">
        <f>AB10*AC10</f>
        <v>0</v>
      </c>
      <c r="AE10">
        <v>27</v>
      </c>
      <c r="AF10">
        <v>786373</v>
      </c>
      <c r="AG10">
        <f>AE10/AF10*1000000</f>
        <v>34.33485127286924</v>
      </c>
      <c r="AH10">
        <v>4</v>
      </c>
      <c r="AI10">
        <v>0.0037424392612222606</v>
      </c>
      <c r="AJ10">
        <v>1.7609046849757675</v>
      </c>
      <c r="AK10">
        <v>0.5062272</v>
      </c>
      <c r="AL10">
        <v>0</v>
      </c>
    </row>
    <row r="11" spans="1:38" ht="12.75">
      <c r="A11" s="4" t="s">
        <v>29</v>
      </c>
      <c r="B11" s="4">
        <v>2000</v>
      </c>
      <c r="C11" s="4">
        <v>2</v>
      </c>
      <c r="D11" s="4"/>
      <c r="E11" s="4">
        <v>1</v>
      </c>
      <c r="F11" s="4"/>
      <c r="G11" s="4"/>
      <c r="H11" s="4"/>
      <c r="I11" s="4"/>
      <c r="J11" s="4"/>
      <c r="K11" s="4"/>
      <c r="L11" s="4"/>
      <c r="M11" s="4">
        <v>0.04</v>
      </c>
      <c r="N11">
        <v>172.2</v>
      </c>
      <c r="O11" s="4">
        <f>M11*201.6/N11</f>
        <v>0.04682926829268293</v>
      </c>
      <c r="P11" s="4">
        <v>0</v>
      </c>
      <c r="Q11" s="4"/>
      <c r="R11" s="4">
        <v>0</v>
      </c>
      <c r="S11" s="4">
        <v>0</v>
      </c>
      <c r="T11">
        <v>74.49422</v>
      </c>
      <c r="W11">
        <v>1</v>
      </c>
      <c r="X11">
        <v>0.5</v>
      </c>
      <c r="Y11">
        <v>0</v>
      </c>
      <c r="Z11">
        <v>1</v>
      </c>
      <c r="AA11">
        <f>(X11+Y11+W11)*(1+0.5*Z11)</f>
        <v>2.25</v>
      </c>
      <c r="AB11">
        <v>0</v>
      </c>
      <c r="AC11">
        <v>1</v>
      </c>
      <c r="AD11">
        <f>AB11*AC11</f>
        <v>0</v>
      </c>
      <c r="AE11">
        <v>538</v>
      </c>
      <c r="AF11">
        <v>16047515</v>
      </c>
      <c r="AG11">
        <f>AE11/AF11*1000000</f>
        <v>33.52543992013717</v>
      </c>
      <c r="AH11">
        <v>-2</v>
      </c>
      <c r="AI11">
        <v>0.015524252545331624</v>
      </c>
      <c r="AJ11">
        <v>0.4919708699947162</v>
      </c>
      <c r="AK11">
        <v>0.4666649</v>
      </c>
      <c r="AL11">
        <v>0</v>
      </c>
    </row>
    <row r="12" spans="1:38" ht="12.75">
      <c r="A12" s="4" t="s">
        <v>30</v>
      </c>
      <c r="B12" s="4">
        <v>2000</v>
      </c>
      <c r="C12" s="4">
        <v>0</v>
      </c>
      <c r="D12" s="4"/>
      <c r="E12" s="4">
        <v>0</v>
      </c>
      <c r="F12" s="4"/>
      <c r="G12" s="4"/>
      <c r="H12" s="4"/>
      <c r="I12" s="4"/>
      <c r="J12" s="4"/>
      <c r="K12" s="4"/>
      <c r="L12" s="4"/>
      <c r="M12" s="4">
        <v>0.075</v>
      </c>
      <c r="N12">
        <v>172.2</v>
      </c>
      <c r="O12" s="4">
        <f>M12*201.6/N12</f>
        <v>0.08780487804878048</v>
      </c>
      <c r="P12" s="4">
        <v>0</v>
      </c>
      <c r="Q12" s="4"/>
      <c r="R12" s="4">
        <v>0</v>
      </c>
      <c r="S12" s="4">
        <v>0</v>
      </c>
      <c r="T12">
        <v>75.64425</v>
      </c>
      <c r="W12">
        <v>0</v>
      </c>
      <c r="X12">
        <v>0</v>
      </c>
      <c r="Y12">
        <v>0</v>
      </c>
      <c r="Z12">
        <v>0</v>
      </c>
      <c r="AA12">
        <f>(X12+Y12+W12)*(1+0.5*Z12)</f>
        <v>0</v>
      </c>
      <c r="AB12">
        <v>0</v>
      </c>
      <c r="AC12">
        <v>1</v>
      </c>
      <c r="AD12">
        <f>AB12*AC12</f>
        <v>0</v>
      </c>
      <c r="AE12">
        <v>188</v>
      </c>
      <c r="AF12">
        <v>8227303</v>
      </c>
      <c r="AG12">
        <f>AE12/AF12*1000000</f>
        <v>22.85074464864124</v>
      </c>
      <c r="AH12">
        <v>-5</v>
      </c>
      <c r="AI12">
        <v>0.007028699373510985</v>
      </c>
      <c r="AJ12">
        <v>0.6019741724803325</v>
      </c>
      <c r="AK12">
        <v>-0.0071013</v>
      </c>
      <c r="AL12">
        <v>0</v>
      </c>
    </row>
    <row r="13" spans="1:38" ht="12.75">
      <c r="A13" s="4" t="s">
        <v>31</v>
      </c>
      <c r="B13" s="4">
        <v>2000</v>
      </c>
      <c r="C13" s="4">
        <v>0</v>
      </c>
      <c r="D13" s="4"/>
      <c r="E13" s="4">
        <v>0</v>
      </c>
      <c r="F13" s="4"/>
      <c r="G13" s="4"/>
      <c r="H13" s="4"/>
      <c r="I13" s="4"/>
      <c r="J13" s="4"/>
      <c r="K13" s="4"/>
      <c r="L13" s="4"/>
      <c r="M13" s="4">
        <v>0.16</v>
      </c>
      <c r="N13">
        <v>172.2</v>
      </c>
      <c r="O13" s="4">
        <f>M13*201.6/N13</f>
        <v>0.1873170731707317</v>
      </c>
      <c r="P13" s="4">
        <v>0</v>
      </c>
      <c r="Q13" s="4"/>
      <c r="R13" s="4">
        <v>0</v>
      </c>
      <c r="S13" s="4">
        <v>0</v>
      </c>
      <c r="T13">
        <v>93.70882</v>
      </c>
      <c r="W13">
        <v>0</v>
      </c>
      <c r="X13">
        <v>0</v>
      </c>
      <c r="Y13">
        <v>0</v>
      </c>
      <c r="Z13">
        <v>0</v>
      </c>
      <c r="AA13">
        <f>(X13+Y13+W13)*(1+0.5*Z13)</f>
        <v>0</v>
      </c>
      <c r="AB13">
        <v>0</v>
      </c>
      <c r="AC13">
        <v>1</v>
      </c>
      <c r="AD13">
        <f>AB13*AC13</f>
        <v>0</v>
      </c>
      <c r="AE13">
        <v>142</v>
      </c>
      <c r="AF13">
        <v>1213519</v>
      </c>
      <c r="AG13">
        <f>AE13/AF13*1000000</f>
        <v>117.01506115685045</v>
      </c>
      <c r="AH13">
        <v>8</v>
      </c>
      <c r="AI13">
        <v>0.05581855168349208</v>
      </c>
      <c r="AJ13">
        <v>0.07090941322460556</v>
      </c>
      <c r="AK13">
        <v>1.685181</v>
      </c>
      <c r="AL13">
        <v>0</v>
      </c>
    </row>
    <row r="14" spans="1:38" ht="12.75">
      <c r="A14" s="4" t="s">
        <v>32</v>
      </c>
      <c r="B14" s="4">
        <v>2000</v>
      </c>
      <c r="C14" s="4">
        <v>1</v>
      </c>
      <c r="D14" s="4"/>
      <c r="E14" s="4">
        <v>0</v>
      </c>
      <c r="F14" s="4"/>
      <c r="G14" s="4"/>
      <c r="H14" s="4"/>
      <c r="I14" s="4"/>
      <c r="J14" s="4"/>
      <c r="K14" s="4"/>
      <c r="L14" s="4"/>
      <c r="M14" s="4">
        <v>0.25</v>
      </c>
      <c r="N14">
        <v>172.2</v>
      </c>
      <c r="O14" s="4">
        <f>M14*201.6/N14</f>
        <v>0.29268292682926833</v>
      </c>
      <c r="P14" s="4">
        <v>0</v>
      </c>
      <c r="Q14" s="4"/>
      <c r="R14" s="4">
        <v>0</v>
      </c>
      <c r="S14" s="4">
        <v>0</v>
      </c>
      <c r="T14">
        <v>76.39175</v>
      </c>
      <c r="W14">
        <v>0</v>
      </c>
      <c r="X14">
        <v>0</v>
      </c>
      <c r="Y14">
        <v>0</v>
      </c>
      <c r="Z14">
        <v>0</v>
      </c>
      <c r="AA14">
        <f>(X14+Y14+W14)*(1+0.5*Z14)</f>
        <v>0</v>
      </c>
      <c r="AB14">
        <v>0</v>
      </c>
      <c r="AC14">
        <v>1</v>
      </c>
      <c r="AD14">
        <f>AB14*AC14</f>
        <v>0</v>
      </c>
      <c r="AE14">
        <v>95</v>
      </c>
      <c r="AF14">
        <v>1299430</v>
      </c>
      <c r="AG14">
        <f>AE14/AF14*1000000</f>
        <v>73.1089785521344</v>
      </c>
      <c r="AH14">
        <v>-16</v>
      </c>
      <c r="AI14">
        <v>0.008040078201368523</v>
      </c>
      <c r="AJ14">
        <v>0.26543250688705233</v>
      </c>
      <c r="AK14">
        <v>-0.5668159</v>
      </c>
      <c r="AL14">
        <v>0</v>
      </c>
    </row>
    <row r="15" spans="1:38" ht="12.75">
      <c r="A15" s="4" t="s">
        <v>33</v>
      </c>
      <c r="B15" s="4">
        <v>2000</v>
      </c>
      <c r="C15" s="4">
        <v>0</v>
      </c>
      <c r="D15" s="4"/>
      <c r="E15" s="4">
        <v>0</v>
      </c>
      <c r="F15" s="4"/>
      <c r="G15" s="4"/>
      <c r="H15" s="4"/>
      <c r="I15" s="4"/>
      <c r="J15" s="4"/>
      <c r="K15" s="4"/>
      <c r="L15" s="4"/>
      <c r="M15" s="4">
        <v>0.19</v>
      </c>
      <c r="N15">
        <v>172.2</v>
      </c>
      <c r="O15" s="4">
        <f>M15*201.6/N15</f>
        <v>0.22243902439024393</v>
      </c>
      <c r="P15" s="4">
        <v>0</v>
      </c>
      <c r="Q15" s="4"/>
      <c r="R15" s="4">
        <v>0</v>
      </c>
      <c r="S15" s="4">
        <v>0</v>
      </c>
      <c r="T15">
        <v>85.17592</v>
      </c>
      <c r="W15">
        <v>0</v>
      </c>
      <c r="X15">
        <v>0</v>
      </c>
      <c r="Y15">
        <v>0</v>
      </c>
      <c r="Z15">
        <v>0</v>
      </c>
      <c r="AA15">
        <f>(X15+Y15+W15)*(1+0.5*Z15)</f>
        <v>0</v>
      </c>
      <c r="AB15">
        <v>0</v>
      </c>
      <c r="AC15">
        <v>1</v>
      </c>
      <c r="AD15">
        <f>AB15*AC15</f>
        <v>0</v>
      </c>
      <c r="AE15">
        <v>546</v>
      </c>
      <c r="AF15">
        <v>12434161</v>
      </c>
      <c r="AG15">
        <f>AE15/AF15*1000000</f>
        <v>43.911286012783656</v>
      </c>
      <c r="AH15">
        <v>5</v>
      </c>
      <c r="AI15">
        <v>0.005824802057592415</v>
      </c>
      <c r="AJ15">
        <v>1.832430331964028</v>
      </c>
      <c r="AK15">
        <v>-0.1333219</v>
      </c>
      <c r="AL15">
        <v>0</v>
      </c>
    </row>
    <row r="16" spans="1:38" ht="12.75">
      <c r="A16" s="4" t="s">
        <v>34</v>
      </c>
      <c r="B16" s="4">
        <v>2000</v>
      </c>
      <c r="C16" s="4">
        <v>1</v>
      </c>
      <c r="D16" s="4"/>
      <c r="E16" s="4">
        <v>0</v>
      </c>
      <c r="F16" s="4"/>
      <c r="G16" s="4"/>
      <c r="H16" s="4"/>
      <c r="I16" s="4"/>
      <c r="J16" s="4"/>
      <c r="K16" s="4"/>
      <c r="L16" s="4"/>
      <c r="M16" s="4">
        <v>0.15</v>
      </c>
      <c r="N16">
        <v>172.2</v>
      </c>
      <c r="O16" s="4">
        <f>M16*201.6/N16</f>
        <v>0.17560975609756097</v>
      </c>
      <c r="P16" s="4">
        <v>0</v>
      </c>
      <c r="Q16" s="4"/>
      <c r="R16" s="4">
        <v>0</v>
      </c>
      <c r="S16" s="4">
        <v>0</v>
      </c>
      <c r="T16">
        <v>81.4763</v>
      </c>
      <c r="W16">
        <v>0</v>
      </c>
      <c r="X16">
        <v>0</v>
      </c>
      <c r="Y16">
        <v>0</v>
      </c>
      <c r="Z16">
        <v>0</v>
      </c>
      <c r="AA16">
        <f>(X16+Y16+W16)*(1+0.5*Z16)</f>
        <v>0</v>
      </c>
      <c r="AB16">
        <v>0</v>
      </c>
      <c r="AC16">
        <v>1</v>
      </c>
      <c r="AD16">
        <f>AB16*AC16</f>
        <v>0</v>
      </c>
      <c r="AE16">
        <v>192</v>
      </c>
      <c r="AF16">
        <v>6091866</v>
      </c>
      <c r="AG16">
        <f>AE16/AF16*1000000</f>
        <v>31.517436529299886</v>
      </c>
      <c r="AH16">
        <v>-8</v>
      </c>
      <c r="AI16">
        <v>0.0042047711280555075</v>
      </c>
      <c r="AJ16">
        <v>1.071789933599701</v>
      </c>
      <c r="AK16">
        <v>-0.8394289</v>
      </c>
      <c r="AL16">
        <v>0</v>
      </c>
    </row>
    <row r="17" spans="1:38" ht="12.75">
      <c r="A17" s="4" t="s">
        <v>35</v>
      </c>
      <c r="B17" s="4">
        <v>2000</v>
      </c>
      <c r="C17" s="4">
        <v>0</v>
      </c>
      <c r="D17" s="4"/>
      <c r="E17" s="4">
        <v>0</v>
      </c>
      <c r="F17" s="4"/>
      <c r="G17" s="4"/>
      <c r="H17" s="4"/>
      <c r="I17" s="4"/>
      <c r="J17" s="4"/>
      <c r="K17" s="4"/>
      <c r="L17" s="4"/>
      <c r="M17" s="4">
        <v>0.2</v>
      </c>
      <c r="N17">
        <v>172.2</v>
      </c>
      <c r="O17" s="4">
        <f>M17*201.6/N17</f>
        <v>0.23414634146341465</v>
      </c>
      <c r="P17" s="4">
        <v>0</v>
      </c>
      <c r="Q17" s="4"/>
      <c r="R17" s="4">
        <v>0</v>
      </c>
      <c r="S17" s="4">
        <v>0</v>
      </c>
      <c r="T17">
        <v>80.94643</v>
      </c>
      <c r="W17">
        <v>0</v>
      </c>
      <c r="X17">
        <v>0</v>
      </c>
      <c r="Y17">
        <v>0</v>
      </c>
      <c r="Z17">
        <v>0</v>
      </c>
      <c r="AA17">
        <f>(X17+Y17+W17)*(1+0.5*Z17)</f>
        <v>0</v>
      </c>
      <c r="AB17">
        <v>0.5</v>
      </c>
      <c r="AC17">
        <v>1</v>
      </c>
      <c r="AD17">
        <f>AB17*AC17</f>
        <v>0.5</v>
      </c>
      <c r="AE17">
        <v>102</v>
      </c>
      <c r="AF17">
        <v>2929067</v>
      </c>
      <c r="AG17">
        <f>AE17/AF17*1000000</f>
        <v>34.82337549806815</v>
      </c>
      <c r="AH17">
        <v>0.5</v>
      </c>
      <c r="AI17">
        <v>0.006537419070173701</v>
      </c>
      <c r="AJ17">
        <v>1.1734548769371012</v>
      </c>
      <c r="AK17">
        <v>-0.8287771</v>
      </c>
      <c r="AL17">
        <v>0</v>
      </c>
    </row>
    <row r="18" spans="1:38" ht="12.75">
      <c r="A18" s="4" t="s">
        <v>36</v>
      </c>
      <c r="B18" s="4">
        <v>2000</v>
      </c>
      <c r="C18" s="4">
        <v>1</v>
      </c>
      <c r="D18" s="4"/>
      <c r="E18" s="4">
        <v>0</v>
      </c>
      <c r="F18" s="4"/>
      <c r="G18" s="4"/>
      <c r="H18" s="4"/>
      <c r="I18" s="4"/>
      <c r="J18" s="4"/>
      <c r="K18" s="4"/>
      <c r="L18" s="4"/>
      <c r="M18" s="4">
        <v>0.2</v>
      </c>
      <c r="N18">
        <v>172.2</v>
      </c>
      <c r="O18" s="4">
        <f>M18*201.6/N18</f>
        <v>0.23414634146341465</v>
      </c>
      <c r="P18" s="4">
        <v>0</v>
      </c>
      <c r="Q18" s="4"/>
      <c r="R18" s="4">
        <v>0</v>
      </c>
      <c r="S18" s="4">
        <v>0</v>
      </c>
      <c r="T18">
        <v>81.32838</v>
      </c>
      <c r="W18">
        <v>0</v>
      </c>
      <c r="X18">
        <v>0</v>
      </c>
      <c r="Y18">
        <v>0</v>
      </c>
      <c r="Z18">
        <v>0</v>
      </c>
      <c r="AA18">
        <f>(X18+Y18+W18)*(1+0.5*Z18)</f>
        <v>0</v>
      </c>
      <c r="AB18">
        <v>0</v>
      </c>
      <c r="AC18">
        <v>1</v>
      </c>
      <c r="AD18">
        <f>AB18*AC18</f>
        <v>0</v>
      </c>
      <c r="AE18">
        <v>81</v>
      </c>
      <c r="AF18">
        <v>2693681</v>
      </c>
      <c r="AG18">
        <f>AE18/AF18*1000000</f>
        <v>30.070375816587042</v>
      </c>
      <c r="AH18">
        <v>-12</v>
      </c>
      <c r="AI18">
        <v>0.004687396217821594</v>
      </c>
      <c r="AJ18">
        <v>0.5207023618152591</v>
      </c>
      <c r="AK18">
        <v>-1.00064</v>
      </c>
      <c r="AL18">
        <v>0</v>
      </c>
    </row>
    <row r="19" spans="1:38" ht="12.75">
      <c r="A19" s="4" t="s">
        <v>37</v>
      </c>
      <c r="B19" s="4">
        <v>2000</v>
      </c>
      <c r="C19" s="4">
        <v>0</v>
      </c>
      <c r="D19" s="4"/>
      <c r="E19" s="4">
        <v>0</v>
      </c>
      <c r="F19" s="4"/>
      <c r="G19" s="4"/>
      <c r="H19" s="4"/>
      <c r="I19" s="4"/>
      <c r="J19" s="4"/>
      <c r="K19" s="4"/>
      <c r="L19" s="4"/>
      <c r="M19" s="4">
        <v>0.15</v>
      </c>
      <c r="N19">
        <v>172.2</v>
      </c>
      <c r="O19" s="4">
        <f>M19*201.6/N19</f>
        <v>0.17560975609756097</v>
      </c>
      <c r="P19" s="4">
        <v>0</v>
      </c>
      <c r="Q19" s="4"/>
      <c r="R19" s="4">
        <v>0</v>
      </c>
      <c r="S19" s="4">
        <v>0</v>
      </c>
      <c r="T19">
        <v>73.28873</v>
      </c>
      <c r="W19">
        <v>1</v>
      </c>
      <c r="X19">
        <v>0.5</v>
      </c>
      <c r="Y19">
        <v>0</v>
      </c>
      <c r="Z19">
        <v>1</v>
      </c>
      <c r="AA19">
        <f>(X19+Y19+W19)*(1+0.5*Z19)</f>
        <v>2.25</v>
      </c>
      <c r="AB19">
        <v>0</v>
      </c>
      <c r="AC19">
        <v>1</v>
      </c>
      <c r="AD19">
        <f>AB19*AC19</f>
        <v>0</v>
      </c>
      <c r="AE19">
        <v>101</v>
      </c>
      <c r="AF19">
        <v>4049021</v>
      </c>
      <c r="AG19">
        <f>AE19/AF19*1000000</f>
        <v>24.944301350869754</v>
      </c>
      <c r="AH19">
        <v>-4.5</v>
      </c>
      <c r="AI19">
        <v>0.0056321029870260485</v>
      </c>
      <c r="AJ19">
        <v>0.8707874404076936</v>
      </c>
      <c r="AK19">
        <v>-0.304519</v>
      </c>
      <c r="AL19">
        <v>0</v>
      </c>
    </row>
    <row r="20" spans="1:38" ht="12.75">
      <c r="A20" s="4" t="s">
        <v>38</v>
      </c>
      <c r="B20" s="4">
        <v>2000</v>
      </c>
      <c r="C20" s="4">
        <v>1</v>
      </c>
      <c r="D20" s="4"/>
      <c r="E20" s="4">
        <v>0</v>
      </c>
      <c r="F20" s="4"/>
      <c r="G20" s="4"/>
      <c r="H20" s="4"/>
      <c r="I20" s="4"/>
      <c r="J20" s="4"/>
      <c r="K20" s="4"/>
      <c r="L20" s="4"/>
      <c r="M20" s="4">
        <v>0.2</v>
      </c>
      <c r="N20">
        <v>172.2</v>
      </c>
      <c r="O20" s="4">
        <f>M20*201.6/N20</f>
        <v>0.23414634146341465</v>
      </c>
      <c r="P20" s="4">
        <v>0</v>
      </c>
      <c r="Q20" s="4"/>
      <c r="R20" s="4">
        <v>0</v>
      </c>
      <c r="S20" s="4">
        <v>0</v>
      </c>
      <c r="T20">
        <v>72.7551</v>
      </c>
      <c r="W20">
        <v>0</v>
      </c>
      <c r="X20">
        <v>0</v>
      </c>
      <c r="Y20">
        <v>0</v>
      </c>
      <c r="Z20">
        <v>0</v>
      </c>
      <c r="AA20">
        <f>(X20+Y20+W20)*(1+0.5*Z20)</f>
        <v>0</v>
      </c>
      <c r="AB20">
        <v>0</v>
      </c>
      <c r="AC20">
        <v>1</v>
      </c>
      <c r="AD20">
        <f>AB20*AC20</f>
        <v>0</v>
      </c>
      <c r="AE20">
        <v>210</v>
      </c>
      <c r="AF20">
        <v>4471885</v>
      </c>
      <c r="AG20">
        <f>AE20/AF20*1000000</f>
        <v>46.960062702864676</v>
      </c>
      <c r="AH20">
        <v>0</v>
      </c>
      <c r="AI20">
        <v>0.00851129108192316</v>
      </c>
      <c r="AJ20">
        <v>0.46670477989610004</v>
      </c>
      <c r="AK20">
        <v>-0.7480435</v>
      </c>
      <c r="AL20">
        <v>0</v>
      </c>
    </row>
    <row r="21" spans="1:38" ht="12.75">
      <c r="A21" s="4" t="s">
        <v>39</v>
      </c>
      <c r="B21" s="4">
        <v>2000</v>
      </c>
      <c r="C21" s="4">
        <v>0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>
        <v>0.19</v>
      </c>
      <c r="N21">
        <v>172.2</v>
      </c>
      <c r="O21" s="4">
        <f>M21*201.6/N21</f>
        <v>0.22243902439024393</v>
      </c>
      <c r="P21" s="4">
        <v>0</v>
      </c>
      <c r="Q21" s="4"/>
      <c r="R21" s="4">
        <v>0</v>
      </c>
      <c r="S21" s="4">
        <v>0</v>
      </c>
      <c r="T21">
        <v>87.99295</v>
      </c>
      <c r="W21">
        <v>1</v>
      </c>
      <c r="X21">
        <v>0.5</v>
      </c>
      <c r="Y21">
        <v>0</v>
      </c>
      <c r="Z21">
        <v>1</v>
      </c>
      <c r="AA21">
        <f>(X21+Y21+W21)*(1+0.5*Z21)</f>
        <v>2.25</v>
      </c>
      <c r="AB21">
        <v>30</v>
      </c>
      <c r="AC21">
        <v>1</v>
      </c>
      <c r="AD21">
        <f>AB21*AC21</f>
        <v>30</v>
      </c>
      <c r="AE21">
        <v>257</v>
      </c>
      <c r="AF21">
        <v>1277072</v>
      </c>
      <c r="AG21">
        <f>AE21/AF21*1000000</f>
        <v>201.24159013743937</v>
      </c>
      <c r="AH21">
        <v>5</v>
      </c>
      <c r="AI21">
        <v>0.009792311896520313</v>
      </c>
      <c r="AJ21">
        <v>1.5660440854787145</v>
      </c>
      <c r="AK21">
        <v>0.7200193</v>
      </c>
      <c r="AL21">
        <v>0</v>
      </c>
    </row>
    <row r="22" spans="1:38" ht="12.75">
      <c r="A22" s="4" t="s">
        <v>40</v>
      </c>
      <c r="B22" s="4">
        <v>2000</v>
      </c>
      <c r="C22" s="4">
        <v>0</v>
      </c>
      <c r="D22" s="4"/>
      <c r="E22" s="4">
        <v>1</v>
      </c>
      <c r="F22" s="4"/>
      <c r="G22" s="4"/>
      <c r="H22" s="4"/>
      <c r="I22" s="4"/>
      <c r="J22" s="4"/>
      <c r="K22" s="4"/>
      <c r="L22" s="4"/>
      <c r="M22" s="4">
        <v>0.235</v>
      </c>
      <c r="N22">
        <v>172.2</v>
      </c>
      <c r="O22" s="4">
        <f>M22*201.6/N22</f>
        <v>0.2751219512195122</v>
      </c>
      <c r="P22" s="4">
        <v>0</v>
      </c>
      <c r="Q22" s="4"/>
      <c r="R22" s="4">
        <v>1</v>
      </c>
      <c r="S22" s="4">
        <v>0</v>
      </c>
      <c r="T22">
        <v>80.48747</v>
      </c>
      <c r="W22">
        <v>0</v>
      </c>
      <c r="X22">
        <v>0</v>
      </c>
      <c r="Y22">
        <v>0</v>
      </c>
      <c r="Z22">
        <v>0</v>
      </c>
      <c r="AA22">
        <f>(X22+Y22+W22)*(1+0.5*Z22)</f>
        <v>0</v>
      </c>
      <c r="AB22">
        <v>0</v>
      </c>
      <c r="AC22">
        <v>1</v>
      </c>
      <c r="AD22">
        <f>AB22*AC22</f>
        <v>0</v>
      </c>
      <c r="AE22">
        <v>376</v>
      </c>
      <c r="AF22">
        <v>5311034</v>
      </c>
      <c r="AG22">
        <f>AE22/AF22*1000000</f>
        <v>70.79600695457796</v>
      </c>
      <c r="AH22">
        <v>5</v>
      </c>
      <c r="AI22">
        <v>0.011159882045893637</v>
      </c>
      <c r="AJ22">
        <v>0.5459863503412415</v>
      </c>
      <c r="AK22">
        <v>0.7715546</v>
      </c>
      <c r="AL22">
        <v>0</v>
      </c>
    </row>
    <row r="23" spans="1:38" ht="12.75">
      <c r="A23" s="4" t="s">
        <v>41</v>
      </c>
      <c r="B23" s="4">
        <v>2000</v>
      </c>
      <c r="C23" s="4">
        <v>0</v>
      </c>
      <c r="D23" s="4"/>
      <c r="E23" s="4">
        <v>1</v>
      </c>
      <c r="F23" s="4"/>
      <c r="G23" s="4"/>
      <c r="H23" s="4"/>
      <c r="I23" s="4"/>
      <c r="J23" s="4"/>
      <c r="K23" s="4"/>
      <c r="L23" s="4"/>
      <c r="M23" s="4">
        <v>0.21</v>
      </c>
      <c r="N23">
        <v>172.2</v>
      </c>
      <c r="O23" s="4">
        <f>M23*201.6/N23</f>
        <v>0.24585365853658536</v>
      </c>
      <c r="P23" s="4">
        <v>0</v>
      </c>
      <c r="Q23" s="4"/>
      <c r="R23" s="4">
        <v>0</v>
      </c>
      <c r="S23" s="4">
        <v>0.5</v>
      </c>
      <c r="T23">
        <v>96.7507</v>
      </c>
      <c r="W23">
        <v>0</v>
      </c>
      <c r="X23">
        <v>0</v>
      </c>
      <c r="Y23">
        <v>0</v>
      </c>
      <c r="Z23">
        <v>0</v>
      </c>
      <c r="AA23">
        <f>(X23+Y23+W23)*(1+0.5*Z23)</f>
        <v>0</v>
      </c>
      <c r="AB23">
        <v>1</v>
      </c>
      <c r="AC23">
        <v>1</v>
      </c>
      <c r="AD23">
        <f>AB23*AC23</f>
        <v>1</v>
      </c>
      <c r="AE23">
        <v>237</v>
      </c>
      <c r="AF23">
        <v>6361104</v>
      </c>
      <c r="AG23">
        <f>AE23/AF23*1000000</f>
        <v>37.257683571908274</v>
      </c>
      <c r="AH23">
        <v>12.5</v>
      </c>
      <c r="AI23">
        <v>0.007321972396812026</v>
      </c>
      <c r="AJ23">
        <v>4.507283175197113</v>
      </c>
      <c r="AK23">
        <v>1.327453</v>
      </c>
      <c r="AL23">
        <v>0</v>
      </c>
    </row>
    <row r="24" spans="1:38" ht="12.75">
      <c r="A24" s="4" t="s">
        <v>42</v>
      </c>
      <c r="B24" s="4">
        <v>2000</v>
      </c>
      <c r="C24" s="4">
        <v>1</v>
      </c>
      <c r="D24" s="4"/>
      <c r="E24" s="4">
        <v>1</v>
      </c>
      <c r="F24" s="4"/>
      <c r="G24" s="4"/>
      <c r="H24" s="4"/>
      <c r="I24" s="4"/>
      <c r="J24" s="4"/>
      <c r="K24" s="4"/>
      <c r="L24" s="4"/>
      <c r="M24" s="4">
        <v>0.19</v>
      </c>
      <c r="N24">
        <v>172.2</v>
      </c>
      <c r="O24" s="4">
        <f>M24*201.6/N24</f>
        <v>0.22243902439024393</v>
      </c>
      <c r="P24" s="4">
        <v>0</v>
      </c>
      <c r="Q24" s="4"/>
      <c r="R24" s="4">
        <v>0</v>
      </c>
      <c r="S24" s="4">
        <v>0</v>
      </c>
      <c r="T24">
        <v>83.4927</v>
      </c>
      <c r="W24">
        <v>0</v>
      </c>
      <c r="X24">
        <v>0</v>
      </c>
      <c r="Y24">
        <v>0</v>
      </c>
      <c r="Z24">
        <v>0</v>
      </c>
      <c r="AA24">
        <f>(X24+Y24+W24)*(1+0.5*Z24)</f>
        <v>0</v>
      </c>
      <c r="AB24">
        <v>0</v>
      </c>
      <c r="AC24">
        <v>1</v>
      </c>
      <c r="AD24">
        <f>AB24*AC24</f>
        <v>0</v>
      </c>
      <c r="AE24">
        <v>351</v>
      </c>
      <c r="AF24">
        <v>9952450</v>
      </c>
      <c r="AG24">
        <f>AE24/AF24*1000000</f>
        <v>35.26769790353129</v>
      </c>
      <c r="AH24">
        <v>2</v>
      </c>
      <c r="AI24">
        <v>0.0039837786259541985</v>
      </c>
      <c r="AJ24">
        <v>0.9963655602824626</v>
      </c>
      <c r="AK24">
        <v>0.1026821</v>
      </c>
      <c r="AL24">
        <v>0</v>
      </c>
    </row>
    <row r="25" spans="1:38" ht="12.75">
      <c r="A25" s="4" t="s">
        <v>43</v>
      </c>
      <c r="B25" s="4">
        <v>2000</v>
      </c>
      <c r="C25" s="4">
        <v>0</v>
      </c>
      <c r="D25" s="4"/>
      <c r="E25" s="4">
        <v>1</v>
      </c>
      <c r="F25" s="4"/>
      <c r="G25" s="4"/>
      <c r="H25" s="4"/>
      <c r="I25" s="4"/>
      <c r="J25" s="4"/>
      <c r="K25" s="4"/>
      <c r="L25" s="4"/>
      <c r="M25" s="4">
        <v>0.2</v>
      </c>
      <c r="N25">
        <v>172.2</v>
      </c>
      <c r="O25" s="4">
        <f>M25*201.6/N25</f>
        <v>0.23414634146341465</v>
      </c>
      <c r="P25" s="4">
        <v>0</v>
      </c>
      <c r="Q25" s="4"/>
      <c r="R25" s="4">
        <v>0</v>
      </c>
      <c r="S25" s="4">
        <v>0</v>
      </c>
      <c r="T25">
        <v>85.2527</v>
      </c>
      <c r="W25">
        <v>0</v>
      </c>
      <c r="X25">
        <v>0</v>
      </c>
      <c r="Y25">
        <v>0</v>
      </c>
      <c r="Z25">
        <v>0</v>
      </c>
      <c r="AA25">
        <f>(X25+Y25+W25)*(1+0.5*Z25)</f>
        <v>0</v>
      </c>
      <c r="AB25">
        <v>0</v>
      </c>
      <c r="AC25">
        <v>1</v>
      </c>
      <c r="AD25">
        <f>AB25*AC25</f>
        <v>0</v>
      </c>
      <c r="AE25">
        <v>288</v>
      </c>
      <c r="AF25">
        <v>4933692</v>
      </c>
      <c r="AG25">
        <f>AE25/AF25*1000000</f>
        <v>58.374134421038036</v>
      </c>
      <c r="AH25">
        <v>3.5</v>
      </c>
      <c r="AI25">
        <v>0.006222301804019875</v>
      </c>
      <c r="AJ25">
        <v>0.9056480222314195</v>
      </c>
      <c r="AK25">
        <v>0.223363</v>
      </c>
      <c r="AL25">
        <v>0</v>
      </c>
    </row>
    <row r="26" spans="1:38" ht="12.75">
      <c r="A26" s="4" t="s">
        <v>44</v>
      </c>
      <c r="B26" s="4">
        <v>2000</v>
      </c>
      <c r="C26" s="4">
        <v>1</v>
      </c>
      <c r="D26" s="4"/>
      <c r="E26" s="4">
        <v>0</v>
      </c>
      <c r="F26" s="4"/>
      <c r="G26" s="4"/>
      <c r="H26" s="4"/>
      <c r="I26" s="4"/>
      <c r="J26" s="4"/>
      <c r="K26" s="4"/>
      <c r="L26" s="4"/>
      <c r="M26" s="4">
        <v>0.18</v>
      </c>
      <c r="N26">
        <v>172.2</v>
      </c>
      <c r="O26" s="4">
        <f>M26*201.6/N26</f>
        <v>0.21073170731707316</v>
      </c>
      <c r="P26" s="4">
        <v>0</v>
      </c>
      <c r="Q26" s="4"/>
      <c r="R26" s="4">
        <v>0</v>
      </c>
      <c r="S26" s="4">
        <v>0</v>
      </c>
      <c r="T26">
        <v>71.4179</v>
      </c>
      <c r="W26">
        <v>0</v>
      </c>
      <c r="X26">
        <v>0</v>
      </c>
      <c r="Y26">
        <v>0</v>
      </c>
      <c r="Z26">
        <v>0</v>
      </c>
      <c r="AA26">
        <f>(X26+Y26+W26)*(1+0.5*Z26)</f>
        <v>0</v>
      </c>
      <c r="AB26">
        <v>0</v>
      </c>
      <c r="AC26">
        <v>1</v>
      </c>
      <c r="AD26">
        <f>AB26*AC26</f>
        <v>0</v>
      </c>
      <c r="AE26">
        <v>83</v>
      </c>
      <c r="AF26">
        <v>2848353</v>
      </c>
      <c r="AG26">
        <f>AE26/AF26*1000000</f>
        <v>29.13964666598557</v>
      </c>
      <c r="AH26">
        <v>-8</v>
      </c>
      <c r="AI26">
        <v>0.01860073392287794</v>
      </c>
      <c r="AJ26">
        <v>0.4121553540349913</v>
      </c>
      <c r="AK26">
        <v>-0.6065509</v>
      </c>
      <c r="AL26">
        <v>0</v>
      </c>
    </row>
    <row r="27" spans="1:38" ht="12.75">
      <c r="A27" s="4" t="s">
        <v>45</v>
      </c>
      <c r="B27" s="4">
        <v>2000</v>
      </c>
      <c r="C27" s="4">
        <v>1</v>
      </c>
      <c r="D27" s="4"/>
      <c r="E27" s="4">
        <v>0</v>
      </c>
      <c r="F27" s="4"/>
      <c r="G27" s="4"/>
      <c r="H27" s="4"/>
      <c r="I27" s="4"/>
      <c r="J27" s="4"/>
      <c r="K27" s="4"/>
      <c r="L27" s="4"/>
      <c r="M27" s="4">
        <v>0.17</v>
      </c>
      <c r="N27">
        <v>172.2</v>
      </c>
      <c r="O27" s="4">
        <f>M27*201.6/N27</f>
        <v>0.19902439024390245</v>
      </c>
      <c r="P27" s="4">
        <v>0</v>
      </c>
      <c r="Q27" s="4"/>
      <c r="R27" s="4">
        <v>0</v>
      </c>
      <c r="S27" s="4">
        <v>0</v>
      </c>
      <c r="T27">
        <v>81.14397</v>
      </c>
      <c r="W27">
        <v>0</v>
      </c>
      <c r="X27">
        <v>0</v>
      </c>
      <c r="Y27">
        <v>0</v>
      </c>
      <c r="Z27">
        <v>0</v>
      </c>
      <c r="AA27">
        <f>(X27+Y27+W27)*(1+0.5*Z27)</f>
        <v>0</v>
      </c>
      <c r="AB27">
        <v>0</v>
      </c>
      <c r="AC27">
        <v>1</v>
      </c>
      <c r="AD27">
        <f>AB27*AC27</f>
        <v>0</v>
      </c>
      <c r="AE27">
        <v>246</v>
      </c>
      <c r="AF27">
        <v>5607285</v>
      </c>
      <c r="AG27">
        <f>AE27/AF27*1000000</f>
        <v>43.87149930848887</v>
      </c>
      <c r="AH27">
        <v>-0.5</v>
      </c>
      <c r="AI27">
        <v>0.00785700255352583</v>
      </c>
      <c r="AJ27">
        <v>1.1788835750686006</v>
      </c>
      <c r="AK27">
        <v>-0.8398374</v>
      </c>
      <c r="AL27">
        <v>0</v>
      </c>
    </row>
    <row r="28" spans="1:38" ht="12.75">
      <c r="A28" s="4" t="s">
        <v>46</v>
      </c>
      <c r="B28" s="4">
        <v>2000</v>
      </c>
      <c r="C28" s="4">
        <v>1</v>
      </c>
      <c r="D28" s="4"/>
      <c r="E28" s="4">
        <v>0</v>
      </c>
      <c r="F28" s="4"/>
      <c r="G28" s="4"/>
      <c r="H28" s="4"/>
      <c r="I28" s="4"/>
      <c r="J28" s="4"/>
      <c r="K28" s="4"/>
      <c r="L28" s="4"/>
      <c r="M28" s="4">
        <v>0.27</v>
      </c>
      <c r="N28">
        <v>172.2</v>
      </c>
      <c r="O28" s="4">
        <f>M28*201.6/N28</f>
        <v>0.3160975609756098</v>
      </c>
      <c r="P28" s="4">
        <v>0</v>
      </c>
      <c r="Q28" s="4"/>
      <c r="R28" s="4">
        <v>0</v>
      </c>
      <c r="S28" s="4">
        <v>0</v>
      </c>
      <c r="T28">
        <v>75.8553</v>
      </c>
      <c r="W28">
        <v>0</v>
      </c>
      <c r="X28">
        <v>0</v>
      </c>
      <c r="Y28">
        <v>0</v>
      </c>
      <c r="Z28">
        <v>0</v>
      </c>
      <c r="AA28">
        <f>(X28+Y28+W28)*(1+0.5*Z28)</f>
        <v>0</v>
      </c>
      <c r="AB28">
        <v>0</v>
      </c>
      <c r="AC28">
        <v>1</v>
      </c>
      <c r="AD28">
        <f>AB28*AC28</f>
        <v>0</v>
      </c>
      <c r="AE28">
        <v>80</v>
      </c>
      <c r="AF28">
        <v>903773</v>
      </c>
      <c r="AG28">
        <f>AE28/AF28*1000000</f>
        <v>88.51780258980962</v>
      </c>
      <c r="AH28">
        <v>-7</v>
      </c>
      <c r="AI28">
        <v>0.012334367070764025</v>
      </c>
      <c r="AJ28">
        <v>0.08185400773708378</v>
      </c>
      <c r="AK28">
        <v>-0.2615344</v>
      </c>
      <c r="AL28">
        <v>0</v>
      </c>
    </row>
    <row r="29" spans="1:38" ht="12.75">
      <c r="A29" s="4" t="s">
        <v>47</v>
      </c>
      <c r="B29" s="4">
        <v>2000</v>
      </c>
      <c r="C29" s="4">
        <v>1</v>
      </c>
      <c r="D29" s="4"/>
      <c r="E29" s="4">
        <v>0</v>
      </c>
      <c r="F29" s="4"/>
      <c r="G29" s="4"/>
      <c r="H29" s="4"/>
      <c r="I29" s="4"/>
      <c r="J29" s="4"/>
      <c r="K29" s="4"/>
      <c r="L29" s="4"/>
      <c r="M29" s="4">
        <v>0.239</v>
      </c>
      <c r="N29">
        <v>172.2</v>
      </c>
      <c r="O29" s="4">
        <f>M29*201.6/N29</f>
        <v>0.27980487804878046</v>
      </c>
      <c r="P29" s="4">
        <v>0</v>
      </c>
      <c r="Q29" s="4"/>
      <c r="R29" s="4">
        <v>0</v>
      </c>
      <c r="S29" s="4">
        <v>0</v>
      </c>
      <c r="T29">
        <v>82.21819</v>
      </c>
      <c r="W29">
        <v>0</v>
      </c>
      <c r="X29">
        <v>0</v>
      </c>
      <c r="Y29">
        <v>0</v>
      </c>
      <c r="Z29">
        <v>0</v>
      </c>
      <c r="AA29">
        <f>(X29+Y29+W29)*(1+0.5*Z29)</f>
        <v>0</v>
      </c>
      <c r="AB29">
        <v>0</v>
      </c>
      <c r="AC29">
        <v>1</v>
      </c>
      <c r="AD29">
        <f>AB29*AC29</f>
        <v>0</v>
      </c>
      <c r="AE29">
        <v>65</v>
      </c>
      <c r="AF29">
        <v>1713820</v>
      </c>
      <c r="AG29">
        <f>AE29/AF29*1000000</f>
        <v>37.926970160226865</v>
      </c>
      <c r="AH29">
        <v>-15</v>
      </c>
      <c r="AI29">
        <v>0.005948332006657501</v>
      </c>
      <c r="AJ29">
        <v>0.5466541149016851</v>
      </c>
      <c r="AK29">
        <v>-0.5102766</v>
      </c>
      <c r="AL29">
        <v>0</v>
      </c>
    </row>
    <row r="30" spans="1:38" ht="12.75">
      <c r="A30" s="4" t="s">
        <v>48</v>
      </c>
      <c r="B30" s="4">
        <v>2000</v>
      </c>
      <c r="C30" s="4">
        <v>0</v>
      </c>
      <c r="D30" s="4"/>
      <c r="E30" s="4">
        <v>0</v>
      </c>
      <c r="F30" s="4"/>
      <c r="G30" s="4"/>
      <c r="H30" s="4"/>
      <c r="I30" s="4"/>
      <c r="J30" s="4"/>
      <c r="K30" s="4"/>
      <c r="L30" s="4"/>
      <c r="M30" s="4">
        <v>0.23</v>
      </c>
      <c r="N30">
        <v>172.2</v>
      </c>
      <c r="O30" s="4">
        <f>M30*201.6/N30</f>
        <v>0.26926829268292685</v>
      </c>
      <c r="P30" s="4">
        <v>0</v>
      </c>
      <c r="Q30" s="4"/>
      <c r="R30" s="4">
        <v>0</v>
      </c>
      <c r="S30" s="4">
        <v>0</v>
      </c>
      <c r="T30">
        <v>80.58945</v>
      </c>
      <c r="W30">
        <v>0</v>
      </c>
      <c r="X30">
        <v>0</v>
      </c>
      <c r="Y30">
        <v>0</v>
      </c>
      <c r="Z30">
        <v>0</v>
      </c>
      <c r="AA30">
        <f>(X30+Y30+W30)*(1+0.5*Z30)</f>
        <v>0</v>
      </c>
      <c r="AB30">
        <v>1</v>
      </c>
      <c r="AC30">
        <v>1</v>
      </c>
      <c r="AD30">
        <f>AB30*AC30</f>
        <v>1</v>
      </c>
      <c r="AE30">
        <v>40</v>
      </c>
      <c r="AF30">
        <v>2018741</v>
      </c>
      <c r="AG30">
        <f>AE30/AF30*1000000</f>
        <v>19.814329822399205</v>
      </c>
      <c r="AH30">
        <v>-3</v>
      </c>
      <c r="AI30">
        <v>0.13971350585048983</v>
      </c>
      <c r="AJ30">
        <v>0.03654353836240048</v>
      </c>
      <c r="AK30">
        <v>-0.6726425</v>
      </c>
      <c r="AL30">
        <v>0</v>
      </c>
    </row>
    <row r="31" spans="1:38" ht="12.75">
      <c r="A31" s="4" t="s">
        <v>49</v>
      </c>
      <c r="B31" s="4">
        <v>2000</v>
      </c>
      <c r="C31" s="4">
        <v>0</v>
      </c>
      <c r="D31" s="4"/>
      <c r="E31" s="4">
        <v>1</v>
      </c>
      <c r="F31" s="4"/>
      <c r="G31" s="4"/>
      <c r="H31" s="4"/>
      <c r="I31" s="4"/>
      <c r="J31" s="4"/>
      <c r="K31" s="4"/>
      <c r="L31" s="4"/>
      <c r="M31" s="4">
        <v>0.18</v>
      </c>
      <c r="N31">
        <v>172.2</v>
      </c>
      <c r="O31" s="4">
        <f>M31*201.6/N31</f>
        <v>0.21073170731707316</v>
      </c>
      <c r="P31" s="4">
        <v>0</v>
      </c>
      <c r="Q31" s="4"/>
      <c r="R31" s="4">
        <v>0</v>
      </c>
      <c r="S31" s="4">
        <v>0</v>
      </c>
      <c r="T31">
        <v>92.63718</v>
      </c>
      <c r="W31">
        <v>1</v>
      </c>
      <c r="X31">
        <v>0.5</v>
      </c>
      <c r="Y31">
        <v>0</v>
      </c>
      <c r="Z31">
        <v>1</v>
      </c>
      <c r="AA31">
        <f>(X31+Y31+W31)*(1+0.5*Z31)</f>
        <v>2.25</v>
      </c>
      <c r="AB31">
        <v>0</v>
      </c>
      <c r="AC31">
        <v>1</v>
      </c>
      <c r="AD31">
        <f>AB31*AC31</f>
        <v>0</v>
      </c>
      <c r="AE31">
        <v>170</v>
      </c>
      <c r="AF31">
        <v>1239882</v>
      </c>
      <c r="AG31">
        <f>AE31/AF31*1000000</f>
        <v>137.10982174110117</v>
      </c>
      <c r="AH31">
        <v>-0.5</v>
      </c>
      <c r="AI31">
        <v>0.011009535043743243</v>
      </c>
      <c r="AJ31">
        <v>2.5858891833901305</v>
      </c>
      <c r="AK31">
        <v>1.286501</v>
      </c>
      <c r="AL31">
        <v>0</v>
      </c>
    </row>
    <row r="32" spans="1:38" ht="12.75">
      <c r="A32" s="4" t="s">
        <v>50</v>
      </c>
      <c r="B32" s="4">
        <v>2000</v>
      </c>
      <c r="C32" s="4">
        <v>0</v>
      </c>
      <c r="D32" s="4"/>
      <c r="E32" s="4">
        <v>1</v>
      </c>
      <c r="F32" s="4"/>
      <c r="G32" s="4"/>
      <c r="H32" s="4"/>
      <c r="I32" s="4"/>
      <c r="J32" s="4"/>
      <c r="K32" s="4"/>
      <c r="L32" s="4"/>
      <c r="M32" s="4">
        <v>0.105</v>
      </c>
      <c r="N32">
        <v>172.2</v>
      </c>
      <c r="O32" s="4">
        <f>M32*201.6/N32</f>
        <v>0.12292682926829268</v>
      </c>
      <c r="P32" s="4">
        <v>0</v>
      </c>
      <c r="Q32" s="4"/>
      <c r="R32" s="4">
        <v>1</v>
      </c>
      <c r="S32" s="4">
        <v>2</v>
      </c>
      <c r="T32">
        <v>95.07056</v>
      </c>
      <c r="W32">
        <v>1</v>
      </c>
      <c r="X32">
        <v>0</v>
      </c>
      <c r="Y32">
        <v>0</v>
      </c>
      <c r="Z32">
        <v>1</v>
      </c>
      <c r="AA32">
        <f>(X32+Y32+W32)*(1+0.5*Z32)</f>
        <v>1.5</v>
      </c>
      <c r="AB32">
        <v>1</v>
      </c>
      <c r="AC32">
        <v>1.5</v>
      </c>
      <c r="AD32">
        <f>AB32*AC32</f>
        <v>1.5</v>
      </c>
      <c r="AE32">
        <v>679</v>
      </c>
      <c r="AF32">
        <v>8430621</v>
      </c>
      <c r="AG32">
        <f>AE32/AF32*1000000</f>
        <v>80.53973722694924</v>
      </c>
      <c r="AH32">
        <v>4.5</v>
      </c>
      <c r="AI32">
        <v>0.011772054247937968</v>
      </c>
      <c r="AJ32">
        <v>5.797347316471314</v>
      </c>
      <c r="AK32">
        <v>0.6857235</v>
      </c>
      <c r="AL32">
        <v>0</v>
      </c>
    </row>
    <row r="33" spans="1:38" ht="12.75">
      <c r="A33" s="4" t="s">
        <v>51</v>
      </c>
      <c r="B33" s="4">
        <v>2000</v>
      </c>
      <c r="C33" s="4">
        <v>0</v>
      </c>
      <c r="D33" s="4"/>
      <c r="E33" s="4">
        <v>0</v>
      </c>
      <c r="F33" s="4"/>
      <c r="G33" s="4"/>
      <c r="H33" s="4"/>
      <c r="I33" s="4"/>
      <c r="J33" s="4"/>
      <c r="K33" s="4"/>
      <c r="L33" s="4"/>
      <c r="M33" s="4">
        <v>0.17</v>
      </c>
      <c r="N33">
        <v>172.2</v>
      </c>
      <c r="O33" s="4">
        <f>M33*201.6/N33</f>
        <v>0.19902439024390245</v>
      </c>
      <c r="P33" s="4">
        <v>0</v>
      </c>
      <c r="Q33" s="4"/>
      <c r="R33" s="4">
        <v>0</v>
      </c>
      <c r="S33" s="4">
        <v>0</v>
      </c>
      <c r="T33">
        <v>75.8323</v>
      </c>
      <c r="W33">
        <v>0</v>
      </c>
      <c r="X33">
        <v>0</v>
      </c>
      <c r="Y33">
        <v>0</v>
      </c>
      <c r="Z33">
        <v>0</v>
      </c>
      <c r="AA33">
        <f>(X33+Y33+W33)*(1+0.5*Z33)</f>
        <v>0</v>
      </c>
      <c r="AB33">
        <v>0</v>
      </c>
      <c r="AC33">
        <v>1</v>
      </c>
      <c r="AD33">
        <f>AB33*AC33</f>
        <v>0</v>
      </c>
      <c r="AE33">
        <v>79</v>
      </c>
      <c r="AF33">
        <v>1821204</v>
      </c>
      <c r="AG33">
        <f>AE33/AF33*1000000</f>
        <v>43.3778972591758</v>
      </c>
      <c r="AH33">
        <v>0</v>
      </c>
      <c r="AI33">
        <v>0.00881857467223321</v>
      </c>
      <c r="AJ33">
        <v>0.09143330767864542</v>
      </c>
      <c r="AK33">
        <v>-0.183671</v>
      </c>
      <c r="AL33">
        <v>0</v>
      </c>
    </row>
    <row r="34" spans="1:38" ht="12.75">
      <c r="A34" s="4" t="s">
        <v>52</v>
      </c>
      <c r="B34" s="4">
        <v>2000</v>
      </c>
      <c r="C34" s="4">
        <v>0</v>
      </c>
      <c r="D34" s="4"/>
      <c r="E34" s="4">
        <v>1</v>
      </c>
      <c r="F34" s="4"/>
      <c r="G34" s="4"/>
      <c r="H34" s="4"/>
      <c r="I34" s="4"/>
      <c r="J34" s="4"/>
      <c r="K34" s="4"/>
      <c r="L34" s="4"/>
      <c r="M34" s="4">
        <v>0.08</v>
      </c>
      <c r="N34">
        <v>172.2</v>
      </c>
      <c r="O34" s="4">
        <f>M34*201.6/N34</f>
        <v>0.09365853658536585</v>
      </c>
      <c r="P34" s="4">
        <v>0</v>
      </c>
      <c r="Q34" s="4"/>
      <c r="R34" s="4">
        <v>1</v>
      </c>
      <c r="S34" s="4">
        <v>0</v>
      </c>
      <c r="T34">
        <v>91.6156</v>
      </c>
      <c r="W34">
        <v>0</v>
      </c>
      <c r="X34">
        <v>0</v>
      </c>
      <c r="Y34">
        <v>0</v>
      </c>
      <c r="Z34">
        <v>0</v>
      </c>
      <c r="AA34">
        <f>(X34+Y34+W34)*(1+0.5*Z34)</f>
        <v>0</v>
      </c>
      <c r="AB34">
        <v>0</v>
      </c>
      <c r="AC34">
        <v>1</v>
      </c>
      <c r="AD34">
        <f>AB34*AC34</f>
        <v>0</v>
      </c>
      <c r="AE34">
        <v>754</v>
      </c>
      <c r="AF34">
        <v>19001780</v>
      </c>
      <c r="AG34">
        <f>AE34/AF34*1000000</f>
        <v>39.680493090647296</v>
      </c>
      <c r="AH34">
        <v>10.5</v>
      </c>
      <c r="AI34">
        <v>0.00797338596184433</v>
      </c>
      <c r="AJ34">
        <v>2.9722185362558355</v>
      </c>
      <c r="AK34">
        <v>-0.1616413</v>
      </c>
      <c r="AL34">
        <v>0</v>
      </c>
    </row>
    <row r="35" spans="1:38" ht="12.75">
      <c r="A35" s="4" t="s">
        <v>53</v>
      </c>
      <c r="B35" s="4">
        <v>2000</v>
      </c>
      <c r="C35" s="4">
        <v>1</v>
      </c>
      <c r="D35" s="4"/>
      <c r="E35" s="4">
        <v>0</v>
      </c>
      <c r="F35" s="4"/>
      <c r="G35" s="4"/>
      <c r="H35" s="4"/>
      <c r="I35" s="4"/>
      <c r="J35" s="4"/>
      <c r="K35" s="4"/>
      <c r="L35" s="4"/>
      <c r="M35" s="4">
        <v>0.21</v>
      </c>
      <c r="N35">
        <v>172.2</v>
      </c>
      <c r="O35" s="4">
        <f>M35*201.6/N35</f>
        <v>0.24585365853658536</v>
      </c>
      <c r="P35" s="4">
        <v>0</v>
      </c>
      <c r="Q35" s="4"/>
      <c r="R35" s="4">
        <v>0</v>
      </c>
      <c r="S35" s="4">
        <v>0</v>
      </c>
      <c r="T35">
        <v>75.21706</v>
      </c>
      <c r="W35">
        <v>0</v>
      </c>
      <c r="X35">
        <v>0</v>
      </c>
      <c r="Y35">
        <v>0</v>
      </c>
      <c r="Z35">
        <v>0</v>
      </c>
      <c r="AA35">
        <f>(X35+Y35+W35)*(1+0.5*Z35)</f>
        <v>0</v>
      </c>
      <c r="AB35">
        <v>0</v>
      </c>
      <c r="AC35">
        <v>1</v>
      </c>
      <c r="AD35">
        <f>AB35*AC35</f>
        <v>0</v>
      </c>
      <c r="AE35">
        <v>172</v>
      </c>
      <c r="AF35">
        <v>8081614</v>
      </c>
      <c r="AG35">
        <f>AE35/AF35*1000000</f>
        <v>21.28287740542916</v>
      </c>
      <c r="AH35">
        <v>-6.5</v>
      </c>
      <c r="AI35">
        <v>0.005534034311012728</v>
      </c>
      <c r="AJ35">
        <v>0.5855025758572953</v>
      </c>
      <c r="AK35">
        <v>-0.2275998</v>
      </c>
      <c r="AL35">
        <v>0</v>
      </c>
    </row>
    <row r="36" spans="1:38" ht="12.75">
      <c r="A36" s="4" t="s">
        <v>54</v>
      </c>
      <c r="B36" s="4">
        <v>2000</v>
      </c>
      <c r="C36" s="4">
        <v>1</v>
      </c>
      <c r="D36" s="4"/>
      <c r="E36" s="4">
        <v>0</v>
      </c>
      <c r="F36" s="4"/>
      <c r="G36" s="4"/>
      <c r="H36" s="4"/>
      <c r="I36" s="4"/>
      <c r="J36" s="4"/>
      <c r="K36" s="4"/>
      <c r="L36" s="4"/>
      <c r="M36" s="4">
        <v>0.21</v>
      </c>
      <c r="N36">
        <v>172.2</v>
      </c>
      <c r="O36" s="4">
        <f>M36*201.6/N36</f>
        <v>0.24585365853658536</v>
      </c>
      <c r="P36" s="4">
        <v>0</v>
      </c>
      <c r="Q36" s="4"/>
      <c r="R36" s="4">
        <v>0</v>
      </c>
      <c r="S36" s="4">
        <v>0</v>
      </c>
      <c r="T36">
        <v>81.41085</v>
      </c>
      <c r="W36">
        <v>0</v>
      </c>
      <c r="X36">
        <v>0</v>
      </c>
      <c r="Y36">
        <v>0</v>
      </c>
      <c r="Z36">
        <v>0</v>
      </c>
      <c r="AA36">
        <f>(X36+Y36+W36)*(1+0.5*Z36)</f>
        <v>0</v>
      </c>
      <c r="AB36">
        <v>0</v>
      </c>
      <c r="AC36">
        <v>1</v>
      </c>
      <c r="AD36">
        <f>AB36*AC36</f>
        <v>0</v>
      </c>
      <c r="AE36">
        <v>40</v>
      </c>
      <c r="AF36">
        <v>642023</v>
      </c>
      <c r="AG36">
        <f>AE36/AF36*1000000</f>
        <v>62.30306390892538</v>
      </c>
      <c r="AH36">
        <v>-11</v>
      </c>
      <c r="AI36">
        <v>0.008608644701852436</v>
      </c>
      <c r="AJ36">
        <v>1.835183104228561</v>
      </c>
      <c r="AK36">
        <v>-0.3186058</v>
      </c>
      <c r="AL36">
        <v>0</v>
      </c>
    </row>
    <row r="37" spans="1:38" ht="12.75">
      <c r="A37" s="4" t="s">
        <v>55</v>
      </c>
      <c r="B37" s="4">
        <v>2000</v>
      </c>
      <c r="C37" s="4">
        <v>0</v>
      </c>
      <c r="D37" s="4"/>
      <c r="E37" s="4">
        <v>0</v>
      </c>
      <c r="F37" s="4"/>
      <c r="G37" s="4"/>
      <c r="H37" s="4"/>
      <c r="I37" s="4"/>
      <c r="J37" s="4"/>
      <c r="K37" s="4"/>
      <c r="L37" s="4"/>
      <c r="M37" s="4">
        <v>0.22</v>
      </c>
      <c r="N37">
        <v>172.2</v>
      </c>
      <c r="O37" s="4">
        <f>M37*201.6/N37</f>
        <v>0.2575609756097561</v>
      </c>
      <c r="P37" s="4">
        <v>0</v>
      </c>
      <c r="Q37" s="4"/>
      <c r="R37" s="4">
        <v>0</v>
      </c>
      <c r="S37" s="4">
        <v>0</v>
      </c>
      <c r="T37">
        <v>81.96081</v>
      </c>
      <c r="W37">
        <v>0</v>
      </c>
      <c r="X37">
        <v>0</v>
      </c>
      <c r="Y37">
        <v>0</v>
      </c>
      <c r="Z37">
        <v>0</v>
      </c>
      <c r="AA37">
        <f>(X37+Y37+W37)*(1+0.5*Z37)</f>
        <v>0</v>
      </c>
      <c r="AB37">
        <v>0</v>
      </c>
      <c r="AC37">
        <v>1</v>
      </c>
      <c r="AD37">
        <f>AB37*AC37</f>
        <v>0</v>
      </c>
      <c r="AE37">
        <v>584</v>
      </c>
      <c r="AF37">
        <v>11363543</v>
      </c>
      <c r="AG37">
        <f>AE37/AF37*1000000</f>
        <v>51.39242224014112</v>
      </c>
      <c r="AH37">
        <v>-2</v>
      </c>
      <c r="AI37">
        <v>0.003988824523445448</v>
      </c>
      <c r="AJ37">
        <v>1.653824809714126</v>
      </c>
      <c r="AK37">
        <v>-0.2660909</v>
      </c>
      <c r="AL37">
        <v>0</v>
      </c>
    </row>
    <row r="38" spans="1:38" ht="12.75">
      <c r="A38" s="4" t="s">
        <v>56</v>
      </c>
      <c r="B38" s="4">
        <v>2000</v>
      </c>
      <c r="C38" s="4">
        <v>0</v>
      </c>
      <c r="D38" s="4"/>
      <c r="E38" s="4">
        <v>0</v>
      </c>
      <c r="F38" s="4"/>
      <c r="G38" s="4"/>
      <c r="H38" s="4"/>
      <c r="I38" s="4"/>
      <c r="J38" s="4"/>
      <c r="K38" s="4"/>
      <c r="L38" s="4"/>
      <c r="M38" s="4">
        <v>0.16</v>
      </c>
      <c r="N38">
        <v>172.2</v>
      </c>
      <c r="O38" s="4">
        <f>M38*201.6/N38</f>
        <v>0.1873170731707317</v>
      </c>
      <c r="P38" s="4">
        <v>0</v>
      </c>
      <c r="Q38" s="4"/>
      <c r="R38" s="4">
        <v>0</v>
      </c>
      <c r="S38" s="4">
        <v>0</v>
      </c>
      <c r="T38">
        <v>71.86608</v>
      </c>
      <c r="W38">
        <v>0</v>
      </c>
      <c r="X38">
        <v>0</v>
      </c>
      <c r="Y38">
        <v>0</v>
      </c>
      <c r="Z38">
        <v>0</v>
      </c>
      <c r="AA38">
        <f>(X38+Y38+W38)*(1+0.5*Z38)</f>
        <v>0</v>
      </c>
      <c r="AB38">
        <v>0</v>
      </c>
      <c r="AC38">
        <v>1</v>
      </c>
      <c r="AD38">
        <f>AB38*AC38</f>
        <v>0</v>
      </c>
      <c r="AE38">
        <v>60</v>
      </c>
      <c r="AF38">
        <v>3454365</v>
      </c>
      <c r="AG38">
        <f>AE38/AF38*1000000</f>
        <v>17.369328371495197</v>
      </c>
      <c r="AH38">
        <v>-9.5</v>
      </c>
      <c r="AI38">
        <v>0.0036021788789316464</v>
      </c>
      <c r="AJ38">
        <v>0.7421675527920459</v>
      </c>
      <c r="AK38">
        <v>-0.4406703</v>
      </c>
      <c r="AL38">
        <v>0</v>
      </c>
    </row>
    <row r="39" spans="1:38" ht="12.75">
      <c r="A39" s="4" t="s">
        <v>57</v>
      </c>
      <c r="B39" s="4">
        <v>2000</v>
      </c>
      <c r="C39" s="4">
        <v>0</v>
      </c>
      <c r="D39" s="4"/>
      <c r="E39" s="4">
        <v>1</v>
      </c>
      <c r="F39" s="4"/>
      <c r="G39" s="4"/>
      <c r="H39" s="4"/>
      <c r="I39" s="4"/>
      <c r="J39" s="4"/>
      <c r="K39" s="4"/>
      <c r="L39" s="4"/>
      <c r="M39" s="4">
        <v>0.24</v>
      </c>
      <c r="N39">
        <v>172.2</v>
      </c>
      <c r="O39" s="4">
        <f>M39*201.6/N39</f>
        <v>0.2809756097560976</v>
      </c>
      <c r="P39" s="4">
        <v>0</v>
      </c>
      <c r="Q39" s="4"/>
      <c r="R39" s="4">
        <v>0</v>
      </c>
      <c r="S39" s="4">
        <v>0</v>
      </c>
      <c r="T39">
        <v>80.67407</v>
      </c>
      <c r="W39">
        <v>0</v>
      </c>
      <c r="X39">
        <v>0</v>
      </c>
      <c r="Y39">
        <v>0</v>
      </c>
      <c r="Z39">
        <v>0</v>
      </c>
      <c r="AA39">
        <f>(X39+Y39+W39)*(1+0.5*Z39)</f>
        <v>0</v>
      </c>
      <c r="AB39">
        <v>0</v>
      </c>
      <c r="AC39">
        <v>1</v>
      </c>
      <c r="AD39">
        <f>AB39*AC39</f>
        <v>0</v>
      </c>
      <c r="AE39">
        <v>1001</v>
      </c>
      <c r="AF39">
        <v>3429708</v>
      </c>
      <c r="AG39">
        <f>AE39/AF39*1000000</f>
        <v>291.8615812191592</v>
      </c>
      <c r="AH39">
        <v>1</v>
      </c>
      <c r="AI39">
        <v>0.0075477599532483355</v>
      </c>
      <c r="AJ39">
        <v>0.286209003870442</v>
      </c>
      <c r="AK39">
        <v>-0.1308182</v>
      </c>
      <c r="AL39">
        <v>0</v>
      </c>
    </row>
    <row r="40" spans="1:38" ht="12.75">
      <c r="A40" s="4" t="s">
        <v>58</v>
      </c>
      <c r="B40" s="4">
        <v>2000</v>
      </c>
      <c r="C40" s="4">
        <v>0</v>
      </c>
      <c r="D40" s="4"/>
      <c r="E40" s="4">
        <v>1</v>
      </c>
      <c r="F40" s="4"/>
      <c r="G40" s="4"/>
      <c r="H40" s="4"/>
      <c r="I40" s="4"/>
      <c r="J40" s="4"/>
      <c r="K40" s="4"/>
      <c r="L40" s="4"/>
      <c r="M40" s="4">
        <v>0.12</v>
      </c>
      <c r="N40">
        <v>172.2</v>
      </c>
      <c r="O40" s="4">
        <f>M40*201.6/N40</f>
        <v>0.1404878048780488</v>
      </c>
      <c r="P40" s="4">
        <v>0</v>
      </c>
      <c r="Q40" s="4"/>
      <c r="R40" s="4">
        <v>0</v>
      </c>
      <c r="S40" s="4">
        <v>1</v>
      </c>
      <c r="T40">
        <v>86.17611</v>
      </c>
      <c r="W40">
        <v>0</v>
      </c>
      <c r="X40">
        <v>0</v>
      </c>
      <c r="Y40">
        <v>0</v>
      </c>
      <c r="Z40">
        <v>0</v>
      </c>
      <c r="AA40">
        <f>(X40+Y40+W40)*(1+0.5*Z40)</f>
        <v>0</v>
      </c>
      <c r="AB40">
        <v>0</v>
      </c>
      <c r="AC40">
        <v>1</v>
      </c>
      <c r="AD40">
        <f>AB40*AC40</f>
        <v>0</v>
      </c>
      <c r="AE40">
        <v>632</v>
      </c>
      <c r="AF40">
        <v>12284173</v>
      </c>
      <c r="AG40">
        <f>AE40/AF40*1000000</f>
        <v>51.44831483568328</v>
      </c>
      <c r="AH40">
        <v>1</v>
      </c>
      <c r="AI40">
        <v>0.005866085146453883</v>
      </c>
      <c r="AJ40">
        <v>4.788168985984338</v>
      </c>
      <c r="AK40">
        <v>0.367773</v>
      </c>
      <c r="AL40">
        <v>0</v>
      </c>
    </row>
    <row r="41" spans="1:38" ht="12.75">
      <c r="A41" s="4" t="s">
        <v>59</v>
      </c>
      <c r="B41" s="4">
        <v>2000</v>
      </c>
      <c r="C41" s="4">
        <v>0</v>
      </c>
      <c r="D41" s="4"/>
      <c r="E41" s="4">
        <v>1</v>
      </c>
      <c r="F41" s="4"/>
      <c r="G41" s="4"/>
      <c r="H41" s="4"/>
      <c r="I41" s="4"/>
      <c r="J41" s="4"/>
      <c r="K41" s="4"/>
      <c r="L41" s="4"/>
      <c r="M41" s="4">
        <v>0.28</v>
      </c>
      <c r="N41">
        <v>172.2</v>
      </c>
      <c r="O41" s="4">
        <f>M41*201.6/N41</f>
        <v>0.3278048780487805</v>
      </c>
      <c r="P41" s="4">
        <v>0</v>
      </c>
      <c r="Q41" s="4"/>
      <c r="R41" s="4">
        <v>0</v>
      </c>
      <c r="S41" s="4">
        <v>0</v>
      </c>
      <c r="T41">
        <v>92.13974</v>
      </c>
      <c r="W41">
        <v>0</v>
      </c>
      <c r="X41">
        <v>0</v>
      </c>
      <c r="Y41">
        <v>0</v>
      </c>
      <c r="Z41">
        <v>0</v>
      </c>
      <c r="AA41">
        <f>(X41+Y41+W41)*(1+0.5*Z41)</f>
        <v>0</v>
      </c>
      <c r="AB41">
        <v>0</v>
      </c>
      <c r="AC41">
        <v>1</v>
      </c>
      <c r="AD41">
        <f>AB41*AC41</f>
        <v>0</v>
      </c>
      <c r="AE41">
        <v>100</v>
      </c>
      <c r="AF41">
        <v>1050268</v>
      </c>
      <c r="AG41">
        <f>AE41/AF41*1000000</f>
        <v>95.21379305091654</v>
      </c>
      <c r="AH41">
        <v>13</v>
      </c>
      <c r="AI41">
        <v>0.006723701650801301</v>
      </c>
      <c r="AJ41">
        <v>4.016477857878476</v>
      </c>
      <c r="AK41">
        <v>1.470163</v>
      </c>
      <c r="AL41">
        <v>0</v>
      </c>
    </row>
    <row r="42" spans="1:38" ht="12.75">
      <c r="A42" s="4" t="s">
        <v>60</v>
      </c>
      <c r="B42" s="4">
        <v>2000</v>
      </c>
      <c r="C42" s="4">
        <v>0</v>
      </c>
      <c r="D42" s="4"/>
      <c r="E42" s="4">
        <v>0</v>
      </c>
      <c r="F42" s="4"/>
      <c r="G42" s="4"/>
      <c r="H42" s="4"/>
      <c r="I42" s="4"/>
      <c r="J42" s="4"/>
      <c r="K42" s="4"/>
      <c r="L42" s="4"/>
      <c r="M42" s="4">
        <v>0.16</v>
      </c>
      <c r="N42">
        <v>172.2</v>
      </c>
      <c r="O42" s="4">
        <f>M42*201.6/N42</f>
        <v>0.1873170731707317</v>
      </c>
      <c r="P42" s="4">
        <v>0</v>
      </c>
      <c r="Q42" s="4"/>
      <c r="R42" s="4">
        <v>0</v>
      </c>
      <c r="S42" s="4">
        <v>0</v>
      </c>
      <c r="T42">
        <v>74.10822</v>
      </c>
      <c r="W42">
        <v>1</v>
      </c>
      <c r="X42">
        <v>0.5</v>
      </c>
      <c r="Y42">
        <v>0</v>
      </c>
      <c r="Z42">
        <v>1</v>
      </c>
      <c r="AA42">
        <f>(X42+Y42+W42)*(1+0.5*Z42)</f>
        <v>2.25</v>
      </c>
      <c r="AB42">
        <v>0</v>
      </c>
      <c r="AC42">
        <v>1</v>
      </c>
      <c r="AD42">
        <f>AB42*AC42</f>
        <v>0</v>
      </c>
      <c r="AE42">
        <v>69</v>
      </c>
      <c r="AF42">
        <v>4024223</v>
      </c>
      <c r="AG42">
        <f>AE42/AF42*1000000</f>
        <v>17.1461670985927</v>
      </c>
      <c r="AH42">
        <v>-8</v>
      </c>
      <c r="AI42">
        <v>0.010139355072817735</v>
      </c>
      <c r="AJ42">
        <v>0.5024463951647719</v>
      </c>
      <c r="AK42">
        <v>-0.6062608</v>
      </c>
      <c r="AL42">
        <v>0</v>
      </c>
    </row>
    <row r="43" spans="1:38" ht="12.75">
      <c r="A43" s="4" t="s">
        <v>61</v>
      </c>
      <c r="B43" s="4">
        <v>2000</v>
      </c>
      <c r="C43" s="4">
        <v>0</v>
      </c>
      <c r="D43" s="4"/>
      <c r="E43" s="4">
        <v>0</v>
      </c>
      <c r="F43" s="4"/>
      <c r="G43" s="4"/>
      <c r="H43" s="4"/>
      <c r="I43" s="4"/>
      <c r="J43" s="4"/>
      <c r="K43" s="4"/>
      <c r="L43" s="4"/>
      <c r="M43" s="4">
        <v>0.21</v>
      </c>
      <c r="N43">
        <v>172.2</v>
      </c>
      <c r="O43" s="4">
        <f>M43*201.6/N43</f>
        <v>0.24585365853658536</v>
      </c>
      <c r="P43" s="4">
        <v>0</v>
      </c>
      <c r="Q43" s="4"/>
      <c r="R43" s="4">
        <v>0</v>
      </c>
      <c r="S43" s="4">
        <v>0</v>
      </c>
      <c r="T43">
        <v>81.87475</v>
      </c>
      <c r="W43">
        <v>0</v>
      </c>
      <c r="X43">
        <v>0</v>
      </c>
      <c r="Y43">
        <v>0</v>
      </c>
      <c r="Z43">
        <v>0</v>
      </c>
      <c r="AA43">
        <f>(X43+Y43+W43)*(1+0.5*Z43)</f>
        <v>0</v>
      </c>
      <c r="AB43">
        <v>0</v>
      </c>
      <c r="AC43">
        <v>1</v>
      </c>
      <c r="AD43">
        <f>AB43*AC43</f>
        <v>0</v>
      </c>
      <c r="AE43">
        <v>40</v>
      </c>
      <c r="AF43">
        <v>755844</v>
      </c>
      <c r="AG43">
        <f>AE43/AF43*1000000</f>
        <v>52.920973110853566</v>
      </c>
      <c r="AH43">
        <v>-7.5</v>
      </c>
      <c r="AI43">
        <v>0.011692498931748436</v>
      </c>
      <c r="AJ43">
        <v>1.3497168426204293</v>
      </c>
      <c r="AK43">
        <v>-0.8007033</v>
      </c>
      <c r="AL43">
        <v>0</v>
      </c>
    </row>
    <row r="44" spans="1:38" ht="12.75">
      <c r="A44" s="4" t="s">
        <v>62</v>
      </c>
      <c r="B44" s="4">
        <v>2000</v>
      </c>
      <c r="C44" s="4">
        <v>1</v>
      </c>
      <c r="D44" s="4"/>
      <c r="E44" s="4">
        <v>0</v>
      </c>
      <c r="F44" s="4"/>
      <c r="G44" s="4"/>
      <c r="H44" s="4"/>
      <c r="I44" s="4"/>
      <c r="J44" s="4"/>
      <c r="K44" s="4"/>
      <c r="L44" s="4"/>
      <c r="M44" s="4">
        <v>0.2</v>
      </c>
      <c r="N44">
        <v>172.2</v>
      </c>
      <c r="O44" s="4">
        <f>M44*201.6/N44</f>
        <v>0.23414634146341465</v>
      </c>
      <c r="P44" s="4">
        <v>0</v>
      </c>
      <c r="Q44" s="4"/>
      <c r="R44" s="4">
        <v>0</v>
      </c>
      <c r="S44" s="4">
        <v>0</v>
      </c>
      <c r="T44">
        <v>73.88237</v>
      </c>
      <c r="W44">
        <v>0</v>
      </c>
      <c r="X44">
        <v>0</v>
      </c>
      <c r="Y44">
        <v>0</v>
      </c>
      <c r="Z44">
        <v>0</v>
      </c>
      <c r="AA44">
        <f>(X44+Y44+W44)*(1+0.5*Z44)</f>
        <v>0</v>
      </c>
      <c r="AB44">
        <v>0</v>
      </c>
      <c r="AC44">
        <v>1</v>
      </c>
      <c r="AD44">
        <f>AB44*AC44</f>
        <v>0</v>
      </c>
      <c r="AE44">
        <v>94</v>
      </c>
      <c r="AF44">
        <v>5703719</v>
      </c>
      <c r="AG44">
        <f>AE44/AF44*1000000</f>
        <v>16.480475282881223</v>
      </c>
      <c r="AH44">
        <v>-2.5</v>
      </c>
      <c r="AI44">
        <v>0.010732172668733603</v>
      </c>
      <c r="AJ44">
        <v>0.6696875999573516</v>
      </c>
      <c r="AK44">
        <v>-0.4784192</v>
      </c>
      <c r="AL44">
        <v>0</v>
      </c>
    </row>
    <row r="45" spans="1:38" ht="12.75">
      <c r="A45" s="4" t="s">
        <v>63</v>
      </c>
      <c r="B45" s="4">
        <v>2000</v>
      </c>
      <c r="C45" s="4">
        <f>2/2</f>
        <v>1</v>
      </c>
      <c r="D45" s="4"/>
      <c r="E45" s="4">
        <v>0</v>
      </c>
      <c r="F45" s="4"/>
      <c r="G45" s="4"/>
      <c r="H45" s="4"/>
      <c r="I45" s="4"/>
      <c r="J45" s="4"/>
      <c r="K45" s="4"/>
      <c r="L45" s="4"/>
      <c r="M45" s="4">
        <v>0.2</v>
      </c>
      <c r="N45">
        <v>172.2</v>
      </c>
      <c r="O45" s="4">
        <f>M45*201.6/N45</f>
        <v>0.23414634146341465</v>
      </c>
      <c r="P45" s="4">
        <v>0</v>
      </c>
      <c r="Q45" s="4"/>
      <c r="R45" s="4">
        <v>0</v>
      </c>
      <c r="S45" s="4">
        <v>0</v>
      </c>
      <c r="T45">
        <v>71.9183</v>
      </c>
      <c r="W45">
        <v>0</v>
      </c>
      <c r="X45">
        <v>0</v>
      </c>
      <c r="Y45">
        <v>0</v>
      </c>
      <c r="Z45">
        <v>0</v>
      </c>
      <c r="AA45">
        <f>(X45+Y45+W45)*(1+0.5*Z45)</f>
        <v>0</v>
      </c>
      <c r="AB45">
        <v>5</v>
      </c>
      <c r="AC45">
        <v>1</v>
      </c>
      <c r="AD45">
        <f>AB45*AC45</f>
        <v>5</v>
      </c>
      <c r="AE45">
        <v>273</v>
      </c>
      <c r="AF45">
        <v>20944499</v>
      </c>
      <c r="AG45">
        <f>AE45/AF45*1000000</f>
        <v>13.034448806820349</v>
      </c>
      <c r="AH45">
        <v>-8</v>
      </c>
      <c r="AI45">
        <v>0.006554267974733396</v>
      </c>
      <c r="AJ45">
        <v>0.36141866742211415</v>
      </c>
      <c r="AK45">
        <v>-0.196451</v>
      </c>
      <c r="AL45">
        <v>0</v>
      </c>
    </row>
    <row r="46" spans="1:38" ht="12.75">
      <c r="A46" s="4" t="s">
        <v>64</v>
      </c>
      <c r="B46" s="4">
        <v>2000</v>
      </c>
      <c r="C46" s="4">
        <v>1</v>
      </c>
      <c r="D46" s="4"/>
      <c r="E46" s="4">
        <v>0</v>
      </c>
      <c r="F46" s="4"/>
      <c r="G46" s="4"/>
      <c r="H46" s="4"/>
      <c r="I46" s="4"/>
      <c r="J46" s="4"/>
      <c r="K46" s="4"/>
      <c r="L46" s="4"/>
      <c r="M46" s="4">
        <v>0.245</v>
      </c>
      <c r="N46">
        <v>172.2</v>
      </c>
      <c r="O46" s="4">
        <f>M46*201.6/N46</f>
        <v>0.2868292682926829</v>
      </c>
      <c r="P46" s="4">
        <v>0</v>
      </c>
      <c r="Q46" s="4"/>
      <c r="R46" s="4">
        <v>0</v>
      </c>
      <c r="S46" s="4">
        <v>0</v>
      </c>
      <c r="T46">
        <v>79.73456</v>
      </c>
      <c r="W46">
        <v>0</v>
      </c>
      <c r="X46">
        <v>0</v>
      </c>
      <c r="Y46">
        <v>0</v>
      </c>
      <c r="Z46">
        <v>0</v>
      </c>
      <c r="AA46">
        <f>(X46+Y46+W46)*(1+0.5*Z46)</f>
        <v>0</v>
      </c>
      <c r="AB46">
        <v>0</v>
      </c>
      <c r="AC46">
        <v>1</v>
      </c>
      <c r="AD46">
        <f>AB46*AC46</f>
        <v>0</v>
      </c>
      <c r="AE46">
        <v>50</v>
      </c>
      <c r="AF46">
        <v>2244502</v>
      </c>
      <c r="AG46">
        <f>AE46/AF46*1000000</f>
        <v>22.276656469898445</v>
      </c>
      <c r="AH46">
        <v>-18</v>
      </c>
      <c r="AI46">
        <v>0.00815455275875715</v>
      </c>
      <c r="AJ46">
        <v>0.3840035662334006</v>
      </c>
      <c r="AK46">
        <v>-0.1552192</v>
      </c>
      <c r="AL46">
        <v>0</v>
      </c>
    </row>
    <row r="47" spans="1:38" ht="12.75">
      <c r="A47" s="4" t="s">
        <v>65</v>
      </c>
      <c r="B47" s="4">
        <v>2000</v>
      </c>
      <c r="C47" s="4">
        <v>0</v>
      </c>
      <c r="D47" s="4"/>
      <c r="E47" s="4">
        <v>1</v>
      </c>
      <c r="F47" s="4"/>
      <c r="G47" s="4"/>
      <c r="H47" s="4"/>
      <c r="I47" s="4"/>
      <c r="J47" s="4"/>
      <c r="K47" s="4"/>
      <c r="L47" s="4"/>
      <c r="M47" s="4">
        <v>0.19</v>
      </c>
      <c r="N47">
        <v>172.2</v>
      </c>
      <c r="O47" s="4">
        <f>M47*201.6/N47</f>
        <v>0.22243902439024393</v>
      </c>
      <c r="P47" s="4">
        <v>0</v>
      </c>
      <c r="Q47" s="4"/>
      <c r="R47" s="4">
        <v>0</v>
      </c>
      <c r="S47" s="4">
        <v>0</v>
      </c>
      <c r="T47">
        <v>90.30675</v>
      </c>
      <c r="W47">
        <v>0</v>
      </c>
      <c r="X47">
        <v>0</v>
      </c>
      <c r="Y47">
        <v>0</v>
      </c>
      <c r="Z47">
        <v>0</v>
      </c>
      <c r="AA47">
        <f>(X47+Y47+W47)*(1+0.5*Z47)</f>
        <v>0</v>
      </c>
      <c r="AB47">
        <v>0</v>
      </c>
      <c r="AC47">
        <v>1</v>
      </c>
      <c r="AD47">
        <f>AB47*AC47</f>
        <v>0</v>
      </c>
      <c r="AE47">
        <v>134</v>
      </c>
      <c r="AF47">
        <v>609618</v>
      </c>
      <c r="AG47">
        <f>AE47/AF47*1000000</f>
        <v>219.80978251954502</v>
      </c>
      <c r="AH47">
        <v>7.5</v>
      </c>
      <c r="AI47">
        <v>0.026457019113077865</v>
      </c>
      <c r="AJ47">
        <v>3.419604056011588</v>
      </c>
      <c r="AK47">
        <v>0.3133226</v>
      </c>
      <c r="AL47">
        <v>0</v>
      </c>
    </row>
    <row r="48" spans="1:38" ht="12.75">
      <c r="A48" s="4" t="s">
        <v>66</v>
      </c>
      <c r="B48" s="4">
        <v>2000</v>
      </c>
      <c r="C48" s="4">
        <v>1</v>
      </c>
      <c r="D48" s="4"/>
      <c r="E48" s="4">
        <v>1</v>
      </c>
      <c r="F48" s="4"/>
      <c r="G48" s="4"/>
      <c r="H48" s="4"/>
      <c r="I48" s="4"/>
      <c r="J48" s="4"/>
      <c r="K48" s="4"/>
      <c r="L48" s="4"/>
      <c r="M48" s="4">
        <v>0.175</v>
      </c>
      <c r="N48">
        <v>172.2</v>
      </c>
      <c r="O48" s="4">
        <f>M48*201.6/N48</f>
        <v>0.2048780487804878</v>
      </c>
      <c r="P48" s="4">
        <v>0</v>
      </c>
      <c r="Q48" s="4"/>
      <c r="R48" s="4">
        <v>0</v>
      </c>
      <c r="S48" s="4">
        <v>0</v>
      </c>
      <c r="T48">
        <v>77.69473</v>
      </c>
      <c r="W48">
        <v>0</v>
      </c>
      <c r="X48">
        <v>0</v>
      </c>
      <c r="Y48">
        <v>0</v>
      </c>
      <c r="Z48">
        <v>0</v>
      </c>
      <c r="AA48">
        <f>(X48+Y48+W48)*(1+0.5*Z48)</f>
        <v>0</v>
      </c>
      <c r="AB48">
        <v>0</v>
      </c>
      <c r="AC48">
        <v>1</v>
      </c>
      <c r="AD48">
        <f>AB48*AC48</f>
        <v>0</v>
      </c>
      <c r="AE48">
        <v>108</v>
      </c>
      <c r="AF48">
        <v>7105817</v>
      </c>
      <c r="AG48">
        <f>AE48/AF48*1000000</f>
        <v>15.198815280494841</v>
      </c>
      <c r="AH48">
        <v>-5.5</v>
      </c>
      <c r="AI48">
        <v>0.007618339759371952</v>
      </c>
      <c r="AJ48">
        <v>0.49863481228668943</v>
      </c>
      <c r="AK48">
        <v>-0.1434507</v>
      </c>
      <c r="AL48">
        <v>0</v>
      </c>
    </row>
    <row r="49" spans="1:38" ht="12.75">
      <c r="A49" s="4" t="s">
        <v>67</v>
      </c>
      <c r="B49" s="4">
        <v>2000</v>
      </c>
      <c r="C49" s="4">
        <v>1</v>
      </c>
      <c r="D49" s="4"/>
      <c r="E49" s="4">
        <v>0</v>
      </c>
      <c r="F49" s="4"/>
      <c r="G49" s="4"/>
      <c r="H49" s="4"/>
      <c r="I49" s="4"/>
      <c r="J49" s="4"/>
      <c r="K49" s="4"/>
      <c r="L49" s="4"/>
      <c r="M49" s="4">
        <v>0.23</v>
      </c>
      <c r="N49">
        <v>172.2</v>
      </c>
      <c r="O49" s="4">
        <f>M49*201.6/N49</f>
        <v>0.26926829268292685</v>
      </c>
      <c r="P49" s="4">
        <v>0</v>
      </c>
      <c r="Q49" s="4"/>
      <c r="R49" s="4">
        <v>0</v>
      </c>
      <c r="S49" s="4">
        <v>0</v>
      </c>
      <c r="T49">
        <v>82.3113</v>
      </c>
      <c r="W49">
        <v>1</v>
      </c>
      <c r="X49">
        <v>0.5</v>
      </c>
      <c r="Y49">
        <v>0</v>
      </c>
      <c r="Z49">
        <v>1</v>
      </c>
      <c r="AA49">
        <f>(X49+Y49+W49)*(1+0.5*Z49)</f>
        <v>2.25</v>
      </c>
      <c r="AB49">
        <v>0</v>
      </c>
      <c r="AC49">
        <v>1</v>
      </c>
      <c r="AD49">
        <f>AB49*AC49</f>
        <v>0</v>
      </c>
      <c r="AE49">
        <v>616</v>
      </c>
      <c r="AF49">
        <v>5910512</v>
      </c>
      <c r="AG49">
        <f>AE49/AF49*1000000</f>
        <v>104.2210894758356</v>
      </c>
      <c r="AH49">
        <v>3</v>
      </c>
      <c r="AI49">
        <v>0.006765372146335508</v>
      </c>
      <c r="AJ49">
        <v>0.386117225913963</v>
      </c>
      <c r="AK49">
        <v>0.4583202</v>
      </c>
      <c r="AL49">
        <v>0</v>
      </c>
    </row>
    <row r="50" spans="1:38" ht="12.75">
      <c r="A50" s="4" t="s">
        <v>68</v>
      </c>
      <c r="B50" s="4">
        <v>2000</v>
      </c>
      <c r="C50" s="4">
        <v>1</v>
      </c>
      <c r="D50" s="4"/>
      <c r="E50" s="4">
        <v>0</v>
      </c>
      <c r="F50" s="4"/>
      <c r="G50" s="4"/>
      <c r="H50" s="4"/>
      <c r="I50" s="4"/>
      <c r="J50" s="4"/>
      <c r="K50" s="4"/>
      <c r="L50" s="4"/>
      <c r="M50" s="4">
        <v>0.205</v>
      </c>
      <c r="N50">
        <v>172.2</v>
      </c>
      <c r="O50" s="4">
        <f>M50*201.6/N50</f>
        <v>0.24</v>
      </c>
      <c r="P50" s="4">
        <v>0</v>
      </c>
      <c r="Q50" s="4"/>
      <c r="R50" s="4">
        <v>0</v>
      </c>
      <c r="S50" s="4">
        <v>0</v>
      </c>
      <c r="T50">
        <v>72.21385</v>
      </c>
      <c r="W50">
        <v>0</v>
      </c>
      <c r="X50">
        <v>0</v>
      </c>
      <c r="Y50">
        <v>0</v>
      </c>
      <c r="Z50">
        <v>0</v>
      </c>
      <c r="AA50">
        <f>(X50+Y50+W50)*(1+0.5*Z50)</f>
        <v>0</v>
      </c>
      <c r="AB50">
        <v>0</v>
      </c>
      <c r="AC50">
        <v>1</v>
      </c>
      <c r="AD50">
        <f>AB50*AC50</f>
        <v>0</v>
      </c>
      <c r="AE50">
        <v>43</v>
      </c>
      <c r="AF50">
        <v>1807021</v>
      </c>
      <c r="AG50">
        <f>AE50/AF50*1000000</f>
        <v>23.796070991980724</v>
      </c>
      <c r="AH50">
        <v>2</v>
      </c>
      <c r="AI50">
        <v>0.007854747073721679</v>
      </c>
      <c r="AJ50">
        <v>0.7090663687982873</v>
      </c>
      <c r="AK50">
        <v>-0.5612298</v>
      </c>
      <c r="AL50">
        <v>0</v>
      </c>
    </row>
    <row r="51" spans="1:38" ht="12.75">
      <c r="A51" s="4" t="s">
        <v>69</v>
      </c>
      <c r="B51" s="4">
        <v>2000</v>
      </c>
      <c r="C51" s="4">
        <v>0</v>
      </c>
      <c r="D51" s="4"/>
      <c r="E51" s="4">
        <v>0</v>
      </c>
      <c r="F51" s="4"/>
      <c r="G51" s="4"/>
      <c r="H51" s="4"/>
      <c r="I51" s="4"/>
      <c r="J51" s="4"/>
      <c r="K51" s="4"/>
      <c r="L51" s="4"/>
      <c r="M51" s="4">
        <v>0.258</v>
      </c>
      <c r="N51">
        <v>172.2</v>
      </c>
      <c r="O51" s="4">
        <f>M51*201.6/N51</f>
        <v>0.30204878048780487</v>
      </c>
      <c r="P51" s="4">
        <v>0</v>
      </c>
      <c r="Q51" s="4"/>
      <c r="R51" s="4">
        <v>0</v>
      </c>
      <c r="S51" s="4">
        <v>0</v>
      </c>
      <c r="T51">
        <v>83.61784</v>
      </c>
      <c r="W51">
        <v>0</v>
      </c>
      <c r="X51">
        <v>0</v>
      </c>
      <c r="Y51">
        <v>0</v>
      </c>
      <c r="Z51">
        <v>0</v>
      </c>
      <c r="AA51">
        <f>(X51+Y51+W51)*(1+0.5*Z51)</f>
        <v>0</v>
      </c>
      <c r="AB51">
        <v>1</v>
      </c>
      <c r="AC51">
        <v>1.5</v>
      </c>
      <c r="AD51">
        <f>AB51*AC51</f>
        <v>1.5</v>
      </c>
      <c r="AE51">
        <v>260</v>
      </c>
      <c r="AF51">
        <v>5373999</v>
      </c>
      <c r="AG51">
        <f>AE51/AF51*1000000</f>
        <v>48.38110315986289</v>
      </c>
      <c r="AH51">
        <v>0.5</v>
      </c>
      <c r="AI51">
        <v>0.005424338653183051</v>
      </c>
      <c r="AJ51">
        <v>2.3727824219808626</v>
      </c>
      <c r="AK51">
        <v>0.1659853</v>
      </c>
      <c r="AL51">
        <v>0</v>
      </c>
    </row>
    <row r="52" spans="1:38" ht="12.75">
      <c r="A52" s="4" t="s">
        <v>70</v>
      </c>
      <c r="B52" s="4">
        <v>2000</v>
      </c>
      <c r="C52" s="4">
        <v>1</v>
      </c>
      <c r="D52" s="4"/>
      <c r="E52" s="4">
        <v>0</v>
      </c>
      <c r="F52" s="4"/>
      <c r="G52" s="4"/>
      <c r="H52" s="4"/>
      <c r="I52" s="4"/>
      <c r="J52" s="4"/>
      <c r="K52" s="4"/>
      <c r="L52" s="4"/>
      <c r="M52" s="4">
        <v>0.13</v>
      </c>
      <c r="N52">
        <v>172.2</v>
      </c>
      <c r="O52" s="4">
        <f>M52*201.6/N52</f>
        <v>0.1521951219512195</v>
      </c>
      <c r="P52" s="4">
        <v>0</v>
      </c>
      <c r="Q52" s="4"/>
      <c r="R52" s="4">
        <v>0</v>
      </c>
      <c r="S52" s="4">
        <v>0</v>
      </c>
      <c r="T52">
        <v>77.20315</v>
      </c>
      <c r="W52">
        <v>0</v>
      </c>
      <c r="X52">
        <v>0</v>
      </c>
      <c r="Y52">
        <v>0</v>
      </c>
      <c r="Z52">
        <v>0</v>
      </c>
      <c r="AA52">
        <f>(X52+Y52+W52)*(1+0.5*Z52)</f>
        <v>0</v>
      </c>
      <c r="AB52">
        <v>0</v>
      </c>
      <c r="AC52">
        <v>1</v>
      </c>
      <c r="AD52">
        <f>AB52*AC52</f>
        <v>0</v>
      </c>
      <c r="AE52">
        <v>39</v>
      </c>
      <c r="AF52">
        <v>494300</v>
      </c>
      <c r="AG52">
        <f>AE52/AF52*1000000</f>
        <v>78.89945377301234</v>
      </c>
      <c r="AH52">
        <v>-13.5</v>
      </c>
      <c r="AI52">
        <v>0.014125</v>
      </c>
      <c r="AJ52">
        <v>0.07608381734749543</v>
      </c>
      <c r="AK52">
        <v>-0.316579</v>
      </c>
      <c r="AL52">
        <v>0</v>
      </c>
    </row>
    <row r="53" spans="1:38" ht="12.75">
      <c r="A53" s="4" t="s">
        <v>20</v>
      </c>
      <c r="B53" s="4">
        <v>2001</v>
      </c>
      <c r="C53" s="4">
        <v>0</v>
      </c>
      <c r="M53" s="4">
        <v>0.16</v>
      </c>
      <c r="N53">
        <v>177.1</v>
      </c>
      <c r="O53" s="4">
        <f>M53*201.6/N53</f>
        <v>0.18213438735177867</v>
      </c>
      <c r="P53" s="4">
        <v>0</v>
      </c>
      <c r="R53" s="4">
        <v>0</v>
      </c>
      <c r="S53" s="4">
        <v>0</v>
      </c>
      <c r="T53">
        <v>74.85976</v>
      </c>
      <c r="W53">
        <v>0</v>
      </c>
      <c r="X53">
        <v>0</v>
      </c>
      <c r="Y53">
        <v>0</v>
      </c>
      <c r="Z53">
        <v>0</v>
      </c>
      <c r="AA53">
        <f>(X53+Y53+W53)*(1+0.5*Z53)</f>
        <v>0</v>
      </c>
      <c r="AB53">
        <v>0</v>
      </c>
      <c r="AC53">
        <v>1</v>
      </c>
      <c r="AD53">
        <f>AB53*AC53</f>
        <v>0</v>
      </c>
      <c r="AE53">
        <v>104</v>
      </c>
      <c r="AF53">
        <v>4467634</v>
      </c>
      <c r="AG53">
        <f>AE53/AF53*1000000</f>
        <v>23.27854072200185</v>
      </c>
      <c r="AH53">
        <v>-8</v>
      </c>
      <c r="AI53">
        <v>0.004244777718264595</v>
      </c>
      <c r="AJ53">
        <v>0.7501603260307412</v>
      </c>
      <c r="AK53">
        <v>-0.7522657</v>
      </c>
      <c r="AL53">
        <v>0</v>
      </c>
    </row>
    <row r="54" spans="1:38" ht="12.75">
      <c r="A54" s="4" t="s">
        <v>22</v>
      </c>
      <c r="B54" s="4">
        <v>2001</v>
      </c>
      <c r="C54" s="4">
        <v>0</v>
      </c>
      <c r="M54" s="4">
        <v>0.08</v>
      </c>
      <c r="N54">
        <v>177.1</v>
      </c>
      <c r="O54" s="4">
        <f>M54*201.6/N54</f>
        <v>0.09106719367588934</v>
      </c>
      <c r="P54" s="4">
        <v>0</v>
      </c>
      <c r="R54" s="4">
        <v>0</v>
      </c>
      <c r="S54" s="4">
        <v>0</v>
      </c>
      <c r="T54">
        <v>84.83884</v>
      </c>
      <c r="W54">
        <v>0</v>
      </c>
      <c r="X54">
        <v>0</v>
      </c>
      <c r="Y54">
        <v>0</v>
      </c>
      <c r="Z54">
        <v>0</v>
      </c>
      <c r="AA54">
        <f>(X54+Y54+W54)*(1+0.5*Z54)</f>
        <v>0</v>
      </c>
      <c r="AB54">
        <v>0</v>
      </c>
      <c r="AC54">
        <v>1</v>
      </c>
      <c r="AD54">
        <f>AB54*AC54</f>
        <v>0</v>
      </c>
      <c r="AE54">
        <v>89</v>
      </c>
      <c r="AF54">
        <v>633714</v>
      </c>
      <c r="AG54">
        <f>AE54/AF54*1000000</f>
        <v>140.44190281420325</v>
      </c>
      <c r="AH54">
        <v>-16</v>
      </c>
      <c r="AI54">
        <v>0.009853030219628998</v>
      </c>
      <c r="AJ54">
        <v>0.048805782242067976</v>
      </c>
      <c r="AK54">
        <v>-1.242245</v>
      </c>
      <c r="AL54">
        <v>0</v>
      </c>
    </row>
    <row r="55" spans="1:38" ht="12.75">
      <c r="A55" s="4" t="s">
        <v>23</v>
      </c>
      <c r="B55" s="4">
        <v>2001</v>
      </c>
      <c r="C55" s="4">
        <v>0</v>
      </c>
      <c r="M55" s="4">
        <v>0.18</v>
      </c>
      <c r="N55">
        <v>177.1</v>
      </c>
      <c r="O55" s="4">
        <f>M55*201.6/N55</f>
        <v>0.20490118577075098</v>
      </c>
      <c r="P55" s="4">
        <v>0</v>
      </c>
      <c r="R55" s="4">
        <v>0</v>
      </c>
      <c r="S55" s="4">
        <v>0</v>
      </c>
      <c r="T55">
        <v>79.33772</v>
      </c>
      <c r="W55">
        <v>0</v>
      </c>
      <c r="X55">
        <v>0</v>
      </c>
      <c r="Y55">
        <v>0</v>
      </c>
      <c r="Z55">
        <v>0</v>
      </c>
      <c r="AA55">
        <f>(X55+Y55+W55)*(1+0.5*Z55)</f>
        <v>0</v>
      </c>
      <c r="AB55">
        <v>0</v>
      </c>
      <c r="AC55">
        <v>1</v>
      </c>
      <c r="AD55">
        <f>AB55*AC55</f>
        <v>0</v>
      </c>
      <c r="AE55">
        <v>113</v>
      </c>
      <c r="AF55">
        <v>5273477</v>
      </c>
      <c r="AG55">
        <f>AE55/AF55*1000000</f>
        <v>21.427987644584398</v>
      </c>
      <c r="AH55">
        <v>-4</v>
      </c>
      <c r="AI55">
        <v>0.013664142486202574</v>
      </c>
      <c r="AJ55">
        <v>0.09147379051782575</v>
      </c>
      <c r="AK55">
        <v>0.492341</v>
      </c>
      <c r="AL55">
        <v>0</v>
      </c>
    </row>
    <row r="56" spans="1:38" ht="12.75">
      <c r="A56" s="4" t="s">
        <v>24</v>
      </c>
      <c r="B56" s="4">
        <v>2001</v>
      </c>
      <c r="C56" s="4">
        <v>0</v>
      </c>
      <c r="M56" s="4">
        <v>0.205</v>
      </c>
      <c r="N56">
        <v>177.1</v>
      </c>
      <c r="O56" s="4">
        <f>M56*201.6/N56</f>
        <v>0.2333596837944664</v>
      </c>
      <c r="P56" s="4">
        <v>0</v>
      </c>
      <c r="R56" s="4">
        <v>0</v>
      </c>
      <c r="S56" s="4">
        <v>0</v>
      </c>
      <c r="T56">
        <v>73.77245</v>
      </c>
      <c r="W56">
        <v>1</v>
      </c>
      <c r="X56">
        <v>0.5</v>
      </c>
      <c r="Y56">
        <v>0</v>
      </c>
      <c r="Z56">
        <v>1</v>
      </c>
      <c r="AA56">
        <f>(X56+Y56+W56)*(1+0.5*Z56)</f>
        <v>2.25</v>
      </c>
      <c r="AB56">
        <v>0</v>
      </c>
      <c r="AC56">
        <v>1</v>
      </c>
      <c r="AD56">
        <f>AB56*AC56</f>
        <v>0</v>
      </c>
      <c r="AE56">
        <v>87</v>
      </c>
      <c r="AF56">
        <v>2691571</v>
      </c>
      <c r="AG56">
        <f>AE56/AF56*1000000</f>
        <v>32.32313024623909</v>
      </c>
      <c r="AH56">
        <v>2.25</v>
      </c>
      <c r="AI56">
        <v>0.004931882006173556</v>
      </c>
      <c r="AJ56">
        <v>0.7013222711952294</v>
      </c>
      <c r="AK56">
        <v>-0.5633447</v>
      </c>
      <c r="AL56">
        <v>0</v>
      </c>
    </row>
    <row r="57" spans="1:38" ht="12.75">
      <c r="A57" s="4" t="s">
        <v>25</v>
      </c>
      <c r="B57" s="4">
        <v>2001</v>
      </c>
      <c r="C57" s="4">
        <v>0</v>
      </c>
      <c r="M57" s="4">
        <v>0.18</v>
      </c>
      <c r="N57">
        <v>177.1</v>
      </c>
      <c r="O57" s="4">
        <f>M57*201.6/N57</f>
        <v>0.20490118577075098</v>
      </c>
      <c r="P57" s="4">
        <v>0</v>
      </c>
      <c r="R57" s="4">
        <v>1</v>
      </c>
      <c r="S57" s="4">
        <v>1</v>
      </c>
      <c r="T57">
        <v>88.20271</v>
      </c>
      <c r="W57">
        <v>0</v>
      </c>
      <c r="X57">
        <v>0</v>
      </c>
      <c r="Y57">
        <v>0</v>
      </c>
      <c r="Z57">
        <v>0</v>
      </c>
      <c r="AA57">
        <f>(X57+Y57+W57)*(1+0.5*Z57)</f>
        <v>0</v>
      </c>
      <c r="AB57">
        <v>0</v>
      </c>
      <c r="AC57">
        <v>1</v>
      </c>
      <c r="AD57">
        <f>AB57*AC57</f>
        <v>0</v>
      </c>
      <c r="AE57">
        <v>1171</v>
      </c>
      <c r="AF57">
        <v>34479458</v>
      </c>
      <c r="AG57">
        <f>AE57/AF57*1000000</f>
        <v>33.96225079872195</v>
      </c>
      <c r="AH57">
        <v>4</v>
      </c>
      <c r="AI57">
        <v>0.007575825954575131</v>
      </c>
      <c r="AJ57">
        <v>0.31084065462470944</v>
      </c>
      <c r="AK57">
        <v>0.1860075</v>
      </c>
      <c r="AL57">
        <v>0</v>
      </c>
    </row>
    <row r="58" spans="1:38" ht="12.75">
      <c r="A58" s="4" t="s">
        <v>26</v>
      </c>
      <c r="B58" s="4">
        <v>2001</v>
      </c>
      <c r="C58" s="4">
        <v>0</v>
      </c>
      <c r="M58" s="4">
        <v>0.22</v>
      </c>
      <c r="N58">
        <v>177.1</v>
      </c>
      <c r="O58" s="4">
        <f>M58*201.6/N58</f>
        <v>0.2504347826086956</v>
      </c>
      <c r="P58" s="4">
        <v>0</v>
      </c>
      <c r="R58" s="4">
        <v>0</v>
      </c>
      <c r="S58" s="4">
        <v>0.5</v>
      </c>
      <c r="T58">
        <v>85.67581</v>
      </c>
      <c r="W58">
        <v>0</v>
      </c>
      <c r="X58">
        <v>0</v>
      </c>
      <c r="Y58">
        <v>0</v>
      </c>
      <c r="Z58">
        <v>0</v>
      </c>
      <c r="AA58">
        <f>(X58+Y58+W58)*(1+0.5*Z58)</f>
        <v>0</v>
      </c>
      <c r="AB58">
        <v>0</v>
      </c>
      <c r="AC58">
        <v>1</v>
      </c>
      <c r="AD58">
        <f>AB58*AC58</f>
        <v>0</v>
      </c>
      <c r="AE58">
        <v>224</v>
      </c>
      <c r="AF58">
        <v>4425687</v>
      </c>
      <c r="AG58">
        <f>AE58/AF58*1000000</f>
        <v>50.61361094898939</v>
      </c>
      <c r="AH58">
        <v>-4.5</v>
      </c>
      <c r="AI58">
        <v>0.010680036862322873</v>
      </c>
      <c r="AJ58">
        <v>0.2959945507726417</v>
      </c>
      <c r="AK58">
        <v>0.2354045</v>
      </c>
      <c r="AL58">
        <v>0</v>
      </c>
    </row>
    <row r="59" spans="1:38" ht="12.75">
      <c r="A59" s="4" t="s">
        <v>27</v>
      </c>
      <c r="B59" s="4">
        <v>2001</v>
      </c>
      <c r="C59" s="4">
        <v>0</v>
      </c>
      <c r="M59" s="4">
        <v>0.25</v>
      </c>
      <c r="N59">
        <v>177.1</v>
      </c>
      <c r="O59" s="4">
        <f>M59*201.6/N59</f>
        <v>0.2845849802371542</v>
      </c>
      <c r="P59" s="4">
        <v>0</v>
      </c>
      <c r="R59" s="4">
        <v>0</v>
      </c>
      <c r="S59" s="4">
        <v>0</v>
      </c>
      <c r="T59">
        <v>98.63575</v>
      </c>
      <c r="W59">
        <v>0</v>
      </c>
      <c r="X59">
        <v>0</v>
      </c>
      <c r="Y59">
        <v>0</v>
      </c>
      <c r="Z59">
        <v>0</v>
      </c>
      <c r="AA59">
        <f>(X59+Y59+W59)*(1+0.5*Z59)</f>
        <v>0</v>
      </c>
      <c r="AB59">
        <v>6.5</v>
      </c>
      <c r="AC59">
        <v>1</v>
      </c>
      <c r="AD59">
        <f>AB59*AC59</f>
        <v>6.5</v>
      </c>
      <c r="AE59">
        <v>308</v>
      </c>
      <c r="AF59">
        <v>3432835</v>
      </c>
      <c r="AG59">
        <f>AE59/AF59*1000000</f>
        <v>89.7217605856384</v>
      </c>
      <c r="AH59">
        <v>6</v>
      </c>
      <c r="AI59">
        <v>0.004154351237640444</v>
      </c>
      <c r="AJ59">
        <v>3.634408602150538</v>
      </c>
      <c r="AK59">
        <v>0.1908368</v>
      </c>
      <c r="AL59">
        <v>0</v>
      </c>
    </row>
    <row r="60" spans="1:38" ht="12.75">
      <c r="A60" s="4" t="s">
        <v>28</v>
      </c>
      <c r="B60" s="4">
        <v>2001</v>
      </c>
      <c r="C60" s="4">
        <v>1</v>
      </c>
      <c r="M60" s="4">
        <v>0.23</v>
      </c>
      <c r="N60">
        <v>177.1</v>
      </c>
      <c r="O60" s="4">
        <f>M60*201.6/N60</f>
        <v>0.26181818181818184</v>
      </c>
      <c r="P60" s="4">
        <v>0</v>
      </c>
      <c r="R60" s="4">
        <v>0</v>
      </c>
      <c r="S60" s="4">
        <v>0</v>
      </c>
      <c r="T60">
        <v>82.47572</v>
      </c>
      <c r="W60">
        <v>0</v>
      </c>
      <c r="X60">
        <v>0</v>
      </c>
      <c r="Y60">
        <v>0</v>
      </c>
      <c r="Z60">
        <v>0</v>
      </c>
      <c r="AA60">
        <f>(X60+Y60+W60)*(1+0.5*Z60)</f>
        <v>0</v>
      </c>
      <c r="AB60">
        <v>0</v>
      </c>
      <c r="AC60">
        <v>1</v>
      </c>
      <c r="AD60">
        <f>AB60*AC60</f>
        <v>0</v>
      </c>
      <c r="AE60">
        <v>28</v>
      </c>
      <c r="AF60">
        <v>795699</v>
      </c>
      <c r="AG60">
        <f>AE60/AF60*1000000</f>
        <v>35.18918586048242</v>
      </c>
      <c r="AH60">
        <v>4.5</v>
      </c>
      <c r="AI60">
        <v>0.003976143141153081</v>
      </c>
      <c r="AJ60">
        <v>1.7609046849757675</v>
      </c>
      <c r="AK60">
        <v>0.5126585</v>
      </c>
      <c r="AL60">
        <v>0</v>
      </c>
    </row>
    <row r="61" spans="1:38" ht="12.75">
      <c r="A61" s="4" t="s">
        <v>29</v>
      </c>
      <c r="B61" s="4">
        <v>2001</v>
      </c>
      <c r="C61" s="4">
        <v>2</v>
      </c>
      <c r="M61" s="4">
        <v>0.04</v>
      </c>
      <c r="N61">
        <v>177.1</v>
      </c>
      <c r="O61" s="4">
        <f>M61*201.6/N61</f>
        <v>0.04553359683794467</v>
      </c>
      <c r="P61" s="4">
        <v>0</v>
      </c>
      <c r="R61" s="4">
        <v>0</v>
      </c>
      <c r="S61" s="4">
        <v>0</v>
      </c>
      <c r="T61">
        <v>76.4369</v>
      </c>
      <c r="W61">
        <v>1</v>
      </c>
      <c r="X61">
        <v>0.5</v>
      </c>
      <c r="Y61">
        <v>0</v>
      </c>
      <c r="Z61">
        <v>1</v>
      </c>
      <c r="AA61">
        <f>(X61+Y61+W61)*(1+0.5*Z61)</f>
        <v>2.25</v>
      </c>
      <c r="AB61">
        <v>0</v>
      </c>
      <c r="AC61">
        <v>1</v>
      </c>
      <c r="AD61">
        <f>AB61*AC61</f>
        <v>0</v>
      </c>
      <c r="AE61">
        <v>563</v>
      </c>
      <c r="AF61">
        <v>16356966</v>
      </c>
      <c r="AG61">
        <f>AE61/AF61*1000000</f>
        <v>34.41958612618013</v>
      </c>
      <c r="AH61">
        <v>-1.5</v>
      </c>
      <c r="AI61">
        <v>0.015716393763222928</v>
      </c>
      <c r="AJ61">
        <v>0.4919708699947162</v>
      </c>
      <c r="AK61">
        <v>0.4660856</v>
      </c>
      <c r="AL61">
        <v>0</v>
      </c>
    </row>
    <row r="62" spans="1:38" ht="12.75">
      <c r="A62" s="4" t="s">
        <v>30</v>
      </c>
      <c r="B62" s="4">
        <v>2001</v>
      </c>
      <c r="C62" s="4">
        <v>0</v>
      </c>
      <c r="M62" s="4">
        <v>0.075</v>
      </c>
      <c r="N62">
        <v>177.1</v>
      </c>
      <c r="O62" s="4">
        <f>M62*201.6/N62</f>
        <v>0.08537549407114624</v>
      </c>
      <c r="P62" s="4">
        <v>0</v>
      </c>
      <c r="R62" s="4">
        <v>0</v>
      </c>
      <c r="S62" s="4">
        <v>0</v>
      </c>
      <c r="T62">
        <v>77.57373</v>
      </c>
      <c r="W62">
        <v>0</v>
      </c>
      <c r="X62">
        <v>0</v>
      </c>
      <c r="Y62">
        <v>0</v>
      </c>
      <c r="Z62">
        <v>0</v>
      </c>
      <c r="AA62">
        <f>(X62+Y62+W62)*(1+0.5*Z62)</f>
        <v>0</v>
      </c>
      <c r="AB62">
        <v>0</v>
      </c>
      <c r="AC62">
        <v>1</v>
      </c>
      <c r="AD62">
        <f>AB62*AC62</f>
        <v>0</v>
      </c>
      <c r="AE62">
        <v>193</v>
      </c>
      <c r="AF62">
        <v>8377038</v>
      </c>
      <c r="AG62">
        <f>AE62/AF62*1000000</f>
        <v>23.03916969219908</v>
      </c>
      <c r="AH62">
        <v>-5.5</v>
      </c>
      <c r="AI62">
        <v>0.007370830973444268</v>
      </c>
      <c r="AJ62">
        <v>0.6019741724803325</v>
      </c>
      <c r="AK62">
        <v>-0.0402746</v>
      </c>
      <c r="AL62">
        <v>0</v>
      </c>
    </row>
    <row r="63" spans="1:38" ht="12.75">
      <c r="A63" s="4" t="s">
        <v>31</v>
      </c>
      <c r="B63" s="4">
        <v>2001</v>
      </c>
      <c r="C63" s="4">
        <v>0</v>
      </c>
      <c r="M63" s="4">
        <v>0.16</v>
      </c>
      <c r="N63">
        <v>177.1</v>
      </c>
      <c r="O63" s="4">
        <f>M63*201.6/N63</f>
        <v>0.18213438735177867</v>
      </c>
      <c r="P63" s="4">
        <v>0</v>
      </c>
      <c r="R63" s="4">
        <v>0</v>
      </c>
      <c r="S63" s="4">
        <v>0</v>
      </c>
      <c r="T63">
        <v>97.51498</v>
      </c>
      <c r="W63">
        <v>0</v>
      </c>
      <c r="X63">
        <v>0</v>
      </c>
      <c r="Y63">
        <v>0</v>
      </c>
      <c r="Z63">
        <v>0</v>
      </c>
      <c r="AA63">
        <f>(X63+Y63+W63)*(1+0.5*Z63)</f>
        <v>0</v>
      </c>
      <c r="AB63">
        <v>0</v>
      </c>
      <c r="AC63">
        <v>1</v>
      </c>
      <c r="AD63">
        <f>AB63*AC63</f>
        <v>0</v>
      </c>
      <c r="AE63">
        <v>147</v>
      </c>
      <c r="AF63">
        <v>1225948</v>
      </c>
      <c r="AG63">
        <f>AE63/AF63*1000000</f>
        <v>119.90720650468046</v>
      </c>
      <c r="AH63">
        <v>9</v>
      </c>
      <c r="AI63">
        <v>0.05931476717742236</v>
      </c>
      <c r="AJ63">
        <v>0.07090941322460556</v>
      </c>
      <c r="AK63">
        <v>1.784459</v>
      </c>
      <c r="AL63">
        <v>0</v>
      </c>
    </row>
    <row r="64" spans="1:38" ht="12.75">
      <c r="A64" s="4" t="s">
        <v>32</v>
      </c>
      <c r="B64" s="4">
        <v>2001</v>
      </c>
      <c r="C64" s="4">
        <v>1</v>
      </c>
      <c r="M64" s="4">
        <v>0.25</v>
      </c>
      <c r="N64">
        <v>177.1</v>
      </c>
      <c r="O64" s="4">
        <f>M64*201.6/N64</f>
        <v>0.2845849802371542</v>
      </c>
      <c r="P64" s="4">
        <v>0</v>
      </c>
      <c r="R64" s="4">
        <v>0</v>
      </c>
      <c r="S64" s="4">
        <v>0</v>
      </c>
      <c r="T64">
        <v>78.91402</v>
      </c>
      <c r="W64">
        <v>0</v>
      </c>
      <c r="X64">
        <v>0</v>
      </c>
      <c r="Y64">
        <v>0</v>
      </c>
      <c r="Z64">
        <v>0</v>
      </c>
      <c r="AA64">
        <f>(X64+Y64+W64)*(1+0.5*Z64)</f>
        <v>0</v>
      </c>
      <c r="AB64">
        <v>0</v>
      </c>
      <c r="AC64">
        <v>1</v>
      </c>
      <c r="AD64">
        <f>AB64*AC64</f>
        <v>0</v>
      </c>
      <c r="AE64">
        <v>98</v>
      </c>
      <c r="AF64">
        <v>1319962</v>
      </c>
      <c r="AG64">
        <f>AE64/AF64*1000000</f>
        <v>74.24456158586383</v>
      </c>
      <c r="AH64">
        <v>-17</v>
      </c>
      <c r="AI64">
        <v>0.007551547520028018</v>
      </c>
      <c r="AJ64">
        <v>0.26543250688705233</v>
      </c>
      <c r="AK64">
        <v>-0.5893136</v>
      </c>
      <c r="AL64">
        <v>0</v>
      </c>
    </row>
    <row r="65" spans="1:38" ht="12.75">
      <c r="A65" s="4" t="s">
        <v>33</v>
      </c>
      <c r="B65" s="4">
        <v>2001</v>
      </c>
      <c r="C65" s="4">
        <v>0</v>
      </c>
      <c r="M65" s="4">
        <v>0.19</v>
      </c>
      <c r="N65">
        <v>177.1</v>
      </c>
      <c r="O65" s="4">
        <f>M65*201.6/N65</f>
        <v>0.21628458498023717</v>
      </c>
      <c r="P65" s="4">
        <v>0</v>
      </c>
      <c r="R65" s="4">
        <v>0</v>
      </c>
      <c r="S65" s="4">
        <v>0</v>
      </c>
      <c r="T65">
        <v>87.58913</v>
      </c>
      <c r="W65">
        <v>0</v>
      </c>
      <c r="X65">
        <v>0</v>
      </c>
      <c r="Y65">
        <v>0</v>
      </c>
      <c r="Z65">
        <v>0</v>
      </c>
      <c r="AA65">
        <f>(X65+Y65+W65)*(1+0.5*Z65)</f>
        <v>0</v>
      </c>
      <c r="AB65">
        <v>0</v>
      </c>
      <c r="AC65">
        <v>1</v>
      </c>
      <c r="AD65">
        <f>AB65*AC65</f>
        <v>0</v>
      </c>
      <c r="AE65">
        <v>554</v>
      </c>
      <c r="AF65">
        <v>12488445</v>
      </c>
      <c r="AG65">
        <f>AE65/AF65*1000000</f>
        <v>44.36100731516214</v>
      </c>
      <c r="AH65">
        <v>5</v>
      </c>
      <c r="AI65">
        <v>0.006127528579709015</v>
      </c>
      <c r="AJ65">
        <v>1.832430331964028</v>
      </c>
      <c r="AK65">
        <v>-0.1287275</v>
      </c>
      <c r="AL65">
        <v>0</v>
      </c>
    </row>
    <row r="66" spans="1:38" ht="12.75">
      <c r="A66" s="4" t="s">
        <v>34</v>
      </c>
      <c r="B66" s="4">
        <v>2001</v>
      </c>
      <c r="C66" s="4">
        <v>1</v>
      </c>
      <c r="M66" s="4">
        <v>0.15</v>
      </c>
      <c r="N66">
        <v>177.1</v>
      </c>
      <c r="O66" s="4">
        <f>M66*201.6/N66</f>
        <v>0.17075098814229248</v>
      </c>
      <c r="P66" s="4">
        <v>0</v>
      </c>
      <c r="R66" s="4">
        <v>0</v>
      </c>
      <c r="S66" s="4">
        <v>0</v>
      </c>
      <c r="T66">
        <v>83.68916</v>
      </c>
      <c r="W66">
        <v>0</v>
      </c>
      <c r="X66">
        <v>0</v>
      </c>
      <c r="Y66">
        <v>0</v>
      </c>
      <c r="Z66">
        <v>0</v>
      </c>
      <c r="AA66">
        <f>(X66+Y66+W66)*(1+0.5*Z66)</f>
        <v>0</v>
      </c>
      <c r="AB66">
        <v>0</v>
      </c>
      <c r="AC66">
        <v>1</v>
      </c>
      <c r="AD66">
        <f>AB66*AC66</f>
        <v>0</v>
      </c>
      <c r="AE66">
        <v>201</v>
      </c>
      <c r="AF66">
        <v>6127760</v>
      </c>
      <c r="AG66">
        <f>AE66/AF66*1000000</f>
        <v>32.80154575244461</v>
      </c>
      <c r="AH66">
        <v>-8</v>
      </c>
      <c r="AI66">
        <v>0.0043158232333830905</v>
      </c>
      <c r="AJ66">
        <v>1.071789933599701</v>
      </c>
      <c r="AK66">
        <v>-0.8438501</v>
      </c>
      <c r="AL66">
        <v>0</v>
      </c>
    </row>
    <row r="67" spans="1:38" ht="12.75">
      <c r="A67" s="4" t="s">
        <v>35</v>
      </c>
      <c r="B67" s="4">
        <v>2001</v>
      </c>
      <c r="C67" s="4">
        <v>0</v>
      </c>
      <c r="M67" s="4">
        <v>0.2</v>
      </c>
      <c r="N67">
        <v>177.1</v>
      </c>
      <c r="O67" s="4">
        <f>M67*201.6/N67</f>
        <v>0.22766798418972334</v>
      </c>
      <c r="P67" s="4">
        <v>0</v>
      </c>
      <c r="R67" s="4">
        <v>0</v>
      </c>
      <c r="S67" s="4">
        <v>0</v>
      </c>
      <c r="T67">
        <v>83.15215</v>
      </c>
      <c r="W67">
        <v>0</v>
      </c>
      <c r="X67">
        <v>0</v>
      </c>
      <c r="Y67">
        <v>0</v>
      </c>
      <c r="Z67">
        <v>0</v>
      </c>
      <c r="AA67">
        <f>(X67+Y67+W67)*(1+0.5*Z67)</f>
        <v>0</v>
      </c>
      <c r="AB67">
        <v>0.5</v>
      </c>
      <c r="AC67">
        <v>1</v>
      </c>
      <c r="AD67">
        <f>AB67*AC67</f>
        <v>0.5</v>
      </c>
      <c r="AE67">
        <v>108</v>
      </c>
      <c r="AF67">
        <v>2931997</v>
      </c>
      <c r="AG67">
        <f>AE67/AF67*1000000</f>
        <v>36.834962655145965</v>
      </c>
      <c r="AH67">
        <v>0.25</v>
      </c>
      <c r="AI67">
        <v>0.006408281998631075</v>
      </c>
      <c r="AJ67">
        <v>1.1734548769371012</v>
      </c>
      <c r="AK67">
        <v>-0.8415194</v>
      </c>
      <c r="AL67">
        <v>0</v>
      </c>
    </row>
    <row r="68" spans="1:38" ht="12.75">
      <c r="A68" s="4" t="s">
        <v>36</v>
      </c>
      <c r="B68" s="4">
        <v>2001</v>
      </c>
      <c r="C68" s="4">
        <v>1</v>
      </c>
      <c r="M68" s="4">
        <v>0.21</v>
      </c>
      <c r="N68">
        <v>177.1</v>
      </c>
      <c r="O68" s="4">
        <f>M68*201.6/N68</f>
        <v>0.23905138339920948</v>
      </c>
      <c r="P68" s="4">
        <v>0</v>
      </c>
      <c r="R68" s="4">
        <v>0</v>
      </c>
      <c r="S68" s="4">
        <v>0</v>
      </c>
      <c r="T68">
        <v>83.61033</v>
      </c>
      <c r="W68">
        <v>0</v>
      </c>
      <c r="X68">
        <v>0</v>
      </c>
      <c r="Y68">
        <v>0</v>
      </c>
      <c r="Z68">
        <v>0</v>
      </c>
      <c r="AA68">
        <f>(X68+Y68+W68)*(1+0.5*Z68)</f>
        <v>0</v>
      </c>
      <c r="AB68">
        <v>0</v>
      </c>
      <c r="AC68">
        <v>1</v>
      </c>
      <c r="AD68">
        <f>AB68*AC68</f>
        <v>0</v>
      </c>
      <c r="AE68">
        <v>83</v>
      </c>
      <c r="AF68">
        <v>2702162</v>
      </c>
      <c r="AG68">
        <f>AE68/AF68*1000000</f>
        <v>30.716145071983103</v>
      </c>
      <c r="AH68">
        <v>-12.5</v>
      </c>
      <c r="AI68">
        <v>0.004797648320360887</v>
      </c>
      <c r="AJ68">
        <v>0.5207023618152591</v>
      </c>
      <c r="AK68">
        <v>-1.017953</v>
      </c>
      <c r="AL68">
        <v>0</v>
      </c>
    </row>
    <row r="69" spans="1:38" ht="12.75">
      <c r="A69" s="4" t="s">
        <v>37</v>
      </c>
      <c r="B69" s="4">
        <v>2001</v>
      </c>
      <c r="C69" s="4">
        <v>0</v>
      </c>
      <c r="M69" s="4">
        <v>0.15</v>
      </c>
      <c r="N69">
        <v>177.1</v>
      </c>
      <c r="O69" s="4">
        <f>M69*201.6/N69</f>
        <v>0.17075098814229248</v>
      </c>
      <c r="P69" s="4">
        <v>0</v>
      </c>
      <c r="R69" s="4">
        <v>0</v>
      </c>
      <c r="S69" s="4">
        <v>0</v>
      </c>
      <c r="T69">
        <v>75.15087</v>
      </c>
      <c r="W69">
        <v>1</v>
      </c>
      <c r="X69">
        <v>0.5</v>
      </c>
      <c r="Y69">
        <v>0</v>
      </c>
      <c r="Z69">
        <v>1</v>
      </c>
      <c r="AA69">
        <f>(X69+Y69+W69)*(1+0.5*Z69)</f>
        <v>2.25</v>
      </c>
      <c r="AB69">
        <v>0</v>
      </c>
      <c r="AC69">
        <v>1</v>
      </c>
      <c r="AD69">
        <f>AB69*AC69</f>
        <v>0</v>
      </c>
      <c r="AE69">
        <v>104</v>
      </c>
      <c r="AF69">
        <v>4068132</v>
      </c>
      <c r="AG69">
        <f>AE69/AF69*1000000</f>
        <v>25.564558868787937</v>
      </c>
      <c r="AH69">
        <v>-5.25</v>
      </c>
      <c r="AI69">
        <v>0.006404246518681924</v>
      </c>
      <c r="AJ69">
        <v>0.8707874404076936</v>
      </c>
      <c r="AK69">
        <v>-0.3487225</v>
      </c>
      <c r="AL69">
        <v>0</v>
      </c>
    </row>
    <row r="70" spans="1:38" ht="12.75">
      <c r="A70" s="4" t="s">
        <v>38</v>
      </c>
      <c r="B70" s="4">
        <v>2001</v>
      </c>
      <c r="C70" s="4">
        <v>1</v>
      </c>
      <c r="M70" s="4">
        <v>0.2</v>
      </c>
      <c r="N70">
        <v>177.1</v>
      </c>
      <c r="O70" s="4">
        <f>M70*201.6/N70</f>
        <v>0.22766798418972334</v>
      </c>
      <c r="P70" s="4">
        <v>0</v>
      </c>
      <c r="R70" s="4">
        <v>0</v>
      </c>
      <c r="S70" s="4">
        <v>0</v>
      </c>
      <c r="T70">
        <v>74.84636</v>
      </c>
      <c r="W70">
        <v>0</v>
      </c>
      <c r="X70">
        <v>0</v>
      </c>
      <c r="Y70">
        <v>0</v>
      </c>
      <c r="Z70">
        <v>0</v>
      </c>
      <c r="AA70">
        <f>(X70+Y70+W70)*(1+0.5*Z70)</f>
        <v>0</v>
      </c>
      <c r="AB70">
        <v>0</v>
      </c>
      <c r="AC70">
        <v>1</v>
      </c>
      <c r="AD70">
        <f>AB70*AC70</f>
        <v>0</v>
      </c>
      <c r="AE70">
        <v>217</v>
      </c>
      <c r="AF70">
        <v>4477875</v>
      </c>
      <c r="AG70">
        <f>AE70/AF70*1000000</f>
        <v>48.460486279764396</v>
      </c>
      <c r="AH70">
        <v>-0.5</v>
      </c>
      <c r="AI70">
        <v>0.009704915881616429</v>
      </c>
      <c r="AJ70">
        <v>0.46670477989610004</v>
      </c>
      <c r="AK70">
        <v>-0.7739366</v>
      </c>
      <c r="AL70">
        <v>0</v>
      </c>
    </row>
    <row r="71" spans="1:38" ht="12.75">
      <c r="A71" s="4" t="s">
        <v>39</v>
      </c>
      <c r="B71" s="4">
        <v>2001</v>
      </c>
      <c r="C71" s="4">
        <v>0</v>
      </c>
      <c r="M71" s="4">
        <v>0.22</v>
      </c>
      <c r="N71">
        <v>177.1</v>
      </c>
      <c r="O71" s="4">
        <f>M71*201.6/N71</f>
        <v>0.2504347826086956</v>
      </c>
      <c r="P71" s="4">
        <v>0</v>
      </c>
      <c r="R71" s="4">
        <v>0</v>
      </c>
      <c r="S71" s="4">
        <v>0</v>
      </c>
      <c r="T71">
        <v>90.43906</v>
      </c>
      <c r="W71">
        <v>1</v>
      </c>
      <c r="X71">
        <v>0.5</v>
      </c>
      <c r="Y71">
        <v>0</v>
      </c>
      <c r="Z71">
        <v>1</v>
      </c>
      <c r="AA71">
        <f>(X71+Y71+W71)*(1+0.5*Z71)</f>
        <v>2.25</v>
      </c>
      <c r="AB71">
        <v>30</v>
      </c>
      <c r="AC71">
        <v>1</v>
      </c>
      <c r="AD71">
        <f>AB71*AC71</f>
        <v>30</v>
      </c>
      <c r="AE71">
        <v>274</v>
      </c>
      <c r="AF71">
        <v>1285692</v>
      </c>
      <c r="AG71">
        <f>AE71/AF71*1000000</f>
        <v>213.1148051010662</v>
      </c>
      <c r="AH71">
        <v>5</v>
      </c>
      <c r="AI71">
        <v>0.010045006848868306</v>
      </c>
      <c r="AJ71">
        <v>1.5660440854787145</v>
      </c>
      <c r="AK71">
        <v>0.726094</v>
      </c>
      <c r="AL71">
        <v>0</v>
      </c>
    </row>
    <row r="72" spans="1:38" ht="12.75">
      <c r="A72" s="4" t="s">
        <v>40</v>
      </c>
      <c r="B72" s="4">
        <v>2001</v>
      </c>
      <c r="C72" s="4">
        <v>0</v>
      </c>
      <c r="M72" s="4">
        <v>0.235</v>
      </c>
      <c r="N72">
        <v>177.1</v>
      </c>
      <c r="O72" s="4">
        <f>M72*201.6/N72</f>
        <v>0.2675098814229249</v>
      </c>
      <c r="P72" s="4">
        <v>0</v>
      </c>
      <c r="R72" s="4">
        <v>1</v>
      </c>
      <c r="S72" s="4">
        <v>0</v>
      </c>
      <c r="T72">
        <v>82.64051</v>
      </c>
      <c r="W72">
        <v>0</v>
      </c>
      <c r="X72">
        <v>0</v>
      </c>
      <c r="Y72">
        <v>0</v>
      </c>
      <c r="Z72">
        <v>0</v>
      </c>
      <c r="AA72">
        <f>(X72+Y72+W72)*(1+0.5*Z72)</f>
        <v>0</v>
      </c>
      <c r="AB72">
        <v>0</v>
      </c>
      <c r="AC72">
        <v>1</v>
      </c>
      <c r="AD72">
        <f>AB72*AC72</f>
        <v>0</v>
      </c>
      <c r="AE72">
        <v>386</v>
      </c>
      <c r="AF72">
        <v>5374691</v>
      </c>
      <c r="AG72">
        <f>AE72/AF72*1000000</f>
        <v>71.81808219300422</v>
      </c>
      <c r="AH72">
        <v>5.5</v>
      </c>
      <c r="AI72">
        <v>0.010803494524424757</v>
      </c>
      <c r="AJ72">
        <v>0.5459863503412415</v>
      </c>
      <c r="AK72">
        <v>0.7804413</v>
      </c>
      <c r="AL72">
        <v>0</v>
      </c>
    </row>
    <row r="73" spans="1:38" ht="12.75">
      <c r="A73" s="4" t="s">
        <v>41</v>
      </c>
      <c r="B73" s="4">
        <v>2001</v>
      </c>
      <c r="C73" s="4">
        <v>0</v>
      </c>
      <c r="M73" s="4">
        <v>0.21</v>
      </c>
      <c r="N73">
        <v>177.1</v>
      </c>
      <c r="O73" s="4">
        <f>M73*201.6/N73</f>
        <v>0.23905138339920948</v>
      </c>
      <c r="P73" s="4">
        <v>0</v>
      </c>
      <c r="R73" s="4">
        <v>0</v>
      </c>
      <c r="S73" s="4">
        <v>0.5</v>
      </c>
      <c r="T73">
        <v>99.47153</v>
      </c>
      <c r="W73">
        <v>0</v>
      </c>
      <c r="X73">
        <v>0</v>
      </c>
      <c r="Y73">
        <v>0</v>
      </c>
      <c r="Z73">
        <v>0</v>
      </c>
      <c r="AA73">
        <f>(X73+Y73+W73)*(1+0.5*Z73)</f>
        <v>0</v>
      </c>
      <c r="AB73">
        <v>1</v>
      </c>
      <c r="AC73">
        <v>1</v>
      </c>
      <c r="AD73">
        <f>AB73*AC73</f>
        <v>1</v>
      </c>
      <c r="AE73">
        <v>246</v>
      </c>
      <c r="AF73">
        <v>6397634</v>
      </c>
      <c r="AG73">
        <f>AE73/AF73*1000000</f>
        <v>38.45171511843285</v>
      </c>
      <c r="AH73">
        <v>13.25</v>
      </c>
      <c r="AI73">
        <v>0.007236340479243354</v>
      </c>
      <c r="AJ73">
        <v>4.507283175197113</v>
      </c>
      <c r="AK73">
        <v>1.36989</v>
      </c>
      <c r="AL73">
        <v>0</v>
      </c>
    </row>
    <row r="74" spans="1:38" ht="12.75">
      <c r="A74" s="4" t="s">
        <v>42</v>
      </c>
      <c r="B74" s="4">
        <v>2001</v>
      </c>
      <c r="C74" s="4">
        <v>1</v>
      </c>
      <c r="M74" s="4">
        <v>0.19</v>
      </c>
      <c r="N74">
        <v>177.1</v>
      </c>
      <c r="O74" s="4">
        <f>M74*201.6/N74</f>
        <v>0.21628458498023717</v>
      </c>
      <c r="P74" s="4">
        <v>0</v>
      </c>
      <c r="R74" s="4">
        <v>0</v>
      </c>
      <c r="S74" s="4">
        <v>0</v>
      </c>
      <c r="T74">
        <v>85.83382</v>
      </c>
      <c r="W74">
        <v>0</v>
      </c>
      <c r="X74">
        <v>0</v>
      </c>
      <c r="Y74">
        <v>0</v>
      </c>
      <c r="Z74">
        <v>0</v>
      </c>
      <c r="AA74">
        <f>(X74+Y74+W74)*(1+0.5*Z74)</f>
        <v>0</v>
      </c>
      <c r="AB74">
        <v>0</v>
      </c>
      <c r="AC74">
        <v>1</v>
      </c>
      <c r="AD74">
        <f>AB74*AC74</f>
        <v>0</v>
      </c>
      <c r="AE74">
        <v>371</v>
      </c>
      <c r="AF74">
        <v>9991120</v>
      </c>
      <c r="AG74">
        <f>AE74/AF74*1000000</f>
        <v>37.132974080983914</v>
      </c>
      <c r="AH74">
        <v>2</v>
      </c>
      <c r="AI74">
        <v>0.004351907763142997</v>
      </c>
      <c r="AJ74">
        <v>0.9963655602824626</v>
      </c>
      <c r="AK74">
        <v>0.1040324</v>
      </c>
      <c r="AL74">
        <v>0</v>
      </c>
    </row>
    <row r="75" spans="1:38" ht="12.75">
      <c r="A75" s="4" t="s">
        <v>43</v>
      </c>
      <c r="B75" s="4">
        <v>2001</v>
      </c>
      <c r="C75" s="4">
        <v>0</v>
      </c>
      <c r="M75" s="4">
        <v>0.2</v>
      </c>
      <c r="N75">
        <v>177.1</v>
      </c>
      <c r="O75" s="4">
        <f>M75*201.6/N75</f>
        <v>0.22766798418972334</v>
      </c>
      <c r="P75" s="4">
        <v>0</v>
      </c>
      <c r="R75" s="4">
        <v>0</v>
      </c>
      <c r="S75" s="4">
        <v>0</v>
      </c>
      <c r="T75">
        <v>87.65399</v>
      </c>
      <c r="W75">
        <v>0</v>
      </c>
      <c r="X75">
        <v>0</v>
      </c>
      <c r="Y75">
        <v>0</v>
      </c>
      <c r="Z75">
        <v>0</v>
      </c>
      <c r="AA75">
        <f>(X75+Y75+W75)*(1+0.5*Z75)</f>
        <v>0</v>
      </c>
      <c r="AB75">
        <v>0</v>
      </c>
      <c r="AC75">
        <v>1</v>
      </c>
      <c r="AD75">
        <f>AB75*AC75</f>
        <v>0</v>
      </c>
      <c r="AE75">
        <v>306</v>
      </c>
      <c r="AF75">
        <v>4982796</v>
      </c>
      <c r="AG75">
        <f>AE75/AF75*1000000</f>
        <v>61.4113040148543</v>
      </c>
      <c r="AH75">
        <v>3.25</v>
      </c>
      <c r="AI75">
        <v>0.006500869302290422</v>
      </c>
      <c r="AJ75">
        <v>0.9056480222314195</v>
      </c>
      <c r="AK75">
        <v>0.219421</v>
      </c>
      <c r="AL75">
        <v>0</v>
      </c>
    </row>
    <row r="76" spans="1:38" ht="12.75">
      <c r="A76" s="4" t="s">
        <v>44</v>
      </c>
      <c r="B76" s="4">
        <v>2001</v>
      </c>
      <c r="C76" s="4">
        <v>1</v>
      </c>
      <c r="M76" s="4">
        <v>0.18</v>
      </c>
      <c r="N76">
        <v>177.1</v>
      </c>
      <c r="O76" s="4">
        <f>M76*201.6/N76</f>
        <v>0.20490118577075098</v>
      </c>
      <c r="P76" s="4">
        <v>0</v>
      </c>
      <c r="R76" s="4">
        <v>0</v>
      </c>
      <c r="S76" s="4">
        <v>0</v>
      </c>
      <c r="T76">
        <v>73.34879</v>
      </c>
      <c r="W76">
        <v>0</v>
      </c>
      <c r="X76">
        <v>0</v>
      </c>
      <c r="Y76">
        <v>0</v>
      </c>
      <c r="Z76">
        <v>0</v>
      </c>
      <c r="AA76">
        <f>(X76+Y76+W76)*(1+0.5*Z76)</f>
        <v>0</v>
      </c>
      <c r="AB76">
        <v>0</v>
      </c>
      <c r="AC76">
        <v>1</v>
      </c>
      <c r="AD76">
        <f>AB76*AC76</f>
        <v>0</v>
      </c>
      <c r="AE76">
        <v>87</v>
      </c>
      <c r="AF76">
        <v>2852994</v>
      </c>
      <c r="AG76">
        <f>AE76/AF76*1000000</f>
        <v>30.494280745069915</v>
      </c>
      <c r="AH76">
        <v>-8</v>
      </c>
      <c r="AI76">
        <v>0.021217524502471188</v>
      </c>
      <c r="AJ76">
        <v>0.4121553540349913</v>
      </c>
      <c r="AK76">
        <v>-0.6236607</v>
      </c>
      <c r="AL76">
        <v>0</v>
      </c>
    </row>
    <row r="77" spans="1:38" ht="12.75">
      <c r="A77" s="4" t="s">
        <v>45</v>
      </c>
      <c r="B77" s="4">
        <v>2001</v>
      </c>
      <c r="C77" s="4">
        <v>1</v>
      </c>
      <c r="M77" s="4">
        <v>0.17</v>
      </c>
      <c r="N77">
        <v>177.1</v>
      </c>
      <c r="O77" s="4">
        <f>M77*201.6/N77</f>
        <v>0.1935177865612648</v>
      </c>
      <c r="P77" s="4">
        <v>0</v>
      </c>
      <c r="R77" s="4">
        <v>0</v>
      </c>
      <c r="S77" s="4">
        <v>0</v>
      </c>
      <c r="T77">
        <v>83.38387</v>
      </c>
      <c r="W77">
        <v>0</v>
      </c>
      <c r="X77">
        <v>0</v>
      </c>
      <c r="Y77">
        <v>0</v>
      </c>
      <c r="Z77">
        <v>0</v>
      </c>
      <c r="AA77">
        <f>(X77+Y77+W77)*(1+0.5*Z77)</f>
        <v>0</v>
      </c>
      <c r="AB77">
        <v>0</v>
      </c>
      <c r="AC77">
        <v>1</v>
      </c>
      <c r="AD77">
        <f>AB77*AC77</f>
        <v>0</v>
      </c>
      <c r="AE77">
        <v>250</v>
      </c>
      <c r="AF77">
        <v>5641142</v>
      </c>
      <c r="AG77">
        <f>AE77/AF77*1000000</f>
        <v>44.31726767381498</v>
      </c>
      <c r="AH77">
        <v>-1.25</v>
      </c>
      <c r="AI77">
        <v>0.00747986435831869</v>
      </c>
      <c r="AJ77">
        <v>1.1788835750686006</v>
      </c>
      <c r="AK77">
        <v>-0.8670416</v>
      </c>
      <c r="AL77">
        <v>0</v>
      </c>
    </row>
    <row r="78" spans="1:38" ht="12.75">
      <c r="A78" s="4" t="s">
        <v>46</v>
      </c>
      <c r="B78" s="4">
        <v>2001</v>
      </c>
      <c r="C78" s="4">
        <v>1</v>
      </c>
      <c r="M78" s="4">
        <v>0.27</v>
      </c>
      <c r="N78">
        <v>177.1</v>
      </c>
      <c r="O78" s="4">
        <f>M78*201.6/N78</f>
        <v>0.3073517786561265</v>
      </c>
      <c r="P78" s="4">
        <v>0</v>
      </c>
      <c r="R78" s="4">
        <v>0</v>
      </c>
      <c r="S78" s="4">
        <v>0</v>
      </c>
      <c r="T78">
        <v>78.49841</v>
      </c>
      <c r="W78">
        <v>0</v>
      </c>
      <c r="X78">
        <v>0</v>
      </c>
      <c r="Y78">
        <v>0</v>
      </c>
      <c r="Z78">
        <v>0</v>
      </c>
      <c r="AA78">
        <f>(X78+Y78+W78)*(1+0.5*Z78)</f>
        <v>0</v>
      </c>
      <c r="AB78">
        <v>0</v>
      </c>
      <c r="AC78">
        <v>1</v>
      </c>
      <c r="AD78">
        <f>AB78*AC78</f>
        <v>0</v>
      </c>
      <c r="AE78">
        <v>82</v>
      </c>
      <c r="AF78">
        <v>906961</v>
      </c>
      <c r="AG78">
        <f>AE78/AF78*1000000</f>
        <v>90.41182586682339</v>
      </c>
      <c r="AH78">
        <v>-8.5</v>
      </c>
      <c r="AI78">
        <v>0.012849662394929033</v>
      </c>
      <c r="AJ78">
        <v>0.08185400773708378</v>
      </c>
      <c r="AK78">
        <v>-0.2945943</v>
      </c>
      <c r="AL78">
        <v>0</v>
      </c>
    </row>
    <row r="79" spans="1:38" ht="12.75">
      <c r="A79" s="4" t="s">
        <v>47</v>
      </c>
      <c r="B79" s="4">
        <v>2001</v>
      </c>
      <c r="C79" s="4">
        <v>1</v>
      </c>
      <c r="M79" s="4">
        <v>0.245</v>
      </c>
      <c r="N79">
        <v>177.1</v>
      </c>
      <c r="O79" s="4">
        <f>M79*201.6/N79</f>
        <v>0.27889328063241103</v>
      </c>
      <c r="P79" s="4">
        <v>0</v>
      </c>
      <c r="R79" s="4">
        <v>0</v>
      </c>
      <c r="S79" s="4">
        <v>0</v>
      </c>
      <c r="T79">
        <v>84.53226</v>
      </c>
      <c r="W79">
        <v>0</v>
      </c>
      <c r="X79">
        <v>0</v>
      </c>
      <c r="Y79">
        <v>0</v>
      </c>
      <c r="Z79">
        <v>0</v>
      </c>
      <c r="AA79">
        <f>(X79+Y79+W79)*(1+0.5*Z79)</f>
        <v>0</v>
      </c>
      <c r="AB79">
        <v>0</v>
      </c>
      <c r="AC79">
        <v>1</v>
      </c>
      <c r="AD79">
        <f>AB79*AC79</f>
        <v>0</v>
      </c>
      <c r="AE79">
        <v>65</v>
      </c>
      <c r="AF79">
        <v>1719836</v>
      </c>
      <c r="AG79">
        <f>AE79/AF79*1000000</f>
        <v>37.79430131710233</v>
      </c>
      <c r="AH79">
        <v>-15</v>
      </c>
      <c r="AI79">
        <v>0.006032888975381921</v>
      </c>
      <c r="AJ79">
        <v>0.5466541149016851</v>
      </c>
      <c r="AK79">
        <v>-0.5101436</v>
      </c>
      <c r="AL79">
        <v>0</v>
      </c>
    </row>
    <row r="80" spans="1:38" ht="12.75">
      <c r="A80" s="4" t="s">
        <v>48</v>
      </c>
      <c r="B80" s="4">
        <v>2001</v>
      </c>
      <c r="C80" s="4">
        <v>0</v>
      </c>
      <c r="M80" s="4">
        <v>0.24</v>
      </c>
      <c r="N80">
        <v>177.1</v>
      </c>
      <c r="O80" s="4">
        <f>M80*201.6/N80</f>
        <v>0.273201581027668</v>
      </c>
      <c r="P80" s="4">
        <v>0</v>
      </c>
      <c r="R80" s="4">
        <v>0</v>
      </c>
      <c r="S80" s="4">
        <v>0</v>
      </c>
      <c r="T80">
        <v>83.25099</v>
      </c>
      <c r="W80">
        <v>0</v>
      </c>
      <c r="X80">
        <v>0</v>
      </c>
      <c r="Y80">
        <v>0</v>
      </c>
      <c r="Z80">
        <v>0</v>
      </c>
      <c r="AA80">
        <f>(X80+Y80+W80)*(1+0.5*Z80)</f>
        <v>0</v>
      </c>
      <c r="AB80">
        <v>3</v>
      </c>
      <c r="AC80">
        <v>1</v>
      </c>
      <c r="AD80">
        <f>AB80*AC80</f>
        <v>3</v>
      </c>
      <c r="AE80">
        <v>42</v>
      </c>
      <c r="AF80">
        <v>2098399</v>
      </c>
      <c r="AG80">
        <f>AE80/AF80*1000000</f>
        <v>20.015259252411006</v>
      </c>
      <c r="AH80">
        <v>-3</v>
      </c>
      <c r="AI80">
        <v>0.1445207220950928</v>
      </c>
      <c r="AJ80">
        <v>0.03654353836240048</v>
      </c>
      <c r="AK80">
        <v>-0.6568729</v>
      </c>
      <c r="AL80">
        <v>0</v>
      </c>
    </row>
    <row r="81" spans="1:38" ht="12.75">
      <c r="A81" s="4" t="s">
        <v>49</v>
      </c>
      <c r="B81" s="4">
        <v>2001</v>
      </c>
      <c r="C81" s="4">
        <v>0</v>
      </c>
      <c r="M81" s="4">
        <v>0.18</v>
      </c>
      <c r="N81">
        <v>177.1</v>
      </c>
      <c r="O81" s="4">
        <f>M81*201.6/N81</f>
        <v>0.20490118577075098</v>
      </c>
      <c r="P81" s="4">
        <v>0</v>
      </c>
      <c r="R81" s="4">
        <v>0</v>
      </c>
      <c r="S81" s="4">
        <v>0</v>
      </c>
      <c r="T81">
        <v>95.05578</v>
      </c>
      <c r="W81">
        <v>1</v>
      </c>
      <c r="X81">
        <v>0.5</v>
      </c>
      <c r="Y81">
        <v>0</v>
      </c>
      <c r="Z81">
        <v>1</v>
      </c>
      <c r="AA81">
        <f>(X81+Y81+W81)*(1+0.5*Z81)</f>
        <v>2.25</v>
      </c>
      <c r="AB81">
        <v>0</v>
      </c>
      <c r="AC81">
        <v>1</v>
      </c>
      <c r="AD81">
        <f>AB81*AC81</f>
        <v>0</v>
      </c>
      <c r="AE81">
        <v>181</v>
      </c>
      <c r="AF81">
        <v>1255517</v>
      </c>
      <c r="AG81">
        <f>AE81/AF81*1000000</f>
        <v>144.16371900977845</v>
      </c>
      <c r="AH81">
        <v>-0.25</v>
      </c>
      <c r="AI81">
        <v>0.011138292746210015</v>
      </c>
      <c r="AJ81">
        <v>2.5858891833901305</v>
      </c>
      <c r="AK81">
        <v>1.299338</v>
      </c>
      <c r="AL81">
        <v>0</v>
      </c>
    </row>
    <row r="82" spans="1:38" ht="12.75">
      <c r="A82" s="4" t="s">
        <v>50</v>
      </c>
      <c r="B82" s="4">
        <v>2001</v>
      </c>
      <c r="C82" s="4">
        <v>0</v>
      </c>
      <c r="M82" s="4">
        <v>0.105</v>
      </c>
      <c r="N82">
        <v>177.1</v>
      </c>
      <c r="O82" s="4">
        <f>M82*201.6/N82</f>
        <v>0.11952569169960474</v>
      </c>
      <c r="P82" s="4">
        <v>0</v>
      </c>
      <c r="R82" s="4">
        <v>1</v>
      </c>
      <c r="S82" s="4">
        <v>2</v>
      </c>
      <c r="T82">
        <v>97.68717</v>
      </c>
      <c r="W82">
        <v>1</v>
      </c>
      <c r="X82">
        <v>0</v>
      </c>
      <c r="Y82">
        <v>0</v>
      </c>
      <c r="Z82">
        <v>1</v>
      </c>
      <c r="AA82">
        <f>(X82+Y82+W82)*(1+0.5*Z82)</f>
        <v>1.5</v>
      </c>
      <c r="AB82">
        <v>1</v>
      </c>
      <c r="AC82">
        <v>1.5</v>
      </c>
      <c r="AD82">
        <f>AB82*AC82</f>
        <v>1.5</v>
      </c>
      <c r="AE82">
        <v>698</v>
      </c>
      <c r="AF82">
        <v>8492671</v>
      </c>
      <c r="AG82">
        <f>AE82/AF82*1000000</f>
        <v>82.188512895413</v>
      </c>
      <c r="AH82">
        <v>5.75</v>
      </c>
      <c r="AI82">
        <v>0.012041622614211786</v>
      </c>
      <c r="AJ82">
        <v>5.797347316471314</v>
      </c>
      <c r="AK82">
        <v>0.7394711</v>
      </c>
      <c r="AL82">
        <v>0</v>
      </c>
    </row>
    <row r="83" spans="1:38" ht="12.75">
      <c r="A83" s="4" t="s">
        <v>51</v>
      </c>
      <c r="B83" s="4">
        <v>2001</v>
      </c>
      <c r="C83" s="4">
        <v>0</v>
      </c>
      <c r="M83" s="4">
        <v>0.17</v>
      </c>
      <c r="N83">
        <v>177.1</v>
      </c>
      <c r="O83" s="4">
        <f>M83*201.6/N83</f>
        <v>0.1935177865612648</v>
      </c>
      <c r="P83" s="4">
        <v>0</v>
      </c>
      <c r="R83" s="4">
        <v>0</v>
      </c>
      <c r="S83" s="4">
        <v>0</v>
      </c>
      <c r="T83">
        <v>78.60658</v>
      </c>
      <c r="W83">
        <v>0</v>
      </c>
      <c r="X83">
        <v>0</v>
      </c>
      <c r="Y83">
        <v>0</v>
      </c>
      <c r="Z83">
        <v>0</v>
      </c>
      <c r="AA83">
        <f>(X83+Y83+W83)*(1+0.5*Z83)</f>
        <v>0</v>
      </c>
      <c r="AB83">
        <v>0</v>
      </c>
      <c r="AC83">
        <v>1</v>
      </c>
      <c r="AD83">
        <f>AB83*AC83</f>
        <v>0</v>
      </c>
      <c r="AE83">
        <v>82</v>
      </c>
      <c r="AF83">
        <v>1831690</v>
      </c>
      <c r="AG83">
        <f>AE83/AF83*1000000</f>
        <v>44.767400597262636</v>
      </c>
      <c r="AH83">
        <v>0</v>
      </c>
      <c r="AI83">
        <v>0.009583518643386942</v>
      </c>
      <c r="AJ83">
        <v>0.09143330767864542</v>
      </c>
      <c r="AK83">
        <v>-0.1628281</v>
      </c>
      <c r="AL83">
        <v>0</v>
      </c>
    </row>
    <row r="84" spans="1:38" ht="12.75">
      <c r="A84" s="4" t="s">
        <v>52</v>
      </c>
      <c r="B84" s="4">
        <v>2001</v>
      </c>
      <c r="C84" s="4">
        <v>0</v>
      </c>
      <c r="M84" s="4">
        <v>0.08</v>
      </c>
      <c r="N84">
        <v>177.1</v>
      </c>
      <c r="O84" s="4">
        <f>M84*201.6/N84</f>
        <v>0.09106719367588934</v>
      </c>
      <c r="P84" s="4">
        <v>0</v>
      </c>
      <c r="R84" s="4">
        <v>1</v>
      </c>
      <c r="S84" s="4">
        <v>0</v>
      </c>
      <c r="T84">
        <v>94.13906</v>
      </c>
      <c r="W84">
        <v>0</v>
      </c>
      <c r="X84">
        <v>0</v>
      </c>
      <c r="Y84">
        <v>0</v>
      </c>
      <c r="Z84">
        <v>0</v>
      </c>
      <c r="AA84">
        <f>(X84+Y84+W84)*(1+0.5*Z84)</f>
        <v>0</v>
      </c>
      <c r="AB84">
        <v>0</v>
      </c>
      <c r="AC84">
        <v>1</v>
      </c>
      <c r="AD84">
        <f>AB84*AC84</f>
        <v>0</v>
      </c>
      <c r="AE84">
        <v>773</v>
      </c>
      <c r="AF84">
        <v>19082838</v>
      </c>
      <c r="AG84">
        <f>AE84/AF84*1000000</f>
        <v>40.507601647092535</v>
      </c>
      <c r="AH84">
        <v>11.25</v>
      </c>
      <c r="AI84">
        <v>0.008748745919540403</v>
      </c>
      <c r="AJ84">
        <v>2.9722185362558355</v>
      </c>
      <c r="AK84">
        <v>-0.1280856</v>
      </c>
      <c r="AL84">
        <v>0</v>
      </c>
    </row>
    <row r="85" spans="1:38" ht="12.75">
      <c r="A85" s="4" t="s">
        <v>53</v>
      </c>
      <c r="B85" s="4">
        <v>2001</v>
      </c>
      <c r="C85" s="4">
        <v>1</v>
      </c>
      <c r="M85" s="4">
        <v>0.243</v>
      </c>
      <c r="N85">
        <v>177.1</v>
      </c>
      <c r="O85" s="4">
        <f>M85*201.6/N85</f>
        <v>0.2766166007905138</v>
      </c>
      <c r="P85" s="4">
        <v>0</v>
      </c>
      <c r="R85" s="4">
        <v>0</v>
      </c>
      <c r="S85" s="4">
        <v>0</v>
      </c>
      <c r="T85">
        <v>77.11801</v>
      </c>
      <c r="W85">
        <v>0</v>
      </c>
      <c r="X85">
        <v>0</v>
      </c>
      <c r="Y85">
        <v>0</v>
      </c>
      <c r="Z85">
        <v>0</v>
      </c>
      <c r="AA85">
        <f>(X85+Y85+W85)*(1+0.5*Z85)</f>
        <v>0</v>
      </c>
      <c r="AB85">
        <v>0</v>
      </c>
      <c r="AC85">
        <v>1</v>
      </c>
      <c r="AD85">
        <f>AB85*AC85</f>
        <v>0</v>
      </c>
      <c r="AE85">
        <v>180</v>
      </c>
      <c r="AF85">
        <v>8210122</v>
      </c>
      <c r="AG85">
        <f>AE85/AF85*1000000</f>
        <v>21.92415654724741</v>
      </c>
      <c r="AH85">
        <v>6.75</v>
      </c>
      <c r="AI85">
        <v>0.005699267402448167</v>
      </c>
      <c r="AJ85">
        <v>0.5855025758572953</v>
      </c>
      <c r="AK85">
        <v>0.1779432</v>
      </c>
      <c r="AL85">
        <v>0</v>
      </c>
    </row>
    <row r="86" spans="1:38" ht="12.75">
      <c r="A86" s="4" t="s">
        <v>54</v>
      </c>
      <c r="B86" s="4">
        <v>2001</v>
      </c>
      <c r="C86" s="4">
        <v>1</v>
      </c>
      <c r="M86" s="4">
        <v>0.21</v>
      </c>
      <c r="N86">
        <v>177.1</v>
      </c>
      <c r="O86" s="4">
        <f>M86*201.6/N86</f>
        <v>0.23905138339920948</v>
      </c>
      <c r="P86" s="4">
        <v>0</v>
      </c>
      <c r="R86" s="4">
        <v>0</v>
      </c>
      <c r="S86" s="4">
        <v>0</v>
      </c>
      <c r="T86">
        <v>83.62504</v>
      </c>
      <c r="W86">
        <v>0</v>
      </c>
      <c r="X86">
        <v>0</v>
      </c>
      <c r="Y86">
        <v>0</v>
      </c>
      <c r="Z86">
        <v>0</v>
      </c>
      <c r="AA86">
        <f>(X86+Y86+W86)*(1+0.5*Z86)</f>
        <v>0</v>
      </c>
      <c r="AB86">
        <v>0</v>
      </c>
      <c r="AC86">
        <v>1</v>
      </c>
      <c r="AD86">
        <f>AB86*AC86</f>
        <v>0</v>
      </c>
      <c r="AE86">
        <v>41</v>
      </c>
      <c r="AF86">
        <v>639062</v>
      </c>
      <c r="AG86">
        <f>AE86/AF86*1000000</f>
        <v>64.15652941342155</v>
      </c>
      <c r="AH86">
        <v>-11.5</v>
      </c>
      <c r="AI86">
        <v>0.00880366092830682</v>
      </c>
      <c r="AJ86">
        <v>1.835183104228561</v>
      </c>
      <c r="AK86">
        <v>-0.3389673</v>
      </c>
      <c r="AL86">
        <v>0</v>
      </c>
    </row>
    <row r="87" spans="1:38" ht="12.75">
      <c r="A87" s="4" t="s">
        <v>55</v>
      </c>
      <c r="B87" s="4">
        <v>2001</v>
      </c>
      <c r="C87" s="4">
        <v>0</v>
      </c>
      <c r="M87" s="4">
        <v>0.22</v>
      </c>
      <c r="N87">
        <v>177.1</v>
      </c>
      <c r="O87" s="4">
        <f>M87*201.6/N87</f>
        <v>0.2504347826086956</v>
      </c>
      <c r="P87" s="4">
        <v>0</v>
      </c>
      <c r="R87" s="4">
        <v>0</v>
      </c>
      <c r="S87" s="4">
        <v>0</v>
      </c>
      <c r="T87">
        <v>84.24248</v>
      </c>
      <c r="W87">
        <v>0</v>
      </c>
      <c r="X87">
        <v>0</v>
      </c>
      <c r="Y87">
        <v>0</v>
      </c>
      <c r="Z87">
        <v>0</v>
      </c>
      <c r="AA87">
        <f>(X87+Y87+W87)*(1+0.5*Z87)</f>
        <v>0</v>
      </c>
      <c r="AB87">
        <v>0</v>
      </c>
      <c r="AC87">
        <v>1</v>
      </c>
      <c r="AD87">
        <f>AB87*AC87</f>
        <v>0</v>
      </c>
      <c r="AE87">
        <v>606</v>
      </c>
      <c r="AF87">
        <v>11387404</v>
      </c>
      <c r="AG87">
        <f>AE87/AF87*1000000</f>
        <v>53.21669451615136</v>
      </c>
      <c r="AH87">
        <v>-2</v>
      </c>
      <c r="AI87">
        <v>0.004073302876796055</v>
      </c>
      <c r="AJ87">
        <v>1.653824809714126</v>
      </c>
      <c r="AK87">
        <v>-0.2674158</v>
      </c>
      <c r="AL87">
        <v>0</v>
      </c>
    </row>
    <row r="88" spans="1:38" ht="12.75">
      <c r="A88" s="4" t="s">
        <v>56</v>
      </c>
      <c r="B88" s="4">
        <v>2001</v>
      </c>
      <c r="C88" s="4">
        <v>0</v>
      </c>
      <c r="M88" s="4">
        <v>0.16</v>
      </c>
      <c r="N88">
        <v>177.1</v>
      </c>
      <c r="O88" s="4">
        <f>M88*201.6/N88</f>
        <v>0.18213438735177867</v>
      </c>
      <c r="P88" s="4">
        <v>0</v>
      </c>
      <c r="R88" s="4">
        <v>0</v>
      </c>
      <c r="S88" s="4">
        <v>0</v>
      </c>
      <c r="T88">
        <v>73.8807</v>
      </c>
      <c r="W88">
        <v>0</v>
      </c>
      <c r="X88">
        <v>0</v>
      </c>
      <c r="Y88">
        <v>0</v>
      </c>
      <c r="Z88">
        <v>0</v>
      </c>
      <c r="AA88">
        <f>(X88+Y88+W88)*(1+0.5*Z88)</f>
        <v>0</v>
      </c>
      <c r="AB88">
        <v>0</v>
      </c>
      <c r="AC88">
        <v>1</v>
      </c>
      <c r="AD88">
        <f>AB88*AC88</f>
        <v>0</v>
      </c>
      <c r="AE88">
        <v>61</v>
      </c>
      <c r="AF88">
        <v>3467100</v>
      </c>
      <c r="AG88">
        <f>AE88/AF88*1000000</f>
        <v>17.593954601828617</v>
      </c>
      <c r="AH88">
        <v>-9.75</v>
      </c>
      <c r="AI88">
        <v>0.003764062128267002</v>
      </c>
      <c r="AJ88">
        <v>0.7421675527920459</v>
      </c>
      <c r="AK88">
        <v>-0.4620125</v>
      </c>
      <c r="AL88">
        <v>0</v>
      </c>
    </row>
    <row r="89" spans="1:38" ht="12.75">
      <c r="A89" s="4" t="s">
        <v>57</v>
      </c>
      <c r="B89" s="4">
        <v>2001</v>
      </c>
      <c r="C89" s="4">
        <v>0</v>
      </c>
      <c r="M89" s="4">
        <v>0.24</v>
      </c>
      <c r="N89">
        <v>177.1</v>
      </c>
      <c r="O89" s="4">
        <f>M89*201.6/N89</f>
        <v>0.273201581027668</v>
      </c>
      <c r="P89" s="4">
        <v>0</v>
      </c>
      <c r="R89" s="4">
        <v>0</v>
      </c>
      <c r="S89" s="4">
        <v>0</v>
      </c>
      <c r="T89">
        <v>83.47226</v>
      </c>
      <c r="W89">
        <v>0</v>
      </c>
      <c r="X89">
        <v>0</v>
      </c>
      <c r="Y89">
        <v>0</v>
      </c>
      <c r="Z89">
        <v>0</v>
      </c>
      <c r="AA89">
        <f>(X89+Y89+W89)*(1+0.5*Z89)</f>
        <v>0</v>
      </c>
      <c r="AB89">
        <v>0</v>
      </c>
      <c r="AC89">
        <v>1</v>
      </c>
      <c r="AD89">
        <f>AB89*AC89</f>
        <v>0</v>
      </c>
      <c r="AE89">
        <v>1030</v>
      </c>
      <c r="AF89">
        <v>3467937</v>
      </c>
      <c r="AG89">
        <f>AE89/AF89*1000000</f>
        <v>297.0065488502242</v>
      </c>
      <c r="AH89">
        <v>0.5</v>
      </c>
      <c r="AI89">
        <v>0.007636765462747116</v>
      </c>
      <c r="AJ89">
        <v>0.286209003870442</v>
      </c>
      <c r="AK89">
        <v>-0.1248998</v>
      </c>
      <c r="AL89">
        <v>0</v>
      </c>
    </row>
    <row r="90" spans="1:38" ht="12.75">
      <c r="A90" s="4" t="s">
        <v>58</v>
      </c>
      <c r="B90" s="4">
        <v>2001</v>
      </c>
      <c r="C90" s="4">
        <v>0</v>
      </c>
      <c r="M90" s="4">
        <v>0.12</v>
      </c>
      <c r="N90">
        <v>177.1</v>
      </c>
      <c r="O90" s="4">
        <f>M90*201.6/N90</f>
        <v>0.136600790513834</v>
      </c>
      <c r="P90" s="4">
        <v>0</v>
      </c>
      <c r="R90" s="4">
        <v>0</v>
      </c>
      <c r="S90" s="4">
        <v>1</v>
      </c>
      <c r="T90">
        <v>88.4762</v>
      </c>
      <c r="W90">
        <v>0</v>
      </c>
      <c r="X90">
        <v>0</v>
      </c>
      <c r="Y90">
        <v>0</v>
      </c>
      <c r="Z90">
        <v>0</v>
      </c>
      <c r="AA90">
        <f>(X90+Y90+W90)*(1+0.5*Z90)</f>
        <v>0</v>
      </c>
      <c r="AB90">
        <v>0</v>
      </c>
      <c r="AC90">
        <v>1</v>
      </c>
      <c r="AD90">
        <f>AB90*AC90</f>
        <v>0</v>
      </c>
      <c r="AE90">
        <v>649</v>
      </c>
      <c r="AF90">
        <v>12298970</v>
      </c>
      <c r="AG90">
        <f>AE90/AF90*1000000</f>
        <v>52.768646480152405</v>
      </c>
      <c r="AH90">
        <v>1</v>
      </c>
      <c r="AI90">
        <v>0.006057701783302384</v>
      </c>
      <c r="AJ90">
        <v>4.788168985984338</v>
      </c>
      <c r="AK90">
        <v>0.3672769</v>
      </c>
      <c r="AL90">
        <v>0</v>
      </c>
    </row>
    <row r="91" spans="1:38" ht="12.75">
      <c r="A91" s="4" t="s">
        <v>59</v>
      </c>
      <c r="B91" s="4">
        <v>2001</v>
      </c>
      <c r="C91" s="4">
        <v>0</v>
      </c>
      <c r="M91" s="4">
        <v>0.28</v>
      </c>
      <c r="N91">
        <v>177.1</v>
      </c>
      <c r="O91" s="4">
        <f>M91*201.6/N91</f>
        <v>0.3187351778656127</v>
      </c>
      <c r="P91" s="4">
        <v>0</v>
      </c>
      <c r="R91" s="4">
        <v>0</v>
      </c>
      <c r="S91" s="4">
        <v>0</v>
      </c>
      <c r="T91">
        <v>94.72577</v>
      </c>
      <c r="W91">
        <v>0</v>
      </c>
      <c r="X91">
        <v>0</v>
      </c>
      <c r="Y91">
        <v>0</v>
      </c>
      <c r="Z91">
        <v>0</v>
      </c>
      <c r="AA91">
        <f>(X91+Y91+W91)*(1+0.5*Z91)</f>
        <v>0</v>
      </c>
      <c r="AB91">
        <v>0</v>
      </c>
      <c r="AC91">
        <v>1</v>
      </c>
      <c r="AD91">
        <f>AB91*AC91</f>
        <v>0</v>
      </c>
      <c r="AE91">
        <v>103</v>
      </c>
      <c r="AF91">
        <v>1057142</v>
      </c>
      <c r="AG91">
        <f>AE91/AF91*1000000</f>
        <v>97.43251143176602</v>
      </c>
      <c r="AH91">
        <v>14</v>
      </c>
      <c r="AI91">
        <v>0.007134446214587518</v>
      </c>
      <c r="AJ91">
        <v>4.016477857878476</v>
      </c>
      <c r="AK91">
        <v>1.514535</v>
      </c>
      <c r="AL91">
        <v>0</v>
      </c>
    </row>
    <row r="92" spans="1:38" ht="12.75">
      <c r="A92" s="4" t="s">
        <v>60</v>
      </c>
      <c r="B92" s="4">
        <v>2001</v>
      </c>
      <c r="C92" s="4">
        <v>0</v>
      </c>
      <c r="M92" s="4">
        <v>0.16</v>
      </c>
      <c r="N92">
        <v>177.1</v>
      </c>
      <c r="O92" s="4">
        <f>M92*201.6/N92</f>
        <v>0.18213438735177867</v>
      </c>
      <c r="P92" s="4">
        <v>0</v>
      </c>
      <c r="R92" s="4">
        <v>0</v>
      </c>
      <c r="S92" s="4">
        <v>0</v>
      </c>
      <c r="T92">
        <v>76.00249</v>
      </c>
      <c r="W92">
        <v>1</v>
      </c>
      <c r="X92">
        <v>0.5</v>
      </c>
      <c r="Y92">
        <v>0</v>
      </c>
      <c r="Z92">
        <v>1</v>
      </c>
      <c r="AA92">
        <f>(X92+Y92+W92)*(1+0.5*Z92)</f>
        <v>2.25</v>
      </c>
      <c r="AB92">
        <v>0</v>
      </c>
      <c r="AC92">
        <v>1</v>
      </c>
      <c r="AD92">
        <f>AB92*AC92</f>
        <v>0</v>
      </c>
      <c r="AE92">
        <v>75</v>
      </c>
      <c r="AF92">
        <v>4064995</v>
      </c>
      <c r="AG92">
        <f>AE92/AF92*1000000</f>
        <v>18.45020719582681</v>
      </c>
      <c r="AH92">
        <v>-8</v>
      </c>
      <c r="AI92">
        <v>0.010718252372937945</v>
      </c>
      <c r="AJ92">
        <v>0.5024463951647719</v>
      </c>
      <c r="AK92">
        <v>-0.6250188</v>
      </c>
      <c r="AL92">
        <v>0</v>
      </c>
    </row>
    <row r="93" spans="1:38" ht="12.75">
      <c r="A93" s="4" t="s">
        <v>61</v>
      </c>
      <c r="B93" s="4">
        <v>2001</v>
      </c>
      <c r="C93" s="4">
        <v>0</v>
      </c>
      <c r="M93" s="4">
        <v>0.22</v>
      </c>
      <c r="N93">
        <v>177.1</v>
      </c>
      <c r="O93" s="4">
        <f>M93*201.6/N93</f>
        <v>0.2504347826086956</v>
      </c>
      <c r="P93" s="4">
        <v>0</v>
      </c>
      <c r="R93" s="4">
        <v>0</v>
      </c>
      <c r="S93" s="4">
        <v>0</v>
      </c>
      <c r="T93">
        <v>84.17836</v>
      </c>
      <c r="W93">
        <v>0</v>
      </c>
      <c r="X93">
        <v>0</v>
      </c>
      <c r="Y93">
        <v>0</v>
      </c>
      <c r="Z93">
        <v>0</v>
      </c>
      <c r="AA93">
        <f>(X93+Y93+W93)*(1+0.5*Z93)</f>
        <v>0</v>
      </c>
      <c r="AB93">
        <v>0</v>
      </c>
      <c r="AC93">
        <v>1</v>
      </c>
      <c r="AD93">
        <f>AB93*AC93</f>
        <v>0</v>
      </c>
      <c r="AE93">
        <v>40</v>
      </c>
      <c r="AF93">
        <v>757972</v>
      </c>
      <c r="AG93">
        <f>AE93/AF93*1000000</f>
        <v>52.77239792498931</v>
      </c>
      <c r="AH93">
        <v>-8.25</v>
      </c>
      <c r="AI93">
        <v>0.011300050868396192</v>
      </c>
      <c r="AJ93">
        <v>1.3497168426204293</v>
      </c>
      <c r="AK93">
        <v>-0.8250407</v>
      </c>
      <c r="AL93">
        <v>0</v>
      </c>
    </row>
    <row r="94" spans="1:38" ht="12.75">
      <c r="A94" s="4" t="s">
        <v>62</v>
      </c>
      <c r="B94" s="4">
        <v>2001</v>
      </c>
      <c r="C94" s="4">
        <v>1</v>
      </c>
      <c r="M94" s="4">
        <v>0.2</v>
      </c>
      <c r="N94">
        <v>177.1</v>
      </c>
      <c r="O94" s="4">
        <f>M94*201.6/N94</f>
        <v>0.22766798418972334</v>
      </c>
      <c r="P94" s="4">
        <v>0</v>
      </c>
      <c r="R94" s="4">
        <v>0</v>
      </c>
      <c r="S94" s="4">
        <v>0</v>
      </c>
      <c r="T94">
        <v>75.79729</v>
      </c>
      <c r="W94">
        <v>0</v>
      </c>
      <c r="X94">
        <v>0</v>
      </c>
      <c r="Y94">
        <v>0</v>
      </c>
      <c r="Z94">
        <v>0</v>
      </c>
      <c r="AA94">
        <f>(X94+Y94+W94)*(1+0.5*Z94)</f>
        <v>0</v>
      </c>
      <c r="AB94">
        <v>0</v>
      </c>
      <c r="AC94">
        <v>1</v>
      </c>
      <c r="AD94">
        <f>AB94*AC94</f>
        <v>0</v>
      </c>
      <c r="AE94">
        <v>97</v>
      </c>
      <c r="AF94">
        <v>5750789</v>
      </c>
      <c r="AG94">
        <f>AE94/AF94*1000000</f>
        <v>16.867250737246664</v>
      </c>
      <c r="AH94">
        <v>-2.75</v>
      </c>
      <c r="AI94">
        <v>0.010608014944624827</v>
      </c>
      <c r="AJ94">
        <v>0.6696875999573516</v>
      </c>
      <c r="AK94">
        <v>-0.5042479</v>
      </c>
      <c r="AL94">
        <v>0</v>
      </c>
    </row>
    <row r="95" spans="1:38" ht="12.75">
      <c r="A95" s="4" t="s">
        <v>63</v>
      </c>
      <c r="B95" s="4">
        <v>2001</v>
      </c>
      <c r="C95" s="4">
        <f>2/2</f>
        <v>1</v>
      </c>
      <c r="M95" s="4">
        <v>0.2</v>
      </c>
      <c r="N95">
        <v>177.1</v>
      </c>
      <c r="O95" s="4">
        <f>M95*201.6/N95</f>
        <v>0.22766798418972334</v>
      </c>
      <c r="P95" s="4">
        <v>0</v>
      </c>
      <c r="R95" s="4">
        <v>0</v>
      </c>
      <c r="S95" s="4">
        <v>0</v>
      </c>
      <c r="T95">
        <v>73.77425</v>
      </c>
      <c r="W95">
        <v>0</v>
      </c>
      <c r="X95">
        <v>0</v>
      </c>
      <c r="Y95">
        <v>0</v>
      </c>
      <c r="Z95">
        <v>0</v>
      </c>
      <c r="AA95">
        <f>(X95+Y95+W95)*(1+0.5*Z95)</f>
        <v>0</v>
      </c>
      <c r="AB95">
        <v>5</v>
      </c>
      <c r="AC95">
        <v>1</v>
      </c>
      <c r="AD95">
        <f>AB95*AC95</f>
        <v>5</v>
      </c>
      <c r="AE95">
        <v>288</v>
      </c>
      <c r="AF95">
        <v>21319622</v>
      </c>
      <c r="AG95">
        <f>AE95/AF95*1000000</f>
        <v>13.508682283391328</v>
      </c>
      <c r="AH95">
        <v>-8.5</v>
      </c>
      <c r="AI95">
        <v>0.006916887507265078</v>
      </c>
      <c r="AJ95">
        <v>0.36141866742211415</v>
      </c>
      <c r="AK95">
        <v>-0.2329333</v>
      </c>
      <c r="AL95">
        <v>0</v>
      </c>
    </row>
    <row r="96" spans="1:38" ht="12.75">
      <c r="A96" s="4" t="s">
        <v>64</v>
      </c>
      <c r="B96" s="4">
        <v>2001</v>
      </c>
      <c r="C96" s="4">
        <v>1</v>
      </c>
      <c r="M96" s="4">
        <v>0.245</v>
      </c>
      <c r="N96">
        <v>177.1</v>
      </c>
      <c r="O96" s="4">
        <f>M96*201.6/N96</f>
        <v>0.27889328063241103</v>
      </c>
      <c r="P96" s="4">
        <v>0</v>
      </c>
      <c r="R96" s="4">
        <v>0</v>
      </c>
      <c r="S96" s="4">
        <v>0</v>
      </c>
      <c r="T96">
        <v>82.56393</v>
      </c>
      <c r="W96">
        <v>0</v>
      </c>
      <c r="X96">
        <v>0</v>
      </c>
      <c r="Y96">
        <v>0</v>
      </c>
      <c r="Z96">
        <v>0</v>
      </c>
      <c r="AA96">
        <f>(X96+Y96+W96)*(1+0.5*Z96)</f>
        <v>0</v>
      </c>
      <c r="AB96">
        <v>0</v>
      </c>
      <c r="AC96">
        <v>1</v>
      </c>
      <c r="AD96">
        <f>AB96*AC96</f>
        <v>0</v>
      </c>
      <c r="AE96">
        <v>56</v>
      </c>
      <c r="AF96">
        <v>2283715</v>
      </c>
      <c r="AG96">
        <f>AE96/AF96*1000000</f>
        <v>24.521448604576314</v>
      </c>
      <c r="AH96">
        <v>-18.5</v>
      </c>
      <c r="AI96">
        <v>0.008713869671819783</v>
      </c>
      <c r="AJ96">
        <v>0.3840035662334006</v>
      </c>
      <c r="AK96">
        <v>-0.1478977</v>
      </c>
      <c r="AL96">
        <v>0</v>
      </c>
    </row>
    <row r="97" spans="1:38" ht="12.75">
      <c r="A97" s="4" t="s">
        <v>65</v>
      </c>
      <c r="B97" s="4">
        <v>2001</v>
      </c>
      <c r="C97" s="4">
        <v>0</v>
      </c>
      <c r="M97" s="4">
        <v>0.19</v>
      </c>
      <c r="N97">
        <v>177.1</v>
      </c>
      <c r="O97" s="4">
        <f>M97*201.6/N97</f>
        <v>0.21628458498023717</v>
      </c>
      <c r="P97" s="4">
        <v>0</v>
      </c>
      <c r="R97" s="4">
        <v>0</v>
      </c>
      <c r="S97" s="4">
        <v>0</v>
      </c>
      <c r="T97">
        <v>92.78751</v>
      </c>
      <c r="W97">
        <v>0</v>
      </c>
      <c r="X97">
        <v>0</v>
      </c>
      <c r="Y97">
        <v>0</v>
      </c>
      <c r="Z97">
        <v>0</v>
      </c>
      <c r="AA97">
        <f>(X97+Y97+W97)*(1+0.5*Z97)</f>
        <v>0</v>
      </c>
      <c r="AB97">
        <v>0</v>
      </c>
      <c r="AC97">
        <v>1</v>
      </c>
      <c r="AD97">
        <f>AB97*AC97</f>
        <v>0</v>
      </c>
      <c r="AE97">
        <v>138</v>
      </c>
      <c r="AF97">
        <v>612223</v>
      </c>
      <c r="AG97">
        <f>AE97/AF97*1000000</f>
        <v>225.40806209502094</v>
      </c>
      <c r="AH97">
        <v>7.25</v>
      </c>
      <c r="AI97">
        <v>0.02736106757422417</v>
      </c>
      <c r="AJ97">
        <v>3.419604056011588</v>
      </c>
      <c r="AK97">
        <v>0.3129571</v>
      </c>
      <c r="AL97">
        <v>0</v>
      </c>
    </row>
    <row r="98" spans="1:38" ht="12.75">
      <c r="A98" s="4" t="s">
        <v>66</v>
      </c>
      <c r="B98" s="4">
        <v>2001</v>
      </c>
      <c r="C98" s="4">
        <v>1</v>
      </c>
      <c r="M98" s="4">
        <v>0.175</v>
      </c>
      <c r="N98">
        <v>177.1</v>
      </c>
      <c r="O98" s="4">
        <f>M98*201.6/N98</f>
        <v>0.19920948616600787</v>
      </c>
      <c r="P98" s="4">
        <v>0</v>
      </c>
      <c r="R98" s="4">
        <v>0</v>
      </c>
      <c r="S98" s="4">
        <v>0</v>
      </c>
      <c r="T98">
        <v>79.79988</v>
      </c>
      <c r="W98">
        <v>0</v>
      </c>
      <c r="X98">
        <v>0</v>
      </c>
      <c r="Y98">
        <v>0</v>
      </c>
      <c r="Z98">
        <v>0</v>
      </c>
      <c r="AA98">
        <f>(X98+Y98+W98)*(1+0.5*Z98)</f>
        <v>0</v>
      </c>
      <c r="AB98">
        <v>0</v>
      </c>
      <c r="AC98">
        <v>1</v>
      </c>
      <c r="AD98">
        <f>AB98*AC98</f>
        <v>0</v>
      </c>
      <c r="AE98">
        <v>114</v>
      </c>
      <c r="AF98">
        <v>7198362</v>
      </c>
      <c r="AG98">
        <f>AE98/AF98*1000000</f>
        <v>15.836936236327098</v>
      </c>
      <c r="AH98">
        <v>-5.25</v>
      </c>
      <c r="AI98">
        <v>0.008193151750505315</v>
      </c>
      <c r="AJ98">
        <v>0.49863481228668943</v>
      </c>
      <c r="AK98">
        <v>-0.1447191</v>
      </c>
      <c r="AL98">
        <v>0</v>
      </c>
    </row>
    <row r="99" spans="1:38" ht="12.75">
      <c r="A99" s="4" t="s">
        <v>67</v>
      </c>
      <c r="B99" s="4">
        <v>2001</v>
      </c>
      <c r="C99" s="4">
        <v>1</v>
      </c>
      <c r="M99" s="4">
        <v>0.23</v>
      </c>
      <c r="N99">
        <v>177.1</v>
      </c>
      <c r="O99" s="4">
        <f>M99*201.6/N99</f>
        <v>0.26181818181818184</v>
      </c>
      <c r="P99" s="4">
        <v>0</v>
      </c>
      <c r="R99" s="4">
        <v>0</v>
      </c>
      <c r="S99" s="4">
        <v>0</v>
      </c>
      <c r="T99">
        <v>85.25075</v>
      </c>
      <c r="W99">
        <v>1</v>
      </c>
      <c r="X99">
        <v>0.5</v>
      </c>
      <c r="Y99">
        <v>0</v>
      </c>
      <c r="Z99">
        <v>1</v>
      </c>
      <c r="AA99">
        <f>(X99+Y99+W99)*(1+0.5*Z99)</f>
        <v>2.25</v>
      </c>
      <c r="AB99">
        <v>0</v>
      </c>
      <c r="AC99">
        <v>1</v>
      </c>
      <c r="AD99">
        <f>AB99*AC99</f>
        <v>0</v>
      </c>
      <c r="AE99">
        <v>673</v>
      </c>
      <c r="AF99">
        <v>5985722</v>
      </c>
      <c r="AG99">
        <f>AE99/AF99*1000000</f>
        <v>112.43422263847202</v>
      </c>
      <c r="AH99">
        <v>3</v>
      </c>
      <c r="AI99">
        <v>0.006946281863639865</v>
      </c>
      <c r="AJ99">
        <v>0.386117225913963</v>
      </c>
      <c r="AK99">
        <v>0.4865952</v>
      </c>
      <c r="AL99">
        <v>0</v>
      </c>
    </row>
    <row r="100" spans="1:38" ht="12.75">
      <c r="A100" s="4" t="s">
        <v>68</v>
      </c>
      <c r="B100" s="4">
        <v>2001</v>
      </c>
      <c r="C100" s="4">
        <v>1</v>
      </c>
      <c r="M100" s="4">
        <v>0.205</v>
      </c>
      <c r="N100">
        <v>177.1</v>
      </c>
      <c r="O100" s="4">
        <f>M100*201.6/N100</f>
        <v>0.2333596837944664</v>
      </c>
      <c r="P100" s="4">
        <v>0</v>
      </c>
      <c r="R100" s="4">
        <v>0</v>
      </c>
      <c r="S100" s="4">
        <v>0</v>
      </c>
      <c r="T100">
        <v>74.2318</v>
      </c>
      <c r="W100">
        <v>0</v>
      </c>
      <c r="X100">
        <v>0</v>
      </c>
      <c r="Y100">
        <v>0</v>
      </c>
      <c r="Z100">
        <v>0</v>
      </c>
      <c r="AA100">
        <f>(X100+Y100+W100)*(1+0.5*Z100)</f>
        <v>0</v>
      </c>
      <c r="AB100">
        <v>0</v>
      </c>
      <c r="AC100">
        <v>1</v>
      </c>
      <c r="AD100">
        <f>AB100*AC100</f>
        <v>0</v>
      </c>
      <c r="AE100">
        <v>46</v>
      </c>
      <c r="AF100">
        <v>1801481</v>
      </c>
      <c r="AG100">
        <f>AE100/AF100*1000000</f>
        <v>25.53454629829568</v>
      </c>
      <c r="AH100">
        <v>1</v>
      </c>
      <c r="AI100">
        <v>0.008690104660585892</v>
      </c>
      <c r="AJ100">
        <v>0.7090663687982873</v>
      </c>
      <c r="AK100">
        <v>-0.6064223</v>
      </c>
      <c r="AL100">
        <v>0</v>
      </c>
    </row>
    <row r="101" spans="1:38" ht="12.75">
      <c r="A101" s="4" t="s">
        <v>69</v>
      </c>
      <c r="B101" s="4">
        <v>2001</v>
      </c>
      <c r="C101" s="4">
        <v>0</v>
      </c>
      <c r="M101" s="4">
        <v>0.273</v>
      </c>
      <c r="N101">
        <v>177.1</v>
      </c>
      <c r="O101" s="4">
        <f>M101*201.6/N101</f>
        <v>0.3107667984189723</v>
      </c>
      <c r="P101" s="4">
        <v>0</v>
      </c>
      <c r="R101" s="4">
        <v>0</v>
      </c>
      <c r="S101" s="4">
        <v>0</v>
      </c>
      <c r="T101">
        <v>86.01109</v>
      </c>
      <c r="W101">
        <v>0</v>
      </c>
      <c r="X101">
        <v>0</v>
      </c>
      <c r="Y101">
        <v>0</v>
      </c>
      <c r="Z101">
        <v>0</v>
      </c>
      <c r="AA101">
        <f>(X101+Y101+W101)*(1+0.5*Z101)</f>
        <v>0</v>
      </c>
      <c r="AB101">
        <v>1</v>
      </c>
      <c r="AC101">
        <v>1.5</v>
      </c>
      <c r="AD101">
        <f>AB101*AC101</f>
        <v>1.5</v>
      </c>
      <c r="AE101">
        <v>278</v>
      </c>
      <c r="AF101">
        <v>5406835</v>
      </c>
      <c r="AG101">
        <f>AE101/AF101*1000000</f>
        <v>51.41640164717437</v>
      </c>
      <c r="AH101">
        <v>0.75</v>
      </c>
      <c r="AI101">
        <v>0.005579862894797442</v>
      </c>
      <c r="AJ101">
        <v>2.3727824219808626</v>
      </c>
      <c r="AK101">
        <v>0.1776815</v>
      </c>
      <c r="AL101">
        <v>0</v>
      </c>
    </row>
    <row r="102" spans="1:38" ht="12.75">
      <c r="A102" s="4" t="s">
        <v>70</v>
      </c>
      <c r="B102" s="4">
        <v>2001</v>
      </c>
      <c r="C102" s="4">
        <v>1</v>
      </c>
      <c r="M102" s="4">
        <v>0.13</v>
      </c>
      <c r="N102">
        <v>177.1</v>
      </c>
      <c r="O102" s="4">
        <f>M102*201.6/N102</f>
        <v>0.14798418972332014</v>
      </c>
      <c r="P102" s="4">
        <v>0</v>
      </c>
      <c r="R102" s="4">
        <v>0</v>
      </c>
      <c r="S102" s="4">
        <v>0</v>
      </c>
      <c r="T102">
        <v>79.78566</v>
      </c>
      <c r="W102">
        <v>0</v>
      </c>
      <c r="X102">
        <v>0</v>
      </c>
      <c r="Y102">
        <v>0</v>
      </c>
      <c r="Z102">
        <v>0</v>
      </c>
      <c r="AA102">
        <f>(X102+Y102+W102)*(1+0.5*Z102)</f>
        <v>0</v>
      </c>
      <c r="AB102">
        <v>0</v>
      </c>
      <c r="AC102">
        <v>1</v>
      </c>
      <c r="AD102">
        <f>AB102*AC102</f>
        <v>0</v>
      </c>
      <c r="AE102">
        <v>40</v>
      </c>
      <c r="AF102">
        <v>494657</v>
      </c>
      <c r="AG102">
        <f>AE102/AF102*1000000</f>
        <v>80.8641139213637</v>
      </c>
      <c r="AH102">
        <f>-17+7/4</f>
        <v>-15.25</v>
      </c>
      <c r="AI102">
        <v>0.014498006524102935</v>
      </c>
      <c r="AJ102">
        <v>0.07608381734749543</v>
      </c>
      <c r="AK102">
        <v>-0.3603659</v>
      </c>
      <c r="AL102">
        <v>0</v>
      </c>
    </row>
    <row r="103" spans="1:38" ht="12.75">
      <c r="A103" s="4" t="s">
        <v>20</v>
      </c>
      <c r="B103" s="4">
        <v>2002</v>
      </c>
      <c r="C103" s="4">
        <v>0</v>
      </c>
      <c r="D103" s="4"/>
      <c r="E103" s="4">
        <v>0</v>
      </c>
      <c r="F103" s="4"/>
      <c r="G103" s="4">
        <v>2</v>
      </c>
      <c r="H103" s="4">
        <v>1</v>
      </c>
      <c r="I103" s="4">
        <v>0</v>
      </c>
      <c r="J103" s="4">
        <v>0</v>
      </c>
      <c r="K103" s="4">
        <v>0</v>
      </c>
      <c r="L103" s="4">
        <v>0</v>
      </c>
      <c r="M103">
        <v>0.16</v>
      </c>
      <c r="N103">
        <v>179.9</v>
      </c>
      <c r="O103" s="4">
        <f>M103*201.6/N103</f>
        <v>0.17929961089494162</v>
      </c>
      <c r="P103" s="4">
        <v>0</v>
      </c>
      <c r="Q103" s="4"/>
      <c r="R103" s="4">
        <v>0</v>
      </c>
      <c r="S103" s="4">
        <v>0</v>
      </c>
      <c r="T103">
        <v>76.27419</v>
      </c>
      <c r="W103">
        <v>0</v>
      </c>
      <c r="X103">
        <v>0</v>
      </c>
      <c r="Y103">
        <v>0</v>
      </c>
      <c r="Z103">
        <v>0</v>
      </c>
      <c r="AA103">
        <f>(X103+Y103+W103)*(1+0.5*Z103)</f>
        <v>0</v>
      </c>
      <c r="AB103">
        <v>0</v>
      </c>
      <c r="AC103">
        <v>1</v>
      </c>
      <c r="AD103">
        <f>AB103*AC103</f>
        <v>0</v>
      </c>
      <c r="AE103">
        <v>110</v>
      </c>
      <c r="AF103">
        <v>4480089</v>
      </c>
      <c r="AG103">
        <f>AE103/AF103*1000000</f>
        <v>24.553083655257744</v>
      </c>
      <c r="AH103">
        <v>-8</v>
      </c>
      <c r="AI103">
        <v>0.003883934212538989</v>
      </c>
      <c r="AJ103">
        <v>0.7582283456422351</v>
      </c>
      <c r="AK103">
        <v>-0.785616</v>
      </c>
      <c r="AL103">
        <v>0</v>
      </c>
    </row>
    <row r="104" spans="1:38" ht="12.75">
      <c r="A104" s="4" t="s">
        <v>22</v>
      </c>
      <c r="B104" s="4">
        <v>2002</v>
      </c>
      <c r="C104" s="4">
        <v>0</v>
      </c>
      <c r="D104" s="4"/>
      <c r="E104" s="4">
        <v>0</v>
      </c>
      <c r="F104" s="4"/>
      <c r="G104" s="4">
        <v>0</v>
      </c>
      <c r="H104" s="4">
        <v>1</v>
      </c>
      <c r="I104" s="4">
        <v>1</v>
      </c>
      <c r="J104" s="4">
        <v>1</v>
      </c>
      <c r="K104" s="4">
        <v>0</v>
      </c>
      <c r="L104" s="4">
        <v>0</v>
      </c>
      <c r="M104">
        <v>0.08</v>
      </c>
      <c r="N104">
        <v>179.9</v>
      </c>
      <c r="O104" s="4">
        <f>M104*201.6/N104</f>
        <v>0.08964980544747081</v>
      </c>
      <c r="P104" s="4">
        <v>0</v>
      </c>
      <c r="Q104" s="4"/>
      <c r="R104" s="4">
        <v>0</v>
      </c>
      <c r="S104" s="4">
        <v>0</v>
      </c>
      <c r="T104">
        <v>87.28558</v>
      </c>
      <c r="W104">
        <v>0</v>
      </c>
      <c r="X104">
        <v>0</v>
      </c>
      <c r="Y104">
        <v>0</v>
      </c>
      <c r="Z104">
        <v>0</v>
      </c>
      <c r="AA104">
        <f>(X104+Y104+W104)*(1+0.5*Z104)</f>
        <v>0</v>
      </c>
      <c r="AB104">
        <v>0</v>
      </c>
      <c r="AC104">
        <v>1</v>
      </c>
      <c r="AD104">
        <f>AB104*AC104</f>
        <v>0</v>
      </c>
      <c r="AE104">
        <v>97</v>
      </c>
      <c r="AF104">
        <v>642337</v>
      </c>
      <c r="AG104">
        <f>AE104/AF104*1000000</f>
        <v>151.01107362646087</v>
      </c>
      <c r="AH104">
        <v>-17</v>
      </c>
      <c r="AI104">
        <v>0.009730696402272249</v>
      </c>
      <c r="AJ104">
        <v>0.04699883159582273</v>
      </c>
      <c r="AK104">
        <v>-1.261142</v>
      </c>
      <c r="AL104">
        <v>0</v>
      </c>
    </row>
    <row r="105" spans="1:38" ht="12.75">
      <c r="A105" s="4" t="s">
        <v>23</v>
      </c>
      <c r="B105" s="4">
        <v>2002</v>
      </c>
      <c r="C105" s="4">
        <v>0</v>
      </c>
      <c r="D105" s="4"/>
      <c r="E105" s="4">
        <v>0</v>
      </c>
      <c r="F105" s="4"/>
      <c r="G105" s="4">
        <v>0</v>
      </c>
      <c r="H105" s="4">
        <v>2</v>
      </c>
      <c r="I105" s="4">
        <v>1</v>
      </c>
      <c r="J105" s="4">
        <v>0</v>
      </c>
      <c r="K105" s="4">
        <v>0</v>
      </c>
      <c r="L105" s="4">
        <v>0</v>
      </c>
      <c r="M105">
        <v>0.18</v>
      </c>
      <c r="N105">
        <v>179.9</v>
      </c>
      <c r="O105" s="4">
        <f>M105*201.6/N105</f>
        <v>0.20171206225680932</v>
      </c>
      <c r="P105" s="4">
        <v>0</v>
      </c>
      <c r="Q105" s="4"/>
      <c r="R105" s="4">
        <v>0</v>
      </c>
      <c r="S105" s="4">
        <v>0</v>
      </c>
      <c r="T105">
        <v>81.47854</v>
      </c>
      <c r="W105">
        <v>0</v>
      </c>
      <c r="X105">
        <v>0</v>
      </c>
      <c r="Y105">
        <v>0</v>
      </c>
      <c r="Z105">
        <v>0</v>
      </c>
      <c r="AA105">
        <f>(X105+Y105+W105)*(1+0.5*Z105)</f>
        <v>0</v>
      </c>
      <c r="AB105">
        <v>0</v>
      </c>
      <c r="AC105">
        <v>1</v>
      </c>
      <c r="AD105">
        <f>AB105*AC105</f>
        <v>0</v>
      </c>
      <c r="AE105">
        <v>117</v>
      </c>
      <c r="AF105">
        <v>5396255</v>
      </c>
      <c r="AG105">
        <f>AE105/AF105*1000000</f>
        <v>21.681703329438655</v>
      </c>
      <c r="AH105">
        <v>-4</v>
      </c>
      <c r="AI105">
        <v>0.011914988618880525</v>
      </c>
      <c r="AJ105">
        <v>0.08948162085137583</v>
      </c>
      <c r="AK105">
        <v>0.4916778</v>
      </c>
      <c r="AL105">
        <v>0</v>
      </c>
    </row>
    <row r="106" spans="1:38" ht="12.75">
      <c r="A106" s="4" t="s">
        <v>24</v>
      </c>
      <c r="B106" s="4">
        <v>2002</v>
      </c>
      <c r="C106" s="4">
        <v>0</v>
      </c>
      <c r="D106" s="4"/>
      <c r="E106" s="4">
        <v>0</v>
      </c>
      <c r="F106" s="4"/>
      <c r="G106" s="4">
        <v>0</v>
      </c>
      <c r="H106" s="4">
        <v>1</v>
      </c>
      <c r="I106" s="4">
        <v>0</v>
      </c>
      <c r="J106" s="4">
        <v>1</v>
      </c>
      <c r="K106" s="4">
        <v>2</v>
      </c>
      <c r="L106" s="4">
        <v>2</v>
      </c>
      <c r="M106">
        <v>0.215</v>
      </c>
      <c r="N106">
        <v>179.9</v>
      </c>
      <c r="O106" s="4">
        <f>M106*201.6/N106</f>
        <v>0.24093385214007781</v>
      </c>
      <c r="P106" s="4">
        <v>0</v>
      </c>
      <c r="Q106" s="4"/>
      <c r="R106" s="4">
        <v>0</v>
      </c>
      <c r="S106" s="4">
        <v>0</v>
      </c>
      <c r="T106">
        <v>75.04547</v>
      </c>
      <c r="W106">
        <v>1</v>
      </c>
      <c r="X106">
        <v>0.5</v>
      </c>
      <c r="Y106">
        <v>0</v>
      </c>
      <c r="Z106">
        <v>1</v>
      </c>
      <c r="AA106">
        <f>(X106+Y106+W106)*(1+0.5*Z106)</f>
        <v>2.25</v>
      </c>
      <c r="AB106">
        <v>0</v>
      </c>
      <c r="AC106">
        <v>1</v>
      </c>
      <c r="AD106">
        <f>AB106*AC106</f>
        <v>0</v>
      </c>
      <c r="AE106">
        <v>89</v>
      </c>
      <c r="AF106">
        <v>2705927</v>
      </c>
      <c r="AG106">
        <f>AE106/AF106*1000000</f>
        <v>32.89076165025886</v>
      </c>
      <c r="AH106">
        <v>1</v>
      </c>
      <c r="AI106">
        <v>0.00463899546564353</v>
      </c>
      <c r="AJ106">
        <v>0.8124621899576526</v>
      </c>
      <c r="AK106">
        <v>-0.6430589</v>
      </c>
      <c r="AL106">
        <v>0</v>
      </c>
    </row>
    <row r="107" spans="1:38" ht="12.75">
      <c r="A107" s="4" t="s">
        <v>25</v>
      </c>
      <c r="B107" s="4">
        <v>2002</v>
      </c>
      <c r="C107" s="4">
        <v>0</v>
      </c>
      <c r="D107" s="4"/>
      <c r="E107" s="4">
        <v>0</v>
      </c>
      <c r="F107" s="4"/>
      <c r="G107" s="4">
        <v>0</v>
      </c>
      <c r="H107" s="4">
        <v>3</v>
      </c>
      <c r="I107" s="4">
        <v>1</v>
      </c>
      <c r="J107" s="4">
        <v>1</v>
      </c>
      <c r="K107" s="4">
        <v>1</v>
      </c>
      <c r="L107" s="4">
        <v>1</v>
      </c>
      <c r="M107">
        <v>0.18</v>
      </c>
      <c r="N107">
        <v>179.9</v>
      </c>
      <c r="O107" s="4">
        <f>M107*201.6/N107</f>
        <v>0.20171206225680932</v>
      </c>
      <c r="P107" s="4">
        <v>0</v>
      </c>
      <c r="Q107" s="4"/>
      <c r="R107" s="4">
        <v>1</v>
      </c>
      <c r="S107" s="4">
        <v>1</v>
      </c>
      <c r="T107">
        <v>91.30878</v>
      </c>
      <c r="W107">
        <v>0</v>
      </c>
      <c r="X107">
        <v>0</v>
      </c>
      <c r="Y107">
        <v>0</v>
      </c>
      <c r="Z107">
        <v>0</v>
      </c>
      <c r="AA107">
        <f>(X107+Y107+W107)*(1+0.5*Z107)</f>
        <v>0</v>
      </c>
      <c r="AB107">
        <v>1</v>
      </c>
      <c r="AC107">
        <v>1.5</v>
      </c>
      <c r="AD107">
        <f>AB107*AC107</f>
        <v>1.5</v>
      </c>
      <c r="AE107">
        <v>1287</v>
      </c>
      <c r="AF107">
        <v>34871843</v>
      </c>
      <c r="AG107">
        <f>AE107/AF107*1000000</f>
        <v>36.90656671056933</v>
      </c>
      <c r="AH107">
        <v>4</v>
      </c>
      <c r="AI107">
        <v>0.007072187880010096</v>
      </c>
      <c r="AJ107">
        <v>0.32939542688513207</v>
      </c>
      <c r="AK107">
        <v>0.2287804</v>
      </c>
      <c r="AL107">
        <v>0</v>
      </c>
    </row>
    <row r="108" spans="1:38" ht="12.75">
      <c r="A108" s="4" t="s">
        <v>26</v>
      </c>
      <c r="B108" s="4">
        <v>2002</v>
      </c>
      <c r="C108" s="4">
        <v>0</v>
      </c>
      <c r="D108" s="4"/>
      <c r="E108" s="4">
        <v>0</v>
      </c>
      <c r="F108" s="4"/>
      <c r="G108" s="4">
        <v>2</v>
      </c>
      <c r="H108" s="4">
        <v>1</v>
      </c>
      <c r="I108" s="4">
        <v>0</v>
      </c>
      <c r="J108" s="4">
        <v>0</v>
      </c>
      <c r="K108" s="4">
        <v>1</v>
      </c>
      <c r="L108" s="4">
        <v>0</v>
      </c>
      <c r="M108">
        <v>0.22</v>
      </c>
      <c r="N108">
        <v>179.9</v>
      </c>
      <c r="O108" s="4">
        <f>M108*201.6/N108</f>
        <v>0.24653696498054473</v>
      </c>
      <c r="P108" s="4">
        <v>0</v>
      </c>
      <c r="Q108" s="4"/>
      <c r="R108" s="4">
        <v>0</v>
      </c>
      <c r="S108" s="4">
        <v>0.5</v>
      </c>
      <c r="T108">
        <v>88.21667</v>
      </c>
      <c r="W108">
        <v>0</v>
      </c>
      <c r="X108">
        <v>0</v>
      </c>
      <c r="Y108">
        <v>0</v>
      </c>
      <c r="Z108">
        <v>0</v>
      </c>
      <c r="AA108">
        <f>(X108+Y108+W108)*(1+0.5*Z108)</f>
        <v>0</v>
      </c>
      <c r="AB108">
        <v>0</v>
      </c>
      <c r="AC108">
        <v>1</v>
      </c>
      <c r="AD108">
        <f>AB108*AC108</f>
        <v>0</v>
      </c>
      <c r="AE108">
        <v>231</v>
      </c>
      <c r="AF108">
        <v>4490406</v>
      </c>
      <c r="AG108">
        <f>AE108/AF108*1000000</f>
        <v>51.443009830291516</v>
      </c>
      <c r="AH108">
        <v>-5</v>
      </c>
      <c r="AI108">
        <v>0.010073416424790848</v>
      </c>
      <c r="AJ108">
        <v>0.29733014571340804</v>
      </c>
      <c r="AK108">
        <v>0.236743</v>
      </c>
      <c r="AL108">
        <v>0</v>
      </c>
    </row>
    <row r="109" spans="1:38" ht="12.75">
      <c r="A109" s="4" t="s">
        <v>27</v>
      </c>
      <c r="B109" s="4">
        <v>2002</v>
      </c>
      <c r="C109" s="4">
        <v>0</v>
      </c>
      <c r="D109" s="4"/>
      <c r="E109" s="4">
        <v>1</v>
      </c>
      <c r="F109" s="4"/>
      <c r="G109" s="4">
        <v>2</v>
      </c>
      <c r="H109" s="4">
        <v>2</v>
      </c>
      <c r="I109" s="4">
        <v>0</v>
      </c>
      <c r="J109" s="4">
        <v>1</v>
      </c>
      <c r="K109" s="4">
        <v>1</v>
      </c>
      <c r="L109" s="4">
        <v>1</v>
      </c>
      <c r="M109">
        <v>0.25</v>
      </c>
      <c r="N109">
        <v>179.9</v>
      </c>
      <c r="O109" s="4">
        <f>M109*201.6/N109</f>
        <v>0.2801556420233463</v>
      </c>
      <c r="P109" s="4">
        <v>0</v>
      </c>
      <c r="Q109" s="4"/>
      <c r="R109" s="4">
        <v>0</v>
      </c>
      <c r="S109" s="4">
        <v>0</v>
      </c>
      <c r="T109">
        <v>101.6153</v>
      </c>
      <c r="W109">
        <v>0</v>
      </c>
      <c r="X109">
        <v>0</v>
      </c>
      <c r="Y109">
        <v>0</v>
      </c>
      <c r="Z109">
        <v>0</v>
      </c>
      <c r="AA109">
        <f>(X109+Y109+W109)*(1+0.5*Z109)</f>
        <v>0</v>
      </c>
      <c r="AB109">
        <v>7</v>
      </c>
      <c r="AC109">
        <v>1</v>
      </c>
      <c r="AD109">
        <f>AB109*AC109</f>
        <v>7</v>
      </c>
      <c r="AE109">
        <v>326</v>
      </c>
      <c r="AF109">
        <v>3458749</v>
      </c>
      <c r="AG109">
        <f>AE109/AF109*1000000</f>
        <v>94.25373162377495</v>
      </c>
      <c r="AH109">
        <v>7</v>
      </c>
      <c r="AI109">
        <v>0.003645933014354067</v>
      </c>
      <c r="AJ109">
        <v>3.634408602150538</v>
      </c>
      <c r="AK109">
        <v>0.2599167</v>
      </c>
      <c r="AL109">
        <v>0</v>
      </c>
    </row>
    <row r="110" spans="1:38" ht="12.75">
      <c r="A110" s="4" t="s">
        <v>28</v>
      </c>
      <c r="B110" s="4">
        <v>2002</v>
      </c>
      <c r="C110" s="4">
        <v>1</v>
      </c>
      <c r="D110" s="4"/>
      <c r="E110" s="4">
        <v>0</v>
      </c>
      <c r="F110" s="4"/>
      <c r="G110" s="4">
        <v>1</v>
      </c>
      <c r="H110" s="4">
        <v>2</v>
      </c>
      <c r="I110" s="4">
        <v>1</v>
      </c>
      <c r="J110" s="4">
        <v>1</v>
      </c>
      <c r="K110" s="4">
        <v>2</v>
      </c>
      <c r="L110" s="4">
        <v>2</v>
      </c>
      <c r="M110">
        <v>0.23</v>
      </c>
      <c r="N110">
        <v>179.9</v>
      </c>
      <c r="O110" s="4">
        <f>M110*201.6/N110</f>
        <v>0.2577431906614786</v>
      </c>
      <c r="P110" s="4">
        <v>0</v>
      </c>
      <c r="Q110" s="4"/>
      <c r="R110" s="4">
        <v>0</v>
      </c>
      <c r="S110" s="4">
        <v>0</v>
      </c>
      <c r="T110">
        <v>84.14268</v>
      </c>
      <c r="W110">
        <v>0</v>
      </c>
      <c r="X110">
        <v>0</v>
      </c>
      <c r="Y110">
        <v>0</v>
      </c>
      <c r="Z110">
        <v>0</v>
      </c>
      <c r="AA110">
        <f>(X110+Y110+W110)*(1+0.5*Z110)</f>
        <v>0</v>
      </c>
      <c r="AB110">
        <v>0</v>
      </c>
      <c r="AC110">
        <v>1</v>
      </c>
      <c r="AD110">
        <f>AB110*AC110</f>
        <v>0</v>
      </c>
      <c r="AE110">
        <v>30</v>
      </c>
      <c r="AF110">
        <v>806169</v>
      </c>
      <c r="AG110">
        <f>AE110/AF110*1000000</f>
        <v>37.213040938066335</v>
      </c>
      <c r="AH110">
        <v>5</v>
      </c>
      <c r="AI110">
        <v>0.0032112786371646758</v>
      </c>
      <c r="AJ110">
        <v>1.7899838449111471</v>
      </c>
      <c r="AK110">
        <v>0.5066714</v>
      </c>
      <c r="AL110">
        <v>0</v>
      </c>
    </row>
    <row r="111" spans="1:38" ht="12.75">
      <c r="A111" s="4" t="s">
        <v>29</v>
      </c>
      <c r="B111" s="4">
        <v>2002</v>
      </c>
      <c r="C111" s="4">
        <v>2</v>
      </c>
      <c r="D111" s="4"/>
      <c r="E111" s="4">
        <v>1</v>
      </c>
      <c r="F111" s="4"/>
      <c r="G111" s="4">
        <v>2</v>
      </c>
      <c r="H111" s="4">
        <v>3</v>
      </c>
      <c r="I111" s="4">
        <v>1</v>
      </c>
      <c r="J111" s="4">
        <v>1</v>
      </c>
      <c r="K111" s="4">
        <v>2</v>
      </c>
      <c r="L111" s="4">
        <v>2</v>
      </c>
      <c r="M111">
        <v>0.139</v>
      </c>
      <c r="N111">
        <v>179.9</v>
      </c>
      <c r="O111" s="4">
        <f>M111*201.6/N111</f>
        <v>0.15576653696498055</v>
      </c>
      <c r="P111" s="4">
        <v>0</v>
      </c>
      <c r="Q111" s="4"/>
      <c r="R111" s="4">
        <v>0</v>
      </c>
      <c r="S111" s="4">
        <v>0</v>
      </c>
      <c r="T111">
        <v>77.89403</v>
      </c>
      <c r="W111">
        <v>1</v>
      </c>
      <c r="X111">
        <v>0.5</v>
      </c>
      <c r="Y111">
        <v>0</v>
      </c>
      <c r="Z111">
        <v>1</v>
      </c>
      <c r="AA111">
        <f>(X111+Y111+W111)*(1+0.5*Z111)</f>
        <v>2.25</v>
      </c>
      <c r="AB111">
        <v>0</v>
      </c>
      <c r="AC111">
        <v>1</v>
      </c>
      <c r="AD111">
        <f>AB111*AC111</f>
        <v>0</v>
      </c>
      <c r="AE111">
        <v>584</v>
      </c>
      <c r="AF111">
        <v>16689370</v>
      </c>
      <c r="AG111">
        <f>AE111/AF111*1000000</f>
        <v>34.99233344338342</v>
      </c>
      <c r="AH111">
        <v>-1</v>
      </c>
      <c r="AI111">
        <v>0.014410106434887725</v>
      </c>
      <c r="AJ111">
        <v>0.4713409451170484</v>
      </c>
      <c r="AK111">
        <v>0.4506564</v>
      </c>
      <c r="AL111">
        <v>0</v>
      </c>
    </row>
    <row r="112" spans="1:38" ht="12.75">
      <c r="A112" s="4" t="s">
        <v>30</v>
      </c>
      <c r="B112" s="4">
        <v>2002</v>
      </c>
      <c r="C112" s="4">
        <v>0</v>
      </c>
      <c r="D112" s="4"/>
      <c r="E112" s="4">
        <v>0</v>
      </c>
      <c r="F112" s="4"/>
      <c r="G112" s="4">
        <v>2</v>
      </c>
      <c r="H112" s="4">
        <v>2</v>
      </c>
      <c r="I112" s="4">
        <v>0</v>
      </c>
      <c r="J112" s="4">
        <v>1</v>
      </c>
      <c r="K112" s="4">
        <v>2</v>
      </c>
      <c r="L112" s="4">
        <v>1</v>
      </c>
      <c r="M112">
        <v>0.075</v>
      </c>
      <c r="N112">
        <v>179.9</v>
      </c>
      <c r="O112" s="4">
        <f>M112*201.6/N112</f>
        <v>0.08404669260700388</v>
      </c>
      <c r="P112" s="4">
        <v>0</v>
      </c>
      <c r="Q112" s="4"/>
      <c r="R112" s="4">
        <v>0</v>
      </c>
      <c r="S112" s="4">
        <v>0</v>
      </c>
      <c r="T112">
        <v>78.98325</v>
      </c>
      <c r="W112">
        <v>0</v>
      </c>
      <c r="X112">
        <v>0</v>
      </c>
      <c r="Y112">
        <v>0</v>
      </c>
      <c r="Z112">
        <v>0</v>
      </c>
      <c r="AA112">
        <f>(X112+Y112+W112)*(1+0.5*Z112)</f>
        <v>0</v>
      </c>
      <c r="AB112">
        <v>0</v>
      </c>
      <c r="AC112">
        <v>1</v>
      </c>
      <c r="AD112">
        <f>AB112*AC112</f>
        <v>0</v>
      </c>
      <c r="AE112">
        <v>207</v>
      </c>
      <c r="AF112">
        <v>8508256</v>
      </c>
      <c r="AG112">
        <f>AE112/AF112*1000000</f>
        <v>24.329310260528125</v>
      </c>
      <c r="AH112">
        <v>-6</v>
      </c>
      <c r="AI112">
        <v>0.006456989770298373</v>
      </c>
      <c r="AJ112">
        <v>0.5987086240166246</v>
      </c>
      <c r="AK112">
        <v>-0.0898461</v>
      </c>
      <c r="AL112">
        <v>0</v>
      </c>
    </row>
    <row r="113" spans="1:38" ht="12.75">
      <c r="A113" s="4" t="s">
        <v>31</v>
      </c>
      <c r="B113" s="4">
        <v>2002</v>
      </c>
      <c r="C113" s="4">
        <v>0</v>
      </c>
      <c r="D113" s="4"/>
      <c r="E113" s="4">
        <v>0</v>
      </c>
      <c r="F113" s="4"/>
      <c r="G113" s="4">
        <v>2</v>
      </c>
      <c r="H113" s="4">
        <v>3</v>
      </c>
      <c r="I113" s="4">
        <v>1</v>
      </c>
      <c r="J113" s="4">
        <v>1</v>
      </c>
      <c r="K113" s="4">
        <v>1</v>
      </c>
      <c r="L113" s="4">
        <v>1</v>
      </c>
      <c r="M113">
        <v>0.16</v>
      </c>
      <c r="N113">
        <v>179.9</v>
      </c>
      <c r="O113" s="4">
        <f>M113*201.6/N113</f>
        <v>0.17929961089494162</v>
      </c>
      <c r="P113" s="4">
        <v>0</v>
      </c>
      <c r="Q113" s="4"/>
      <c r="R113" s="4">
        <v>0</v>
      </c>
      <c r="S113" s="4">
        <v>0</v>
      </c>
      <c r="T113">
        <v>101.4424</v>
      </c>
      <c r="W113">
        <v>0</v>
      </c>
      <c r="X113">
        <v>0</v>
      </c>
      <c r="Y113">
        <v>0</v>
      </c>
      <c r="Z113">
        <v>0</v>
      </c>
      <c r="AA113">
        <f>(X113+Y113+W113)*(1+0.5*Z113)</f>
        <v>0</v>
      </c>
      <c r="AB113">
        <v>0</v>
      </c>
      <c r="AC113">
        <v>1</v>
      </c>
      <c r="AD113">
        <f>AB113*AC113</f>
        <v>0</v>
      </c>
      <c r="AE113">
        <v>154</v>
      </c>
      <c r="AF113">
        <v>1239613</v>
      </c>
      <c r="AG113">
        <f>AE113/AF113*1000000</f>
        <v>124.23232089369827</v>
      </c>
      <c r="AH113">
        <v>10</v>
      </c>
      <c r="AI113">
        <v>0.05534965558550464</v>
      </c>
      <c r="AJ113">
        <v>0.07090941322460556</v>
      </c>
      <c r="AK113">
        <v>1.896192</v>
      </c>
      <c r="AL113">
        <v>0</v>
      </c>
    </row>
    <row r="114" spans="1:38" ht="12.75">
      <c r="A114" s="4" t="s">
        <v>32</v>
      </c>
      <c r="B114" s="4">
        <v>2002</v>
      </c>
      <c r="C114" s="4">
        <v>1</v>
      </c>
      <c r="D114" s="4"/>
      <c r="E114" s="4">
        <v>0</v>
      </c>
      <c r="F114" s="4"/>
      <c r="G114" s="4">
        <v>0</v>
      </c>
      <c r="H114" s="4">
        <v>2</v>
      </c>
      <c r="I114" s="4">
        <v>1</v>
      </c>
      <c r="J114" s="4">
        <v>1</v>
      </c>
      <c r="K114" s="4">
        <v>0</v>
      </c>
      <c r="L114" s="4">
        <v>0</v>
      </c>
      <c r="M114">
        <v>0.25</v>
      </c>
      <c r="N114">
        <v>179.9</v>
      </c>
      <c r="O114" s="4">
        <f>M114*201.6/N114</f>
        <v>0.2801556420233463</v>
      </c>
      <c r="P114" s="4">
        <v>0</v>
      </c>
      <c r="Q114" s="4"/>
      <c r="R114" s="4">
        <v>0</v>
      </c>
      <c r="S114" s="4">
        <v>0</v>
      </c>
      <c r="T114">
        <v>80.88445</v>
      </c>
      <c r="W114">
        <v>0</v>
      </c>
      <c r="X114">
        <v>0</v>
      </c>
      <c r="Y114">
        <v>0</v>
      </c>
      <c r="Z114">
        <v>0</v>
      </c>
      <c r="AA114">
        <f>(X114+Y114+W114)*(1+0.5*Z114)</f>
        <v>0</v>
      </c>
      <c r="AB114">
        <v>0</v>
      </c>
      <c r="AC114">
        <v>1</v>
      </c>
      <c r="AD114">
        <f>AB114*AC114</f>
        <v>0</v>
      </c>
      <c r="AE114">
        <v>106</v>
      </c>
      <c r="AF114">
        <v>1340372</v>
      </c>
      <c r="AG114">
        <f>AE114/AF114*1000000</f>
        <v>79.08252335918685</v>
      </c>
      <c r="AH114">
        <v>-18</v>
      </c>
      <c r="AI114">
        <v>0.007271258331650172</v>
      </c>
      <c r="AJ114">
        <v>0.2619944903581267</v>
      </c>
      <c r="AK114">
        <v>-0.629644</v>
      </c>
      <c r="AL114">
        <v>0</v>
      </c>
    </row>
    <row r="115" spans="1:38" ht="12.75">
      <c r="A115" s="4" t="s">
        <v>33</v>
      </c>
      <c r="B115" s="4">
        <v>2002</v>
      </c>
      <c r="C115" s="4">
        <v>0</v>
      </c>
      <c r="D115" s="4"/>
      <c r="E115" s="4">
        <v>0</v>
      </c>
      <c r="F115" s="4"/>
      <c r="G115" s="4">
        <v>0</v>
      </c>
      <c r="H115" s="4">
        <v>1</v>
      </c>
      <c r="I115" s="4">
        <v>0</v>
      </c>
      <c r="J115" s="4">
        <v>0</v>
      </c>
      <c r="K115" s="4">
        <v>0</v>
      </c>
      <c r="L115" s="4">
        <v>0</v>
      </c>
      <c r="M115">
        <v>0.19</v>
      </c>
      <c r="N115">
        <v>179.9</v>
      </c>
      <c r="O115" s="4">
        <f>M115*201.6/N115</f>
        <v>0.2129182879377432</v>
      </c>
      <c r="P115" s="4">
        <v>0</v>
      </c>
      <c r="Q115" s="4"/>
      <c r="R115" s="4">
        <v>0</v>
      </c>
      <c r="S115" s="4">
        <v>0</v>
      </c>
      <c r="T115">
        <v>89.30745</v>
      </c>
      <c r="W115">
        <v>0</v>
      </c>
      <c r="X115">
        <v>0</v>
      </c>
      <c r="Y115">
        <v>0</v>
      </c>
      <c r="Z115">
        <v>0</v>
      </c>
      <c r="AA115">
        <f>(X115+Y115+W115)*(1+0.5*Z115)</f>
        <v>0</v>
      </c>
      <c r="AB115">
        <v>0</v>
      </c>
      <c r="AC115">
        <v>1</v>
      </c>
      <c r="AD115">
        <f>AB115*AC115</f>
        <v>0</v>
      </c>
      <c r="AE115">
        <v>563</v>
      </c>
      <c r="AF115">
        <v>12525556</v>
      </c>
      <c r="AG115">
        <f>AE115/AF115*1000000</f>
        <v>44.948104499313246</v>
      </c>
      <c r="AH115">
        <v>5</v>
      </c>
      <c r="AI115">
        <v>0.0055868647685964525</v>
      </c>
      <c r="AJ115">
        <v>1.7713815180785317</v>
      </c>
      <c r="AK115">
        <v>-0.148403</v>
      </c>
      <c r="AL115">
        <v>0</v>
      </c>
    </row>
    <row r="116" spans="1:38" ht="12.75">
      <c r="A116" s="4" t="s">
        <v>34</v>
      </c>
      <c r="B116" s="4">
        <v>2002</v>
      </c>
      <c r="C116" s="4">
        <v>1</v>
      </c>
      <c r="D116" s="4"/>
      <c r="E116" s="4">
        <v>0</v>
      </c>
      <c r="F116" s="4"/>
      <c r="G116" s="4">
        <v>0</v>
      </c>
      <c r="H116" s="4">
        <v>1</v>
      </c>
      <c r="I116" s="4">
        <v>0</v>
      </c>
      <c r="J116" s="4">
        <v>1</v>
      </c>
      <c r="K116" s="4">
        <v>0</v>
      </c>
      <c r="L116" s="4">
        <v>0</v>
      </c>
      <c r="M116">
        <v>0.15</v>
      </c>
      <c r="N116">
        <v>179.9</v>
      </c>
      <c r="O116" s="4">
        <f>M116*201.6/N116</f>
        <v>0.16809338521400777</v>
      </c>
      <c r="P116" s="4">
        <v>0</v>
      </c>
      <c r="Q116" s="4"/>
      <c r="R116" s="4">
        <v>0</v>
      </c>
      <c r="S116" s="4">
        <v>0</v>
      </c>
      <c r="T116">
        <v>85.23888</v>
      </c>
      <c r="W116">
        <v>0</v>
      </c>
      <c r="X116">
        <v>0</v>
      </c>
      <c r="Y116">
        <v>0</v>
      </c>
      <c r="Z116">
        <v>0</v>
      </c>
      <c r="AA116">
        <f>(X116+Y116+W116)*(1+0.5*Z116)</f>
        <v>0</v>
      </c>
      <c r="AB116">
        <v>0</v>
      </c>
      <c r="AC116">
        <v>1</v>
      </c>
      <c r="AD116">
        <f>AB116*AC116</f>
        <v>0</v>
      </c>
      <c r="AE116">
        <v>209</v>
      </c>
      <c r="AF116">
        <v>6155967</v>
      </c>
      <c r="AG116">
        <f>AE116/AF116*1000000</f>
        <v>33.95079928141266</v>
      </c>
      <c r="AH116">
        <v>-8</v>
      </c>
      <c r="AI116">
        <v>0.0041388453268232745</v>
      </c>
      <c r="AJ116">
        <v>1.0942740521429188</v>
      </c>
      <c r="AK116">
        <v>-0.8711131</v>
      </c>
      <c r="AL116">
        <v>0</v>
      </c>
    </row>
    <row r="117" spans="1:38" ht="12.75">
      <c r="A117" s="4" t="s">
        <v>35</v>
      </c>
      <c r="B117" s="4">
        <v>2002</v>
      </c>
      <c r="C117" s="4">
        <v>0</v>
      </c>
      <c r="D117" s="4"/>
      <c r="E117" s="4">
        <v>0</v>
      </c>
      <c r="F117" s="4"/>
      <c r="G117" s="4">
        <v>0</v>
      </c>
      <c r="H117" s="4">
        <v>1</v>
      </c>
      <c r="I117" s="4">
        <v>0</v>
      </c>
      <c r="J117" s="4">
        <v>1</v>
      </c>
      <c r="K117" s="4">
        <v>0</v>
      </c>
      <c r="L117" s="4">
        <v>0</v>
      </c>
      <c r="M117">
        <v>0.2</v>
      </c>
      <c r="N117">
        <v>179.9</v>
      </c>
      <c r="O117" s="4">
        <f>M117*201.6/N117</f>
        <v>0.22412451361867702</v>
      </c>
      <c r="P117" s="4">
        <v>0</v>
      </c>
      <c r="Q117" s="4"/>
      <c r="R117" s="4">
        <v>0</v>
      </c>
      <c r="S117" s="4">
        <v>0</v>
      </c>
      <c r="T117">
        <v>84.69499</v>
      </c>
      <c r="W117">
        <v>0</v>
      </c>
      <c r="X117">
        <v>0</v>
      </c>
      <c r="Y117">
        <v>0</v>
      </c>
      <c r="Z117">
        <v>0</v>
      </c>
      <c r="AA117">
        <f>(X117+Y117+W117)*(1+0.5*Z117)</f>
        <v>0</v>
      </c>
      <c r="AB117">
        <v>0.5</v>
      </c>
      <c r="AC117">
        <v>1</v>
      </c>
      <c r="AD117">
        <f>AB117*AC117</f>
        <v>0.5</v>
      </c>
      <c r="AE117">
        <v>116</v>
      </c>
      <c r="AF117">
        <v>2934234</v>
      </c>
      <c r="AG117">
        <f>AE117/AF117*1000000</f>
        <v>39.53331602046735</v>
      </c>
      <c r="AH117">
        <v>0</v>
      </c>
      <c r="AI117">
        <v>0.00619184276893643</v>
      </c>
      <c r="AJ117">
        <v>1.1865998176845944</v>
      </c>
      <c r="AK117">
        <v>-0.8770916</v>
      </c>
      <c r="AL117">
        <v>0</v>
      </c>
    </row>
    <row r="118" spans="1:38" ht="12.75">
      <c r="A118" s="4" t="s">
        <v>36</v>
      </c>
      <c r="B118" s="4">
        <v>2002</v>
      </c>
      <c r="C118" s="4">
        <v>1</v>
      </c>
      <c r="D118" s="4"/>
      <c r="E118" s="4">
        <v>0</v>
      </c>
      <c r="F118" s="4"/>
      <c r="G118" s="4">
        <v>0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>
        <v>0.21</v>
      </c>
      <c r="N118">
        <v>179.9</v>
      </c>
      <c r="O118" s="4">
        <f>M118*201.6/N118</f>
        <v>0.23533073929961087</v>
      </c>
      <c r="P118" s="4">
        <v>0</v>
      </c>
      <c r="Q118" s="4"/>
      <c r="R118" s="4">
        <v>0</v>
      </c>
      <c r="S118" s="4">
        <v>0</v>
      </c>
      <c r="T118">
        <v>85.02797</v>
      </c>
      <c r="W118">
        <v>0</v>
      </c>
      <c r="X118">
        <v>0</v>
      </c>
      <c r="Y118">
        <v>0</v>
      </c>
      <c r="Z118">
        <v>0</v>
      </c>
      <c r="AA118">
        <f>(X118+Y118+W118)*(1+0.5*Z118)</f>
        <v>0</v>
      </c>
      <c r="AB118">
        <v>0</v>
      </c>
      <c r="AC118">
        <v>1</v>
      </c>
      <c r="AD118">
        <f>AB118*AC118</f>
        <v>0</v>
      </c>
      <c r="AE118">
        <v>89</v>
      </c>
      <c r="AF118">
        <v>2713535</v>
      </c>
      <c r="AG118">
        <f>AE118/AF118*1000000</f>
        <v>32.79854507128155</v>
      </c>
      <c r="AH118">
        <v>-13</v>
      </c>
      <c r="AI118">
        <v>0.004509230117976184</v>
      </c>
      <c r="AJ118">
        <v>0.5197588722641275</v>
      </c>
      <c r="AK118">
        <v>-1.067159</v>
      </c>
      <c r="AL118">
        <v>0</v>
      </c>
    </row>
    <row r="119" spans="1:38" ht="12.75">
      <c r="A119" s="4" t="s">
        <v>37</v>
      </c>
      <c r="B119" s="4">
        <v>2002</v>
      </c>
      <c r="C119" s="4">
        <v>0</v>
      </c>
      <c r="D119" s="4"/>
      <c r="E119" s="4">
        <v>0</v>
      </c>
      <c r="F119" s="4"/>
      <c r="G119" s="4">
        <v>2</v>
      </c>
      <c r="H119" s="4">
        <v>1</v>
      </c>
      <c r="I119" s="4">
        <v>1</v>
      </c>
      <c r="J119" s="4">
        <v>1</v>
      </c>
      <c r="K119" s="4">
        <v>1</v>
      </c>
      <c r="L119" s="4">
        <v>2</v>
      </c>
      <c r="M119">
        <v>0.15</v>
      </c>
      <c r="N119">
        <v>179.9</v>
      </c>
      <c r="O119" s="4">
        <f>M119*201.6/N119</f>
        <v>0.16809338521400777</v>
      </c>
      <c r="P119" s="4">
        <v>0</v>
      </c>
      <c r="Q119" s="4"/>
      <c r="R119" s="4">
        <v>0</v>
      </c>
      <c r="S119" s="4">
        <v>0</v>
      </c>
      <c r="T119">
        <v>76.52666</v>
      </c>
      <c r="W119">
        <v>1</v>
      </c>
      <c r="X119">
        <v>0.5</v>
      </c>
      <c r="Y119">
        <v>0</v>
      </c>
      <c r="Z119">
        <v>1</v>
      </c>
      <c r="AA119">
        <f>(X119+Y119+W119)*(1+0.5*Z119)</f>
        <v>2.25</v>
      </c>
      <c r="AB119">
        <v>0</v>
      </c>
      <c r="AC119">
        <v>1</v>
      </c>
      <c r="AD119">
        <f>AB119*AC119</f>
        <v>0</v>
      </c>
      <c r="AE119">
        <v>105</v>
      </c>
      <c r="AF119">
        <v>4089875</v>
      </c>
      <c r="AG119">
        <f>AE119/AF119*1000000</f>
        <v>25.673156270057152</v>
      </c>
      <c r="AH119">
        <v>-6</v>
      </c>
      <c r="AI119">
        <v>0.005875384330938898</v>
      </c>
      <c r="AJ119">
        <v>0.8202093265384405</v>
      </c>
      <c r="AK119">
        <v>-0.4078121</v>
      </c>
      <c r="AL119">
        <v>0</v>
      </c>
    </row>
    <row r="120" spans="1:38" ht="12.75">
      <c r="A120" s="4" t="s">
        <v>38</v>
      </c>
      <c r="B120" s="4">
        <v>2002</v>
      </c>
      <c r="C120" s="4">
        <v>1</v>
      </c>
      <c r="D120" s="4"/>
      <c r="E120" s="4">
        <v>0</v>
      </c>
      <c r="F120" s="4"/>
      <c r="G120" s="4">
        <v>0</v>
      </c>
      <c r="H120" s="4">
        <v>1</v>
      </c>
      <c r="I120" s="4">
        <v>0</v>
      </c>
      <c r="J120" s="4">
        <v>1</v>
      </c>
      <c r="K120" s="4">
        <v>0</v>
      </c>
      <c r="L120" s="4">
        <v>0</v>
      </c>
      <c r="M120">
        <v>0.2</v>
      </c>
      <c r="N120">
        <v>179.9</v>
      </c>
      <c r="O120" s="4">
        <f>M120*201.6/N120</f>
        <v>0.22412451361867702</v>
      </c>
      <c r="P120" s="4">
        <v>0</v>
      </c>
      <c r="Q120" s="4"/>
      <c r="R120" s="4">
        <v>0</v>
      </c>
      <c r="S120" s="4">
        <v>0</v>
      </c>
      <c r="T120">
        <v>76.22475</v>
      </c>
      <c r="W120">
        <v>0</v>
      </c>
      <c r="X120">
        <v>0</v>
      </c>
      <c r="Y120">
        <v>0</v>
      </c>
      <c r="Z120">
        <v>0</v>
      </c>
      <c r="AA120">
        <f>(X120+Y120+W120)*(1+0.5*Z120)</f>
        <v>0</v>
      </c>
      <c r="AB120">
        <v>0</v>
      </c>
      <c r="AC120">
        <v>1</v>
      </c>
      <c r="AD120">
        <f>AB120*AC120</f>
        <v>0</v>
      </c>
      <c r="AE120">
        <v>219</v>
      </c>
      <c r="AF120">
        <v>4497267</v>
      </c>
      <c r="AG120">
        <f>AE120/AF120*1000000</f>
        <v>48.696241517348206</v>
      </c>
      <c r="AH120">
        <v>-1</v>
      </c>
      <c r="AI120">
        <v>0.009106080200044001</v>
      </c>
      <c r="AJ120">
        <v>0.46670477989610004</v>
      </c>
      <c r="AK120">
        <v>-0.8249092</v>
      </c>
      <c r="AL120">
        <v>0</v>
      </c>
    </row>
    <row r="121" spans="1:38" ht="12.75">
      <c r="A121" s="4" t="s">
        <v>39</v>
      </c>
      <c r="B121" s="4">
        <v>2002</v>
      </c>
      <c r="C121" s="4">
        <v>0</v>
      </c>
      <c r="D121" s="4"/>
      <c r="E121" s="4">
        <v>1</v>
      </c>
      <c r="F121" s="4"/>
      <c r="G121" s="4">
        <v>2</v>
      </c>
      <c r="H121" s="4">
        <v>2</v>
      </c>
      <c r="I121" s="4">
        <v>1</v>
      </c>
      <c r="J121" s="4">
        <v>1</v>
      </c>
      <c r="K121" s="4">
        <v>2</v>
      </c>
      <c r="L121" s="4">
        <v>2</v>
      </c>
      <c r="M121">
        <v>0.22</v>
      </c>
      <c r="N121">
        <v>179.9</v>
      </c>
      <c r="O121" s="4">
        <f>M121*201.6/N121</f>
        <v>0.24653696498054473</v>
      </c>
      <c r="P121" s="4">
        <v>0</v>
      </c>
      <c r="Q121" s="4"/>
      <c r="R121" s="4">
        <v>0</v>
      </c>
      <c r="S121" s="4">
        <v>0</v>
      </c>
      <c r="T121">
        <v>92.68517</v>
      </c>
      <c r="W121">
        <v>1</v>
      </c>
      <c r="X121">
        <v>0.5</v>
      </c>
      <c r="Y121">
        <v>0</v>
      </c>
      <c r="Z121">
        <v>1</v>
      </c>
      <c r="AA121">
        <f>(X121+Y121+W121)*(1+0.5*Z121)</f>
        <v>2.25</v>
      </c>
      <c r="AB121">
        <v>30</v>
      </c>
      <c r="AC121">
        <v>1</v>
      </c>
      <c r="AD121">
        <f>AB121*AC121</f>
        <v>30</v>
      </c>
      <c r="AE121">
        <v>282</v>
      </c>
      <c r="AF121">
        <v>1295960</v>
      </c>
      <c r="AG121">
        <f>AE121/AF121*1000000</f>
        <v>217.59930862063644</v>
      </c>
      <c r="AH121">
        <v>5</v>
      </c>
      <c r="AI121">
        <v>0.009675693032216633</v>
      </c>
      <c r="AJ121">
        <v>1.5660440854787145</v>
      </c>
      <c r="AK121">
        <v>0.7301693</v>
      </c>
      <c r="AL121">
        <v>0</v>
      </c>
    </row>
    <row r="122" spans="1:38" ht="12.75">
      <c r="A122" s="4" t="s">
        <v>40</v>
      </c>
      <c r="B122" s="4">
        <v>2002</v>
      </c>
      <c r="C122" s="4">
        <v>0</v>
      </c>
      <c r="D122" s="4"/>
      <c r="E122" s="4">
        <v>1</v>
      </c>
      <c r="F122" s="4"/>
      <c r="G122" s="4">
        <v>2</v>
      </c>
      <c r="H122" s="4">
        <v>3</v>
      </c>
      <c r="I122" s="4">
        <v>1</v>
      </c>
      <c r="J122" s="4">
        <v>1</v>
      </c>
      <c r="K122" s="4">
        <v>2</v>
      </c>
      <c r="L122" s="4">
        <v>2</v>
      </c>
      <c r="M122">
        <v>0.235</v>
      </c>
      <c r="N122">
        <v>179.9</v>
      </c>
      <c r="O122" s="4">
        <f>M122*201.6/N122</f>
        <v>0.2633463035019455</v>
      </c>
      <c r="P122" s="4">
        <v>0</v>
      </c>
      <c r="Q122" s="4"/>
      <c r="R122" s="4">
        <v>1</v>
      </c>
      <c r="S122" s="4">
        <v>0</v>
      </c>
      <c r="T122">
        <v>84.40321</v>
      </c>
      <c r="W122">
        <v>0</v>
      </c>
      <c r="X122">
        <v>0</v>
      </c>
      <c r="Y122">
        <v>0</v>
      </c>
      <c r="Z122">
        <v>0</v>
      </c>
      <c r="AA122">
        <f>(X122+Y122+W122)*(1+0.5*Z122)</f>
        <v>0</v>
      </c>
      <c r="AB122">
        <v>0</v>
      </c>
      <c r="AC122">
        <v>1</v>
      </c>
      <c r="AD122">
        <f>AB122*AC122</f>
        <v>0</v>
      </c>
      <c r="AE122">
        <v>401</v>
      </c>
      <c r="AF122">
        <v>5440389</v>
      </c>
      <c r="AG122">
        <f>AE122/AF122*1000000</f>
        <v>73.70796463267608</v>
      </c>
      <c r="AH122">
        <v>6</v>
      </c>
      <c r="AI122">
        <v>0.009547038602556665</v>
      </c>
      <c r="AJ122">
        <v>0.4472971509045607</v>
      </c>
      <c r="AK122">
        <v>0.778763</v>
      </c>
      <c r="AL122">
        <v>0</v>
      </c>
    </row>
    <row r="123" spans="1:38" ht="12.75">
      <c r="A123" s="4" t="s">
        <v>41</v>
      </c>
      <c r="B123" s="4">
        <v>2002</v>
      </c>
      <c r="C123" s="4">
        <v>0</v>
      </c>
      <c r="D123" s="4"/>
      <c r="E123" s="4">
        <v>1</v>
      </c>
      <c r="F123" s="4"/>
      <c r="G123" s="4">
        <v>0</v>
      </c>
      <c r="H123" s="4">
        <v>1</v>
      </c>
      <c r="I123" s="4">
        <v>1</v>
      </c>
      <c r="J123" s="4">
        <v>0</v>
      </c>
      <c r="K123" s="4">
        <v>1</v>
      </c>
      <c r="L123" s="4">
        <v>0</v>
      </c>
      <c r="M123">
        <v>0.215</v>
      </c>
      <c r="N123">
        <v>179.9</v>
      </c>
      <c r="O123" s="4">
        <f>M123*201.6/N123</f>
        <v>0.24093385214007781</v>
      </c>
      <c r="P123" s="4">
        <v>0</v>
      </c>
      <c r="Q123" s="4"/>
      <c r="R123" s="4">
        <v>0</v>
      </c>
      <c r="S123" s="4">
        <v>0.5</v>
      </c>
      <c r="T123">
        <v>102.7311</v>
      </c>
      <c r="W123">
        <v>0</v>
      </c>
      <c r="X123">
        <v>0</v>
      </c>
      <c r="Y123">
        <v>0</v>
      </c>
      <c r="Z123">
        <v>0</v>
      </c>
      <c r="AA123">
        <f>(X123+Y123+W123)*(1+0.5*Z123)</f>
        <v>0</v>
      </c>
      <c r="AB123">
        <v>1</v>
      </c>
      <c r="AC123">
        <v>1</v>
      </c>
      <c r="AD123">
        <f>AB123*AC123</f>
        <v>1</v>
      </c>
      <c r="AE123">
        <v>262</v>
      </c>
      <c r="AF123">
        <v>6417206</v>
      </c>
      <c r="AG123">
        <f>AE123/AF123*1000000</f>
        <v>40.82773718032427</v>
      </c>
      <c r="AH123">
        <v>14</v>
      </c>
      <c r="AI123">
        <v>0.006632397864746559</v>
      </c>
      <c r="AJ123">
        <v>4.5986903648269415</v>
      </c>
      <c r="AK123">
        <v>1.443571</v>
      </c>
      <c r="AL123">
        <v>0</v>
      </c>
    </row>
    <row r="124" spans="1:38" ht="12.75">
      <c r="A124" s="4" t="s">
        <v>42</v>
      </c>
      <c r="B124" s="4">
        <v>2002</v>
      </c>
      <c r="C124" s="4">
        <v>1</v>
      </c>
      <c r="D124" s="4"/>
      <c r="E124" s="4">
        <v>1</v>
      </c>
      <c r="F124" s="4"/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4">
        <v>0</v>
      </c>
      <c r="M124">
        <v>0.19</v>
      </c>
      <c r="N124">
        <v>179.9</v>
      </c>
      <c r="O124" s="4">
        <f>M124*201.6/N124</f>
        <v>0.2129182879377432</v>
      </c>
      <c r="P124" s="4">
        <v>0</v>
      </c>
      <c r="Q124" s="4"/>
      <c r="R124" s="4">
        <v>0</v>
      </c>
      <c r="S124" s="4">
        <v>0</v>
      </c>
      <c r="T124">
        <v>87.45214</v>
      </c>
      <c r="W124">
        <v>0</v>
      </c>
      <c r="X124">
        <v>0</v>
      </c>
      <c r="Y124">
        <v>0</v>
      </c>
      <c r="Z124">
        <v>0</v>
      </c>
      <c r="AA124">
        <f>(X124+Y124+W124)*(1+0.5*Z124)</f>
        <v>0</v>
      </c>
      <c r="AB124">
        <v>0</v>
      </c>
      <c r="AC124">
        <v>1</v>
      </c>
      <c r="AD124">
        <f>AB124*AC124</f>
        <v>0</v>
      </c>
      <c r="AE124">
        <v>388</v>
      </c>
      <c r="AF124">
        <v>10015710</v>
      </c>
      <c r="AG124">
        <f>AE124/AF124*1000000</f>
        <v>38.73914080978783</v>
      </c>
      <c r="AH124">
        <v>2</v>
      </c>
      <c r="AI124">
        <v>0.0041597822917679075</v>
      </c>
      <c r="AJ124">
        <v>0.9910337529963074</v>
      </c>
      <c r="AK124">
        <v>0.079857</v>
      </c>
      <c r="AL124">
        <v>0</v>
      </c>
    </row>
    <row r="125" spans="1:38" ht="12.75">
      <c r="A125" s="4" t="s">
        <v>43</v>
      </c>
      <c r="B125" s="4">
        <v>2002</v>
      </c>
      <c r="C125" s="4">
        <v>0</v>
      </c>
      <c r="D125" s="4"/>
      <c r="E125" s="4">
        <v>1</v>
      </c>
      <c r="F125" s="4"/>
      <c r="G125" s="4">
        <v>0</v>
      </c>
      <c r="H125" s="4">
        <v>1</v>
      </c>
      <c r="I125" s="4">
        <v>0</v>
      </c>
      <c r="J125" s="4">
        <v>1</v>
      </c>
      <c r="K125" s="4">
        <v>2</v>
      </c>
      <c r="L125" s="4">
        <v>2</v>
      </c>
      <c r="M125">
        <v>0.2</v>
      </c>
      <c r="N125">
        <v>179.9</v>
      </c>
      <c r="O125" s="4">
        <f>M125*201.6/N125</f>
        <v>0.22412451361867702</v>
      </c>
      <c r="P125" s="4">
        <v>0</v>
      </c>
      <c r="Q125" s="4"/>
      <c r="R125" s="4">
        <v>0</v>
      </c>
      <c r="S125" s="4">
        <v>0</v>
      </c>
      <c r="T125">
        <v>89.35822</v>
      </c>
      <c r="W125">
        <v>0</v>
      </c>
      <c r="X125">
        <v>0</v>
      </c>
      <c r="Y125">
        <v>0</v>
      </c>
      <c r="Z125">
        <v>0</v>
      </c>
      <c r="AA125">
        <f>(X125+Y125+W125)*(1+0.5*Z125)</f>
        <v>0</v>
      </c>
      <c r="AB125">
        <v>0</v>
      </c>
      <c r="AC125">
        <v>1</v>
      </c>
      <c r="AD125">
        <f>AB125*AC125</f>
        <v>0</v>
      </c>
      <c r="AE125">
        <v>322</v>
      </c>
      <c r="AF125">
        <v>5018935</v>
      </c>
      <c r="AG125">
        <f>AE125/AF125*1000000</f>
        <v>64.15703729974587</v>
      </c>
      <c r="AH125">
        <v>3</v>
      </c>
      <c r="AI125">
        <v>0.006113548074148724</v>
      </c>
      <c r="AJ125">
        <v>0.8777257139478507</v>
      </c>
      <c r="AK125">
        <v>0.1911114</v>
      </c>
      <c r="AL125">
        <v>0</v>
      </c>
    </row>
    <row r="126" spans="1:38" ht="12.75">
      <c r="A126" s="4" t="s">
        <v>44</v>
      </c>
      <c r="B126" s="4">
        <v>2002</v>
      </c>
      <c r="C126" s="4">
        <v>1</v>
      </c>
      <c r="D126" s="4"/>
      <c r="E126" s="4">
        <v>0</v>
      </c>
      <c r="F126" s="4"/>
      <c r="G126" s="4">
        <v>0</v>
      </c>
      <c r="H126" s="4">
        <v>1</v>
      </c>
      <c r="I126" s="4">
        <v>0</v>
      </c>
      <c r="J126" s="4">
        <v>1</v>
      </c>
      <c r="K126" s="4">
        <v>0</v>
      </c>
      <c r="L126" s="4">
        <v>0</v>
      </c>
      <c r="M126">
        <v>0.18</v>
      </c>
      <c r="N126">
        <v>179.9</v>
      </c>
      <c r="O126" s="4">
        <f>M126*201.6/N126</f>
        <v>0.20171206225680932</v>
      </c>
      <c r="P126" s="4">
        <v>0</v>
      </c>
      <c r="Q126" s="4"/>
      <c r="R126" s="4">
        <v>0</v>
      </c>
      <c r="S126" s="4">
        <v>0</v>
      </c>
      <c r="T126">
        <v>74.62684</v>
      </c>
      <c r="W126">
        <v>0</v>
      </c>
      <c r="X126">
        <v>0</v>
      </c>
      <c r="Y126">
        <v>0</v>
      </c>
      <c r="Z126">
        <v>0</v>
      </c>
      <c r="AA126">
        <f>(X126+Y126+W126)*(1+0.5*Z126)</f>
        <v>0</v>
      </c>
      <c r="AB126">
        <v>0</v>
      </c>
      <c r="AC126">
        <v>1</v>
      </c>
      <c r="AD126">
        <f>AB126*AC126</f>
        <v>0</v>
      </c>
      <c r="AE126">
        <v>90</v>
      </c>
      <c r="AF126">
        <v>2858681</v>
      </c>
      <c r="AG126">
        <f>AE126/AF126*1000000</f>
        <v>31.483051099440615</v>
      </c>
      <c r="AH126">
        <v>-8</v>
      </c>
      <c r="AI126">
        <v>0.020176559974914975</v>
      </c>
      <c r="AJ126">
        <v>0.41810937070623805</v>
      </c>
      <c r="AK126">
        <v>-0.6631486</v>
      </c>
      <c r="AL126">
        <v>0</v>
      </c>
    </row>
    <row r="127" spans="1:38" ht="12.75">
      <c r="A127" s="4" t="s">
        <v>45</v>
      </c>
      <c r="B127" s="4">
        <v>2002</v>
      </c>
      <c r="C127" s="4">
        <v>1</v>
      </c>
      <c r="D127" s="4"/>
      <c r="E127" s="4">
        <v>0</v>
      </c>
      <c r="F127" s="4"/>
      <c r="G127" s="4">
        <v>2</v>
      </c>
      <c r="H127" s="4">
        <v>1</v>
      </c>
      <c r="I127" s="4">
        <v>0</v>
      </c>
      <c r="J127" s="4">
        <v>1</v>
      </c>
      <c r="K127" s="4">
        <v>1</v>
      </c>
      <c r="L127" s="4">
        <v>1</v>
      </c>
      <c r="M127">
        <v>0.17</v>
      </c>
      <c r="N127">
        <v>179.9</v>
      </c>
      <c r="O127" s="4">
        <f>M127*201.6/N127</f>
        <v>0.19050583657587547</v>
      </c>
      <c r="P127" s="4">
        <v>0</v>
      </c>
      <c r="Q127" s="4"/>
      <c r="R127" s="4">
        <v>0</v>
      </c>
      <c r="S127" s="4">
        <v>0</v>
      </c>
      <c r="T127">
        <v>84.89123</v>
      </c>
      <c r="W127">
        <v>0</v>
      </c>
      <c r="X127">
        <v>0</v>
      </c>
      <c r="Y127">
        <v>0</v>
      </c>
      <c r="Z127">
        <v>0</v>
      </c>
      <c r="AA127">
        <f>(X127+Y127+W127)*(1+0.5*Z127)</f>
        <v>0</v>
      </c>
      <c r="AB127">
        <v>0</v>
      </c>
      <c r="AC127">
        <v>1</v>
      </c>
      <c r="AD127">
        <f>AB127*AC127</f>
        <v>0</v>
      </c>
      <c r="AE127">
        <v>254</v>
      </c>
      <c r="AF127">
        <v>5674825</v>
      </c>
      <c r="AG127">
        <f>AE127/AF127*1000000</f>
        <v>44.75908948734102</v>
      </c>
      <c r="AH127">
        <v>-2</v>
      </c>
      <c r="AI127">
        <v>0.0065048294726044965</v>
      </c>
      <c r="AJ127">
        <v>1.142607604860839</v>
      </c>
      <c r="AK127">
        <v>-0.9202106</v>
      </c>
      <c r="AL127">
        <v>0</v>
      </c>
    </row>
    <row r="128" spans="1:38" ht="12.75">
      <c r="A128" s="4" t="s">
        <v>46</v>
      </c>
      <c r="B128" s="4">
        <v>2002</v>
      </c>
      <c r="C128" s="4">
        <v>1</v>
      </c>
      <c r="D128" s="4"/>
      <c r="E128" s="4">
        <v>0</v>
      </c>
      <c r="F128" s="4"/>
      <c r="G128" s="4">
        <v>0</v>
      </c>
      <c r="H128" s="4">
        <v>1</v>
      </c>
      <c r="I128" s="4">
        <v>0</v>
      </c>
      <c r="J128" s="4">
        <v>1</v>
      </c>
      <c r="K128" s="4">
        <v>2</v>
      </c>
      <c r="L128" s="4">
        <v>1</v>
      </c>
      <c r="M128">
        <v>0.2775</v>
      </c>
      <c r="N128">
        <v>179.9</v>
      </c>
      <c r="O128" s="4">
        <f>M128*201.6/N128</f>
        <v>0.3109727626459144</v>
      </c>
      <c r="P128" s="4">
        <v>0</v>
      </c>
      <c r="Q128" s="4"/>
      <c r="R128" s="4">
        <v>0</v>
      </c>
      <c r="S128" s="4">
        <v>0</v>
      </c>
      <c r="T128">
        <v>80.44167</v>
      </c>
      <c r="W128">
        <v>0</v>
      </c>
      <c r="X128">
        <v>0</v>
      </c>
      <c r="Y128">
        <v>0</v>
      </c>
      <c r="Z128">
        <v>0</v>
      </c>
      <c r="AA128">
        <f>(X128+Y128+W128)*(1+0.5*Z128)</f>
        <v>0</v>
      </c>
      <c r="AB128">
        <v>0</v>
      </c>
      <c r="AC128">
        <v>1</v>
      </c>
      <c r="AD128">
        <f>AB128*AC128</f>
        <v>0</v>
      </c>
      <c r="AE128">
        <v>87</v>
      </c>
      <c r="AF128">
        <v>911667</v>
      </c>
      <c r="AG128">
        <f>AE128/AF128*1000000</f>
        <v>95.42958119576555</v>
      </c>
      <c r="AH128">
        <v>-10</v>
      </c>
      <c r="AI128">
        <v>0.011906769656289</v>
      </c>
      <c r="AJ128">
        <v>0.0829476842980585</v>
      </c>
      <c r="AK128">
        <v>-0.3521476</v>
      </c>
      <c r="AL128">
        <v>0</v>
      </c>
    </row>
    <row r="129" spans="1:38" ht="12.75">
      <c r="A129" s="4" t="s">
        <v>47</v>
      </c>
      <c r="B129" s="4">
        <v>2002</v>
      </c>
      <c r="C129" s="4">
        <v>1</v>
      </c>
      <c r="D129" s="4"/>
      <c r="E129" s="4">
        <v>0</v>
      </c>
      <c r="F129" s="4"/>
      <c r="G129" s="4">
        <v>0</v>
      </c>
      <c r="H129" s="4">
        <v>1</v>
      </c>
      <c r="I129" s="4">
        <v>1</v>
      </c>
      <c r="J129" s="4">
        <v>1</v>
      </c>
      <c r="K129" s="4">
        <v>0</v>
      </c>
      <c r="L129" s="4">
        <v>0</v>
      </c>
      <c r="M129">
        <v>0.245</v>
      </c>
      <c r="N129">
        <v>179.9</v>
      </c>
      <c r="O129" s="4">
        <f>M129*201.6/N129</f>
        <v>0.27455252918287937</v>
      </c>
      <c r="P129" s="4">
        <v>0</v>
      </c>
      <c r="Q129" s="4"/>
      <c r="R129" s="4">
        <v>0</v>
      </c>
      <c r="S129" s="4">
        <v>0</v>
      </c>
      <c r="T129">
        <v>86.01796</v>
      </c>
      <c r="W129">
        <v>0</v>
      </c>
      <c r="X129">
        <v>0</v>
      </c>
      <c r="Y129">
        <v>0</v>
      </c>
      <c r="Z129">
        <v>0</v>
      </c>
      <c r="AA129">
        <f>(X129+Y129+W129)*(1+0.5*Z129)</f>
        <v>0</v>
      </c>
      <c r="AB129">
        <v>0</v>
      </c>
      <c r="AC129">
        <v>1</v>
      </c>
      <c r="AD129">
        <f>AB129*AC129</f>
        <v>0</v>
      </c>
      <c r="AE129">
        <v>67</v>
      </c>
      <c r="AF129">
        <v>1728292</v>
      </c>
      <c r="AG129">
        <f>AE129/AF129*1000000</f>
        <v>38.76659731110252</v>
      </c>
      <c r="AH129">
        <v>-15</v>
      </c>
      <c r="AI129">
        <v>0.005236962288402112</v>
      </c>
      <c r="AJ129">
        <v>0.5334164224818022</v>
      </c>
      <c r="AK129">
        <v>-0.540287</v>
      </c>
      <c r="AL129">
        <v>0</v>
      </c>
    </row>
    <row r="130" spans="1:38" ht="12.75">
      <c r="A130" s="4" t="s">
        <v>48</v>
      </c>
      <c r="B130" s="4">
        <v>2002</v>
      </c>
      <c r="C130" s="4">
        <v>0</v>
      </c>
      <c r="D130" s="4"/>
      <c r="E130" s="4">
        <v>0</v>
      </c>
      <c r="F130" s="4"/>
      <c r="G130" s="4">
        <v>0</v>
      </c>
      <c r="H130" s="4">
        <v>2</v>
      </c>
      <c r="I130" s="4">
        <v>1</v>
      </c>
      <c r="J130" s="4">
        <v>1</v>
      </c>
      <c r="K130" s="4">
        <v>2</v>
      </c>
      <c r="L130" s="4">
        <v>2</v>
      </c>
      <c r="M130">
        <v>0.23</v>
      </c>
      <c r="N130">
        <v>179.9</v>
      </c>
      <c r="O130" s="4">
        <f>M130*201.6/N130</f>
        <v>0.2577431906614786</v>
      </c>
      <c r="P130" s="4">
        <v>0</v>
      </c>
      <c r="Q130" s="4"/>
      <c r="R130" s="4">
        <v>0</v>
      </c>
      <c r="S130" s="4">
        <v>0</v>
      </c>
      <c r="T130">
        <v>85.56879</v>
      </c>
      <c r="W130">
        <v>0</v>
      </c>
      <c r="X130">
        <v>0</v>
      </c>
      <c r="Y130">
        <v>0</v>
      </c>
      <c r="Z130">
        <v>0</v>
      </c>
      <c r="AA130">
        <f>(X130+Y130+W130)*(1+0.5*Z130)</f>
        <v>0</v>
      </c>
      <c r="AB130">
        <v>3</v>
      </c>
      <c r="AC130">
        <v>1</v>
      </c>
      <c r="AD130">
        <f>AB130*AC130</f>
        <v>3</v>
      </c>
      <c r="AE130">
        <v>46</v>
      </c>
      <c r="AF130">
        <v>2173791</v>
      </c>
      <c r="AG130">
        <f>AE130/AF130*1000000</f>
        <v>21.16118798909371</v>
      </c>
      <c r="AH130">
        <v>-3</v>
      </c>
      <c r="AI130">
        <v>0.13277258939974457</v>
      </c>
      <c r="AJ130">
        <v>0.036460390379778405</v>
      </c>
      <c r="AK130">
        <v>-0.6495721</v>
      </c>
      <c r="AL130">
        <v>0</v>
      </c>
    </row>
    <row r="131" spans="1:38" ht="12.75">
      <c r="A131" s="4" t="s">
        <v>49</v>
      </c>
      <c r="B131" s="4">
        <v>2002</v>
      </c>
      <c r="C131" s="4">
        <v>0</v>
      </c>
      <c r="D131" s="4"/>
      <c r="E131" s="4">
        <v>1</v>
      </c>
      <c r="F131" s="4"/>
      <c r="G131" s="4">
        <v>2</v>
      </c>
      <c r="H131" s="4">
        <v>1</v>
      </c>
      <c r="I131" s="4">
        <v>0</v>
      </c>
      <c r="J131" s="4">
        <v>0</v>
      </c>
      <c r="K131" s="4">
        <v>0</v>
      </c>
      <c r="L131" s="4">
        <v>0</v>
      </c>
      <c r="M131">
        <v>0.18</v>
      </c>
      <c r="N131">
        <v>179.9</v>
      </c>
      <c r="O131" s="4">
        <f>M131*201.6/N131</f>
        <v>0.20171206225680932</v>
      </c>
      <c r="P131" s="4">
        <v>0</v>
      </c>
      <c r="Q131" s="4"/>
      <c r="R131" s="4">
        <v>0</v>
      </c>
      <c r="S131" s="4">
        <v>0</v>
      </c>
      <c r="T131">
        <v>97.6777</v>
      </c>
      <c r="W131">
        <v>1</v>
      </c>
      <c r="X131">
        <v>0.5</v>
      </c>
      <c r="Y131">
        <v>0</v>
      </c>
      <c r="Z131">
        <v>1</v>
      </c>
      <c r="AA131">
        <f>(X131+Y131+W131)*(1+0.5*Z131)</f>
        <v>2.25</v>
      </c>
      <c r="AB131">
        <v>0</v>
      </c>
      <c r="AC131">
        <v>1</v>
      </c>
      <c r="AD131">
        <f>AB131*AC131</f>
        <v>0</v>
      </c>
      <c r="AE131">
        <v>190</v>
      </c>
      <c r="AF131">
        <v>1269089</v>
      </c>
      <c r="AG131">
        <f>AE131/AF131*1000000</f>
        <v>149.7136922627176</v>
      </c>
      <c r="AH131">
        <v>0</v>
      </c>
      <c r="AI131">
        <v>0.01091385063510499</v>
      </c>
      <c r="AJ131">
        <v>2.5576170642433427</v>
      </c>
      <c r="AK131">
        <v>1.328324</v>
      </c>
      <c r="AL131">
        <v>0</v>
      </c>
    </row>
    <row r="132" spans="1:38" ht="12.75">
      <c r="A132" s="4" t="s">
        <v>50</v>
      </c>
      <c r="B132" s="4">
        <v>2002</v>
      </c>
      <c r="C132" s="4">
        <v>0</v>
      </c>
      <c r="D132" s="4"/>
      <c r="E132" s="4">
        <v>1</v>
      </c>
      <c r="F132" s="4"/>
      <c r="G132" s="4">
        <v>2</v>
      </c>
      <c r="H132" s="4">
        <v>3</v>
      </c>
      <c r="I132" s="4">
        <v>0</v>
      </c>
      <c r="J132" s="4">
        <v>1</v>
      </c>
      <c r="K132" s="4">
        <v>2</v>
      </c>
      <c r="L132" s="4">
        <v>2</v>
      </c>
      <c r="M132">
        <v>0.145</v>
      </c>
      <c r="N132">
        <v>179.9</v>
      </c>
      <c r="O132" s="4">
        <f>M132*201.6/N132</f>
        <v>0.16249027237354083</v>
      </c>
      <c r="P132" s="4">
        <v>0</v>
      </c>
      <c r="Q132" s="4"/>
      <c r="R132" s="4">
        <v>1</v>
      </c>
      <c r="S132" s="4">
        <v>2</v>
      </c>
      <c r="T132">
        <v>100.7795</v>
      </c>
      <c r="W132">
        <v>1</v>
      </c>
      <c r="X132">
        <v>0</v>
      </c>
      <c r="Y132">
        <v>0</v>
      </c>
      <c r="Z132">
        <v>1</v>
      </c>
      <c r="AA132">
        <f>(X132+Y132+W132)*(1+0.5*Z132)</f>
        <v>1.5</v>
      </c>
      <c r="AB132">
        <v>1</v>
      </c>
      <c r="AC132">
        <v>1.5</v>
      </c>
      <c r="AD132">
        <f>AB132*AC132</f>
        <v>1.5</v>
      </c>
      <c r="AE132">
        <v>727</v>
      </c>
      <c r="AF132">
        <v>8552643</v>
      </c>
      <c r="AG132">
        <f>AE132/AF132*1000000</f>
        <v>85.00296341142732</v>
      </c>
      <c r="AH132">
        <v>7</v>
      </c>
      <c r="AI132">
        <v>0.010837056252631021</v>
      </c>
      <c r="AJ132">
        <v>5.9554287476866135</v>
      </c>
      <c r="AK132">
        <v>0.8216261</v>
      </c>
      <c r="AL132">
        <v>0</v>
      </c>
    </row>
    <row r="133" spans="1:38" ht="12.75">
      <c r="A133" s="4" t="s">
        <v>51</v>
      </c>
      <c r="B133" s="4">
        <v>2002</v>
      </c>
      <c r="C133" s="4">
        <v>0</v>
      </c>
      <c r="D133" s="4"/>
      <c r="E133" s="4">
        <v>0</v>
      </c>
      <c r="F133" s="4"/>
      <c r="G133" s="4">
        <v>0</v>
      </c>
      <c r="H133" s="4">
        <v>1</v>
      </c>
      <c r="I133" s="4">
        <v>0</v>
      </c>
      <c r="J133" s="4">
        <v>0</v>
      </c>
      <c r="K133" s="4">
        <v>0</v>
      </c>
      <c r="L133" s="4">
        <v>0</v>
      </c>
      <c r="M133">
        <v>0.17</v>
      </c>
      <c r="N133">
        <v>179.9</v>
      </c>
      <c r="O133" s="4">
        <f>M133*201.6/N133</f>
        <v>0.19050583657587547</v>
      </c>
      <c r="P133" s="4">
        <v>0</v>
      </c>
      <c r="Q133" s="4"/>
      <c r="R133" s="4">
        <v>0</v>
      </c>
      <c r="S133" s="4">
        <v>0</v>
      </c>
      <c r="T133">
        <v>80.59908</v>
      </c>
      <c r="W133">
        <v>0</v>
      </c>
      <c r="X133">
        <v>0</v>
      </c>
      <c r="Y133">
        <v>0</v>
      </c>
      <c r="Z133">
        <v>0</v>
      </c>
      <c r="AA133">
        <f>(X133+Y133+W133)*(1+0.5*Z133)</f>
        <v>0</v>
      </c>
      <c r="AB133">
        <v>0</v>
      </c>
      <c r="AC133">
        <v>1</v>
      </c>
      <c r="AD133">
        <f>AB133*AC133</f>
        <v>0</v>
      </c>
      <c r="AE133">
        <v>84</v>
      </c>
      <c r="AF133">
        <v>1855309</v>
      </c>
      <c r="AG133">
        <f>AE133/AF133*1000000</f>
        <v>45.27547702296491</v>
      </c>
      <c r="AH133">
        <v>0</v>
      </c>
      <c r="AI133">
        <v>0.008961816714566846</v>
      </c>
      <c r="AJ133">
        <v>0.09463027647859808</v>
      </c>
      <c r="AK133">
        <v>-0.1701657</v>
      </c>
      <c r="AL133">
        <v>0</v>
      </c>
    </row>
    <row r="134" spans="1:38" ht="12.75">
      <c r="A134" s="4" t="s">
        <v>52</v>
      </c>
      <c r="B134" s="4">
        <v>2002</v>
      </c>
      <c r="C134" s="4">
        <v>0</v>
      </c>
      <c r="D134" s="4"/>
      <c r="E134" s="4">
        <v>1</v>
      </c>
      <c r="F134" s="4"/>
      <c r="G134" s="4">
        <v>0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>
        <v>0.3235</v>
      </c>
      <c r="N134">
        <v>179.9</v>
      </c>
      <c r="O134" s="4">
        <f>M134*201.6/N134</f>
        <v>0.36252140077821016</v>
      </c>
      <c r="P134" s="4">
        <v>0</v>
      </c>
      <c r="Q134" s="4"/>
      <c r="R134" s="4">
        <v>1</v>
      </c>
      <c r="S134" s="4">
        <v>0</v>
      </c>
      <c r="T134">
        <v>96.90488</v>
      </c>
      <c r="W134">
        <v>0</v>
      </c>
      <c r="X134">
        <v>0</v>
      </c>
      <c r="Y134">
        <v>0</v>
      </c>
      <c r="Z134">
        <v>0</v>
      </c>
      <c r="AA134">
        <f>(X134+Y134+W134)*(1+0.5*Z134)</f>
        <v>0</v>
      </c>
      <c r="AB134">
        <v>0</v>
      </c>
      <c r="AC134">
        <v>1</v>
      </c>
      <c r="AD134">
        <f>AB134*AC134</f>
        <v>0</v>
      </c>
      <c r="AE134">
        <v>803</v>
      </c>
      <c r="AF134">
        <v>19137800</v>
      </c>
      <c r="AG134">
        <f>AE134/AF134*1000000</f>
        <v>41.95884584434992</v>
      </c>
      <c r="AH134">
        <v>12</v>
      </c>
      <c r="AI134">
        <v>0.007228365677545644</v>
      </c>
      <c r="AJ134">
        <v>2.866496978177739</v>
      </c>
      <c r="AK134">
        <v>-0.0766239</v>
      </c>
      <c r="AL134">
        <v>0</v>
      </c>
    </row>
    <row r="135" spans="1:38" ht="12.75">
      <c r="A135" s="4" t="s">
        <v>53</v>
      </c>
      <c r="B135" s="4">
        <v>2002</v>
      </c>
      <c r="C135" s="4">
        <v>1</v>
      </c>
      <c r="D135" s="4"/>
      <c r="E135" s="4">
        <v>0</v>
      </c>
      <c r="F135" s="4"/>
      <c r="G135" s="4">
        <v>2</v>
      </c>
      <c r="H135" s="4">
        <v>2</v>
      </c>
      <c r="I135" s="4">
        <v>1</v>
      </c>
      <c r="J135" s="4">
        <v>0</v>
      </c>
      <c r="K135" s="4">
        <v>2</v>
      </c>
      <c r="L135" s="4">
        <v>0</v>
      </c>
      <c r="M135">
        <v>0.221</v>
      </c>
      <c r="N135">
        <v>179.9</v>
      </c>
      <c r="O135" s="4">
        <f>M135*201.6/N135</f>
        <v>0.2476575875486381</v>
      </c>
      <c r="P135" s="4">
        <v>0</v>
      </c>
      <c r="Q135" s="4"/>
      <c r="R135" s="4">
        <v>0</v>
      </c>
      <c r="S135" s="4">
        <v>0</v>
      </c>
      <c r="T135">
        <v>78.52747</v>
      </c>
      <c r="W135">
        <v>0</v>
      </c>
      <c r="X135">
        <v>0</v>
      </c>
      <c r="Y135">
        <v>0</v>
      </c>
      <c r="Z135">
        <v>0</v>
      </c>
      <c r="AA135">
        <f>(X135+Y135+W135)*(1+0.5*Z135)</f>
        <v>0</v>
      </c>
      <c r="AB135">
        <v>0</v>
      </c>
      <c r="AC135">
        <v>1</v>
      </c>
      <c r="AD135">
        <f>AB135*AC135</f>
        <v>0</v>
      </c>
      <c r="AE135">
        <v>194</v>
      </c>
      <c r="AF135">
        <v>8326201</v>
      </c>
      <c r="AG135">
        <f>AE135/AF135*1000000</f>
        <v>23.299941954319863</v>
      </c>
      <c r="AH135">
        <v>-7</v>
      </c>
      <c r="AI135">
        <v>0.00511718379625506</v>
      </c>
      <c r="AJ135">
        <v>0.5772416766901936</v>
      </c>
      <c r="AK135">
        <v>-0.2956311</v>
      </c>
      <c r="AL135">
        <v>0</v>
      </c>
    </row>
    <row r="136" spans="1:38" ht="12.75">
      <c r="A136" s="4" t="s">
        <v>54</v>
      </c>
      <c r="B136" s="4">
        <v>2002</v>
      </c>
      <c r="C136" s="4">
        <v>1</v>
      </c>
      <c r="D136" s="4"/>
      <c r="E136" s="4">
        <v>0</v>
      </c>
      <c r="F136" s="4"/>
      <c r="G136" s="4">
        <v>0</v>
      </c>
      <c r="H136" s="4">
        <v>1</v>
      </c>
      <c r="I136" s="4">
        <v>0</v>
      </c>
      <c r="J136" s="4">
        <v>1</v>
      </c>
      <c r="K136" s="4">
        <v>0</v>
      </c>
      <c r="L136" s="4">
        <v>0</v>
      </c>
      <c r="M136">
        <v>0.21</v>
      </c>
      <c r="N136">
        <v>179.9</v>
      </c>
      <c r="O136" s="4">
        <f>M136*201.6/N136</f>
        <v>0.23533073929961087</v>
      </c>
      <c r="P136" s="4">
        <v>0</v>
      </c>
      <c r="Q136" s="4"/>
      <c r="R136" s="4">
        <v>0</v>
      </c>
      <c r="S136" s="4">
        <v>0</v>
      </c>
      <c r="T136">
        <v>85.04961</v>
      </c>
      <c r="W136">
        <v>0</v>
      </c>
      <c r="X136">
        <v>0</v>
      </c>
      <c r="Y136">
        <v>0</v>
      </c>
      <c r="Z136">
        <v>0</v>
      </c>
      <c r="AA136">
        <f>(X136+Y136+W136)*(1+0.5*Z136)</f>
        <v>0</v>
      </c>
      <c r="AB136">
        <v>0</v>
      </c>
      <c r="AC136">
        <v>1</v>
      </c>
      <c r="AD136">
        <f>AB136*AC136</f>
        <v>0</v>
      </c>
      <c r="AE136">
        <v>41</v>
      </c>
      <c r="AF136">
        <v>638168</v>
      </c>
      <c r="AG136">
        <f>AE136/AF136*1000000</f>
        <v>64.24640533527221</v>
      </c>
      <c r="AH136">
        <v>-12</v>
      </c>
      <c r="AI136">
        <v>0.007703111035451334</v>
      </c>
      <c r="AJ136">
        <v>1.8476671335991255</v>
      </c>
      <c r="AK136">
        <v>-0.3878617</v>
      </c>
      <c r="AL136">
        <v>0</v>
      </c>
    </row>
    <row r="137" spans="1:38" ht="12.75">
      <c r="A137" s="4" t="s">
        <v>55</v>
      </c>
      <c r="B137" s="4">
        <v>2002</v>
      </c>
      <c r="C137" s="4">
        <v>0</v>
      </c>
      <c r="D137" s="4"/>
      <c r="E137" s="4">
        <v>0</v>
      </c>
      <c r="F137" s="4"/>
      <c r="G137" s="4">
        <v>0</v>
      </c>
      <c r="H137" s="4">
        <v>1</v>
      </c>
      <c r="I137" s="4">
        <v>0</v>
      </c>
      <c r="J137" s="4">
        <v>0</v>
      </c>
      <c r="K137" s="4">
        <v>0</v>
      </c>
      <c r="L137" s="4">
        <v>0</v>
      </c>
      <c r="M137">
        <v>0.22</v>
      </c>
      <c r="N137">
        <v>179.9</v>
      </c>
      <c r="O137" s="4">
        <f>M137*201.6/N137</f>
        <v>0.24653696498054473</v>
      </c>
      <c r="P137" s="4">
        <v>0</v>
      </c>
      <c r="Q137" s="4"/>
      <c r="R137" s="4">
        <v>0</v>
      </c>
      <c r="S137" s="4">
        <v>0</v>
      </c>
      <c r="T137">
        <v>85.84381</v>
      </c>
      <c r="W137">
        <v>0</v>
      </c>
      <c r="X137">
        <v>0</v>
      </c>
      <c r="Y137">
        <v>0</v>
      </c>
      <c r="Z137">
        <v>0</v>
      </c>
      <c r="AA137">
        <f>(X137+Y137+W137)*(1+0.5*Z137)</f>
        <v>0</v>
      </c>
      <c r="AB137">
        <v>0</v>
      </c>
      <c r="AC137">
        <v>1</v>
      </c>
      <c r="AD137">
        <f>AB137*AC137</f>
        <v>0</v>
      </c>
      <c r="AE137">
        <v>634</v>
      </c>
      <c r="AF137">
        <v>11407889</v>
      </c>
      <c r="AG137">
        <f>AE137/AF137*1000000</f>
        <v>55.57557581424574</v>
      </c>
      <c r="AH137">
        <v>-2</v>
      </c>
      <c r="AI137">
        <v>0.0036596907309518764</v>
      </c>
      <c r="AJ137">
        <v>1.5582109309370464</v>
      </c>
      <c r="AK137">
        <v>-0.2923558</v>
      </c>
      <c r="AL137">
        <v>0</v>
      </c>
    </row>
    <row r="138" spans="1:38" ht="12.75">
      <c r="A138" s="4" t="s">
        <v>56</v>
      </c>
      <c r="B138" s="4">
        <v>2002</v>
      </c>
      <c r="C138" s="4">
        <v>0</v>
      </c>
      <c r="D138" s="4"/>
      <c r="E138" s="4">
        <v>0</v>
      </c>
      <c r="F138" s="4"/>
      <c r="G138" s="4">
        <v>0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>
        <v>0.17</v>
      </c>
      <c r="N138">
        <v>179.9</v>
      </c>
      <c r="O138" s="4">
        <f>M138*201.6/N138</f>
        <v>0.19050583657587547</v>
      </c>
      <c r="P138" s="4">
        <v>0</v>
      </c>
      <c r="Q138" s="4"/>
      <c r="R138" s="4">
        <v>0</v>
      </c>
      <c r="S138" s="4">
        <v>0</v>
      </c>
      <c r="T138">
        <v>75.03942</v>
      </c>
      <c r="W138">
        <v>0</v>
      </c>
      <c r="X138">
        <v>0</v>
      </c>
      <c r="Y138">
        <v>0</v>
      </c>
      <c r="Z138">
        <v>0</v>
      </c>
      <c r="AA138">
        <f>(X138+Y138+W138)*(1+0.5*Z138)</f>
        <v>0</v>
      </c>
      <c r="AB138">
        <v>0</v>
      </c>
      <c r="AC138">
        <v>1</v>
      </c>
      <c r="AD138">
        <f>AB138*AC138</f>
        <v>0</v>
      </c>
      <c r="AE138">
        <v>61</v>
      </c>
      <c r="AF138">
        <v>3489080</v>
      </c>
      <c r="AG138">
        <f>AE138/AF138*1000000</f>
        <v>17.48311875909982</v>
      </c>
      <c r="AH138">
        <v>-10</v>
      </c>
      <c r="AI138">
        <v>0.003590840896234536</v>
      </c>
      <c r="AJ138">
        <v>0.7474392478447628</v>
      </c>
      <c r="AK138">
        <v>-0.51487</v>
      </c>
      <c r="AL138">
        <v>0</v>
      </c>
    </row>
    <row r="139" spans="1:38" ht="12.75">
      <c r="A139" s="4" t="s">
        <v>57</v>
      </c>
      <c r="B139" s="4">
        <v>2002</v>
      </c>
      <c r="C139" s="4">
        <v>0</v>
      </c>
      <c r="D139" s="4"/>
      <c r="E139" s="4">
        <v>1</v>
      </c>
      <c r="F139" s="4"/>
      <c r="G139" s="4">
        <v>2</v>
      </c>
      <c r="H139" s="4">
        <v>3</v>
      </c>
      <c r="I139" s="4">
        <v>1</v>
      </c>
      <c r="J139" s="4">
        <v>1</v>
      </c>
      <c r="K139" s="4">
        <v>2</v>
      </c>
      <c r="L139" s="4">
        <v>2</v>
      </c>
      <c r="M139">
        <v>0.24</v>
      </c>
      <c r="N139">
        <v>179.9</v>
      </c>
      <c r="O139" s="4">
        <f>M139*201.6/N139</f>
        <v>0.26894941634241243</v>
      </c>
      <c r="P139" s="4">
        <v>0</v>
      </c>
      <c r="Q139" s="4"/>
      <c r="R139" s="4">
        <v>0</v>
      </c>
      <c r="S139" s="4">
        <v>0</v>
      </c>
      <c r="T139">
        <v>85.98827</v>
      </c>
      <c r="W139">
        <v>0</v>
      </c>
      <c r="X139">
        <v>0</v>
      </c>
      <c r="Y139">
        <v>0</v>
      </c>
      <c r="Z139">
        <v>0</v>
      </c>
      <c r="AA139">
        <f>(X139+Y139+W139)*(1+0.5*Z139)</f>
        <v>0</v>
      </c>
      <c r="AB139">
        <v>0</v>
      </c>
      <c r="AC139">
        <v>1</v>
      </c>
      <c r="AD139">
        <f>AB139*AC139</f>
        <v>0</v>
      </c>
      <c r="AE139">
        <v>1060</v>
      </c>
      <c r="AF139">
        <v>3513424</v>
      </c>
      <c r="AG139">
        <f>AE139/AF139*1000000</f>
        <v>301.6999940798492</v>
      </c>
      <c r="AH139">
        <v>0</v>
      </c>
      <c r="AI139">
        <v>0.0070405233174147385</v>
      </c>
      <c r="AJ139">
        <v>0.2896720309635364</v>
      </c>
      <c r="AK139">
        <v>-0.1246791</v>
      </c>
      <c r="AL139">
        <v>0</v>
      </c>
    </row>
    <row r="140" spans="1:38" ht="12.75">
      <c r="A140" s="4" t="s">
        <v>58</v>
      </c>
      <c r="B140" s="4">
        <v>2002</v>
      </c>
      <c r="C140" s="4">
        <v>0</v>
      </c>
      <c r="D140" s="4"/>
      <c r="E140" s="4">
        <v>1</v>
      </c>
      <c r="F140" s="4"/>
      <c r="G140" s="4">
        <v>0</v>
      </c>
      <c r="H140" s="4">
        <v>1</v>
      </c>
      <c r="I140" s="4">
        <v>0</v>
      </c>
      <c r="J140" s="4">
        <v>1</v>
      </c>
      <c r="K140" s="4">
        <v>2</v>
      </c>
      <c r="L140" s="4">
        <v>2</v>
      </c>
      <c r="M140">
        <v>0.266</v>
      </c>
      <c r="N140">
        <v>179.9</v>
      </c>
      <c r="O140" s="4">
        <f>M140*201.6/N140</f>
        <v>0.29808560311284044</v>
      </c>
      <c r="P140" s="4">
        <v>0</v>
      </c>
      <c r="Q140" s="4"/>
      <c r="R140" s="4">
        <v>0</v>
      </c>
      <c r="S140" s="4">
        <v>1</v>
      </c>
      <c r="T140">
        <v>90.73951</v>
      </c>
      <c r="W140">
        <v>0</v>
      </c>
      <c r="X140">
        <v>0</v>
      </c>
      <c r="Y140">
        <v>0</v>
      </c>
      <c r="Z140">
        <v>0</v>
      </c>
      <c r="AA140">
        <f>(X140+Y140+W140)*(1+0.5*Z140)</f>
        <v>0</v>
      </c>
      <c r="AB140">
        <v>0</v>
      </c>
      <c r="AC140">
        <v>1</v>
      </c>
      <c r="AD140">
        <f>AB140*AC140</f>
        <v>0</v>
      </c>
      <c r="AE140">
        <v>674</v>
      </c>
      <c r="AF140">
        <v>12331031</v>
      </c>
      <c r="AG140">
        <f>AE140/AF140*1000000</f>
        <v>54.65885212680108</v>
      </c>
      <c r="AH140">
        <v>1</v>
      </c>
      <c r="AI140">
        <v>0.005268575813172579</v>
      </c>
      <c r="AJ140">
        <v>4.588433338321113</v>
      </c>
      <c r="AK140">
        <v>0.372126</v>
      </c>
      <c r="AL140">
        <v>0</v>
      </c>
    </row>
    <row r="141" spans="1:38" ht="12.75">
      <c r="A141" s="4" t="s">
        <v>59</v>
      </c>
      <c r="B141" s="4">
        <v>2002</v>
      </c>
      <c r="C141" s="4">
        <v>0</v>
      </c>
      <c r="D141" s="4"/>
      <c r="E141" s="4">
        <v>1</v>
      </c>
      <c r="F141" s="4"/>
      <c r="G141" s="4">
        <v>2</v>
      </c>
      <c r="H141" s="4">
        <v>3</v>
      </c>
      <c r="I141" s="4">
        <v>1</v>
      </c>
      <c r="J141" s="4">
        <v>1</v>
      </c>
      <c r="K141" s="4">
        <v>2</v>
      </c>
      <c r="L141" s="4">
        <v>2</v>
      </c>
      <c r="M141">
        <v>0.28</v>
      </c>
      <c r="N141">
        <v>179.9</v>
      </c>
      <c r="O141" s="4">
        <f>M141*201.6/N141</f>
        <v>0.31377431906614783</v>
      </c>
      <c r="P141" s="4">
        <v>0</v>
      </c>
      <c r="Q141" s="4"/>
      <c r="R141" s="4">
        <v>0</v>
      </c>
      <c r="S141" s="4">
        <v>0</v>
      </c>
      <c r="T141">
        <v>97.44716</v>
      </c>
      <c r="W141">
        <v>0</v>
      </c>
      <c r="X141">
        <v>0</v>
      </c>
      <c r="Y141">
        <v>0</v>
      </c>
      <c r="Z141">
        <v>0</v>
      </c>
      <c r="AA141">
        <f>(X141+Y141+W141)*(1+0.5*Z141)</f>
        <v>0</v>
      </c>
      <c r="AB141">
        <v>0</v>
      </c>
      <c r="AC141">
        <v>1</v>
      </c>
      <c r="AD141">
        <f>AB141*AC141</f>
        <v>0</v>
      </c>
      <c r="AE141">
        <v>105</v>
      </c>
      <c r="AF141">
        <v>1065995</v>
      </c>
      <c r="AG141">
        <f>AE141/AF141*1000000</f>
        <v>98.49952391896772</v>
      </c>
      <c r="AH141">
        <v>15</v>
      </c>
      <c r="AI141">
        <v>0.006740403971862206</v>
      </c>
      <c r="AJ141">
        <v>4.016477857878476</v>
      </c>
      <c r="AK141">
        <v>1.571997</v>
      </c>
      <c r="AL141">
        <v>0</v>
      </c>
    </row>
    <row r="142" spans="1:38" ht="12.75">
      <c r="A142" s="4" t="s">
        <v>60</v>
      </c>
      <c r="B142" s="4">
        <v>2002</v>
      </c>
      <c r="C142" s="4">
        <v>0</v>
      </c>
      <c r="D142" s="4"/>
      <c r="E142" s="4">
        <v>0</v>
      </c>
      <c r="F142" s="4"/>
      <c r="G142" s="4">
        <v>2</v>
      </c>
      <c r="H142" s="4">
        <v>2</v>
      </c>
      <c r="I142" s="4">
        <v>1</v>
      </c>
      <c r="J142" s="4">
        <v>1</v>
      </c>
      <c r="K142" s="4">
        <v>2</v>
      </c>
      <c r="L142" s="4">
        <v>1</v>
      </c>
      <c r="M142">
        <v>0.16</v>
      </c>
      <c r="N142">
        <v>179.9</v>
      </c>
      <c r="O142" s="4">
        <f>M142*201.6/N142</f>
        <v>0.17929961089494162</v>
      </c>
      <c r="P142" s="4">
        <v>0</v>
      </c>
      <c r="Q142" s="4"/>
      <c r="R142" s="4">
        <v>0</v>
      </c>
      <c r="S142" s="4">
        <v>0</v>
      </c>
      <c r="T142">
        <v>77.40236</v>
      </c>
      <c r="W142">
        <v>1</v>
      </c>
      <c r="X142">
        <v>0.5</v>
      </c>
      <c r="Y142">
        <v>0</v>
      </c>
      <c r="Z142">
        <v>1</v>
      </c>
      <c r="AA142">
        <f>(X142+Y142+W142)*(1+0.5*Z142)</f>
        <v>2.25</v>
      </c>
      <c r="AB142">
        <v>0</v>
      </c>
      <c r="AC142">
        <v>1</v>
      </c>
      <c r="AD142">
        <f>AB142*AC142</f>
        <v>0</v>
      </c>
      <c r="AE142">
        <v>80</v>
      </c>
      <c r="AF142">
        <v>4107795</v>
      </c>
      <c r="AG142">
        <f>AE142/AF142*1000000</f>
        <v>19.475168551497823</v>
      </c>
      <c r="AH142">
        <v>-8</v>
      </c>
      <c r="AI142">
        <v>0.00988570499972916</v>
      </c>
      <c r="AJ142">
        <v>0.5265146064181897</v>
      </c>
      <c r="AK142">
        <v>-0.6590246</v>
      </c>
      <c r="AL142">
        <v>0</v>
      </c>
    </row>
    <row r="143" spans="1:38" ht="12.75">
      <c r="A143" s="4" t="s">
        <v>61</v>
      </c>
      <c r="B143" s="4">
        <v>2002</v>
      </c>
      <c r="C143" s="4">
        <v>0</v>
      </c>
      <c r="D143" s="4"/>
      <c r="E143" s="4">
        <v>0</v>
      </c>
      <c r="F143" s="4"/>
      <c r="G143" s="4">
        <v>2</v>
      </c>
      <c r="H143" s="4">
        <v>1</v>
      </c>
      <c r="I143" s="4">
        <v>1</v>
      </c>
      <c r="J143" s="4">
        <v>1</v>
      </c>
      <c r="K143" s="4">
        <v>0</v>
      </c>
      <c r="L143" s="4">
        <v>0</v>
      </c>
      <c r="M143">
        <v>0.22</v>
      </c>
      <c r="N143">
        <v>179.9</v>
      </c>
      <c r="O143" s="4">
        <f>M143*201.6/N143</f>
        <v>0.24653696498054473</v>
      </c>
      <c r="P143" s="4">
        <v>0</v>
      </c>
      <c r="Q143" s="4"/>
      <c r="R143" s="4">
        <v>0</v>
      </c>
      <c r="S143" s="4">
        <v>0</v>
      </c>
      <c r="T143">
        <v>85.54748</v>
      </c>
      <c r="W143">
        <v>0</v>
      </c>
      <c r="X143">
        <v>0</v>
      </c>
      <c r="Y143">
        <v>0</v>
      </c>
      <c r="Z143">
        <v>0</v>
      </c>
      <c r="AA143">
        <f>(X143+Y143+W143)*(1+0.5*Z143)</f>
        <v>0</v>
      </c>
      <c r="AB143">
        <v>0</v>
      </c>
      <c r="AC143">
        <v>1</v>
      </c>
      <c r="AD143">
        <f>AB143*AC143</f>
        <v>0</v>
      </c>
      <c r="AE143">
        <v>44</v>
      </c>
      <c r="AF143">
        <v>760020</v>
      </c>
      <c r="AG143">
        <f>AE143/AF143*1000000</f>
        <v>57.893213336491144</v>
      </c>
      <c r="AH143">
        <v>-9</v>
      </c>
      <c r="AI143">
        <v>0.010261091838597773</v>
      </c>
      <c r="AJ143">
        <v>1.2988324127805355</v>
      </c>
      <c r="AK143">
        <v>-0.8844304</v>
      </c>
      <c r="AL143">
        <v>0</v>
      </c>
    </row>
    <row r="144" spans="1:38" ht="12.75">
      <c r="A144" s="4" t="s">
        <v>62</v>
      </c>
      <c r="B144" s="4">
        <v>2002</v>
      </c>
      <c r="C144" s="4">
        <v>1</v>
      </c>
      <c r="D144" s="4"/>
      <c r="E144" s="4">
        <v>0</v>
      </c>
      <c r="F144" s="4"/>
      <c r="G144" s="4">
        <v>1</v>
      </c>
      <c r="H144" s="4">
        <v>2</v>
      </c>
      <c r="I144" s="4">
        <v>1</v>
      </c>
      <c r="J144" s="4">
        <v>0</v>
      </c>
      <c r="K144" s="4">
        <v>0</v>
      </c>
      <c r="L144" s="4">
        <v>0</v>
      </c>
      <c r="M144">
        <v>0.2</v>
      </c>
      <c r="N144">
        <v>179.9</v>
      </c>
      <c r="O144" s="4">
        <f>M144*201.6/N144</f>
        <v>0.22412451361867702</v>
      </c>
      <c r="P144" s="4">
        <v>0</v>
      </c>
      <c r="Q144" s="4"/>
      <c r="R144" s="4">
        <v>0</v>
      </c>
      <c r="S144" s="4">
        <v>0</v>
      </c>
      <c r="T144">
        <v>77.22237</v>
      </c>
      <c r="W144">
        <v>0</v>
      </c>
      <c r="X144">
        <v>0</v>
      </c>
      <c r="Y144">
        <v>0</v>
      </c>
      <c r="Z144">
        <v>0</v>
      </c>
      <c r="AA144">
        <f>(X144+Y144+W144)*(1+0.5*Z144)</f>
        <v>0</v>
      </c>
      <c r="AB144">
        <v>0</v>
      </c>
      <c r="AC144">
        <v>1</v>
      </c>
      <c r="AD144">
        <f>AB144*AC144</f>
        <v>0</v>
      </c>
      <c r="AE144">
        <v>104</v>
      </c>
      <c r="AF144">
        <v>5795918</v>
      </c>
      <c r="AG144">
        <f>AE144/AF144*1000000</f>
        <v>17.943663109105408</v>
      </c>
      <c r="AH144">
        <v>-3</v>
      </c>
      <c r="AI144">
        <v>0.00942672560956684</v>
      </c>
      <c r="AJ144">
        <v>0.6526815225503785</v>
      </c>
      <c r="AK144">
        <v>-0.5451193</v>
      </c>
      <c r="AL144">
        <v>0</v>
      </c>
    </row>
    <row r="145" spans="1:38" ht="12.75">
      <c r="A145" s="4" t="s">
        <v>63</v>
      </c>
      <c r="B145" s="4">
        <v>2002</v>
      </c>
      <c r="C145" s="4">
        <f>2/2</f>
        <v>1</v>
      </c>
      <c r="D145" s="4"/>
      <c r="E145" s="4">
        <v>0</v>
      </c>
      <c r="F145" s="4"/>
      <c r="G145" s="4">
        <v>0</v>
      </c>
      <c r="H145" s="4">
        <v>1</v>
      </c>
      <c r="I145" s="4">
        <v>0</v>
      </c>
      <c r="J145" s="4">
        <v>1</v>
      </c>
      <c r="K145" s="4">
        <v>0</v>
      </c>
      <c r="L145" s="4">
        <v>0</v>
      </c>
      <c r="M145">
        <v>0.2</v>
      </c>
      <c r="N145">
        <v>179.9</v>
      </c>
      <c r="O145" s="4">
        <f>M145*201.6/N145</f>
        <v>0.22412451361867702</v>
      </c>
      <c r="P145" s="4">
        <v>0</v>
      </c>
      <c r="Q145" s="4"/>
      <c r="R145" s="4">
        <v>0</v>
      </c>
      <c r="S145" s="4">
        <v>0</v>
      </c>
      <c r="T145">
        <v>74.98711</v>
      </c>
      <c r="W145">
        <v>0</v>
      </c>
      <c r="X145">
        <v>0</v>
      </c>
      <c r="Y145">
        <v>0</v>
      </c>
      <c r="Z145">
        <v>0</v>
      </c>
      <c r="AA145">
        <f>(X145+Y145+W145)*(1+0.5*Z145)</f>
        <v>0</v>
      </c>
      <c r="AB145">
        <v>5</v>
      </c>
      <c r="AC145">
        <v>1</v>
      </c>
      <c r="AD145">
        <f>AB145*AC145</f>
        <v>5</v>
      </c>
      <c r="AE145">
        <v>304</v>
      </c>
      <c r="AF145">
        <v>21690325</v>
      </c>
      <c r="AG145">
        <f>AE145/AF145*1000000</f>
        <v>14.015465420642613</v>
      </c>
      <c r="AH145">
        <v>-9</v>
      </c>
      <c r="AI145">
        <v>0.006204737711638076</v>
      </c>
      <c r="AJ145">
        <v>0.3556819880859636</v>
      </c>
      <c r="AK145">
        <v>-0.2913547</v>
      </c>
      <c r="AL145">
        <v>0</v>
      </c>
    </row>
    <row r="146" spans="1:38" ht="12.75">
      <c r="A146" s="4" t="s">
        <v>64</v>
      </c>
      <c r="B146" s="4">
        <v>2002</v>
      </c>
      <c r="C146" s="4">
        <v>1</v>
      </c>
      <c r="D146" s="4"/>
      <c r="E146" s="4">
        <v>0</v>
      </c>
      <c r="F146" s="4"/>
      <c r="G146" s="4">
        <v>0</v>
      </c>
      <c r="H146" s="4">
        <v>2</v>
      </c>
      <c r="I146" s="4">
        <v>1</v>
      </c>
      <c r="J146" s="4">
        <v>0</v>
      </c>
      <c r="K146" s="4">
        <v>0</v>
      </c>
      <c r="L146" s="4">
        <v>0</v>
      </c>
      <c r="M146">
        <v>0.245</v>
      </c>
      <c r="N146">
        <v>179.9</v>
      </c>
      <c r="O146" s="4">
        <f>M146*201.6/N146</f>
        <v>0.27455252918287937</v>
      </c>
      <c r="P146" s="4">
        <v>0</v>
      </c>
      <c r="Q146" s="4"/>
      <c r="R146" s="4">
        <v>0</v>
      </c>
      <c r="S146" s="4">
        <v>0</v>
      </c>
      <c r="T146">
        <v>84.97815</v>
      </c>
      <c r="W146">
        <v>0</v>
      </c>
      <c r="X146">
        <v>0</v>
      </c>
      <c r="Y146">
        <v>0</v>
      </c>
      <c r="Z146">
        <v>0</v>
      </c>
      <c r="AA146">
        <f>(X146+Y146+W146)*(1+0.5*Z146)</f>
        <v>0</v>
      </c>
      <c r="AB146">
        <v>0</v>
      </c>
      <c r="AC146">
        <v>1</v>
      </c>
      <c r="AD146">
        <f>AB146*AC146</f>
        <v>0</v>
      </c>
      <c r="AE146">
        <v>59</v>
      </c>
      <c r="AF146">
        <v>2324815</v>
      </c>
      <c r="AG146">
        <f>AE146/AF146*1000000</f>
        <v>25.378363439671542</v>
      </c>
      <c r="AH146">
        <v>-19</v>
      </c>
      <c r="AI146">
        <v>0.008281828037508522</v>
      </c>
      <c r="AJ146">
        <v>0.39343531509549057</v>
      </c>
      <c r="AK146">
        <v>-0.1522576</v>
      </c>
      <c r="AL146">
        <v>0</v>
      </c>
    </row>
    <row r="147" spans="1:38" ht="12.75">
      <c r="A147" s="4" t="s">
        <v>65</v>
      </c>
      <c r="B147" s="4">
        <v>2002</v>
      </c>
      <c r="C147" s="4">
        <v>0</v>
      </c>
      <c r="D147" s="4"/>
      <c r="E147" s="4">
        <v>1</v>
      </c>
      <c r="F147" s="4"/>
      <c r="G147" s="4">
        <v>2</v>
      </c>
      <c r="H147" s="4">
        <v>2</v>
      </c>
      <c r="I147" s="4">
        <v>0</v>
      </c>
      <c r="J147" s="4">
        <v>1</v>
      </c>
      <c r="K147" s="4">
        <v>2</v>
      </c>
      <c r="L147" s="4">
        <v>1</v>
      </c>
      <c r="M147">
        <v>0.2</v>
      </c>
      <c r="N147">
        <v>179.9</v>
      </c>
      <c r="O147" s="4">
        <f>M147*201.6/N147</f>
        <v>0.22412451361867702</v>
      </c>
      <c r="P147" s="4">
        <v>0</v>
      </c>
      <c r="Q147" s="4"/>
      <c r="R147" s="4">
        <v>0</v>
      </c>
      <c r="S147" s="4">
        <v>0</v>
      </c>
      <c r="T147">
        <v>95.17097</v>
      </c>
      <c r="W147">
        <v>0</v>
      </c>
      <c r="X147">
        <v>0</v>
      </c>
      <c r="Y147">
        <v>0</v>
      </c>
      <c r="Z147">
        <v>0</v>
      </c>
      <c r="AA147">
        <f>(X147+Y147+W147)*(1+0.5*Z147)</f>
        <v>0</v>
      </c>
      <c r="AB147">
        <v>0</v>
      </c>
      <c r="AC147">
        <v>1</v>
      </c>
      <c r="AD147">
        <f>AB147*AC147</f>
        <v>0</v>
      </c>
      <c r="AE147">
        <v>145</v>
      </c>
      <c r="AF147">
        <v>615442</v>
      </c>
      <c r="AG147">
        <f>AE147/AF147*1000000</f>
        <v>235.60303001745086</v>
      </c>
      <c r="AH147">
        <v>7</v>
      </c>
      <c r="AI147">
        <v>0.02579772141952944</v>
      </c>
      <c r="AJ147">
        <v>3.395702559150169</v>
      </c>
      <c r="AK147">
        <v>0.3152125</v>
      </c>
      <c r="AL147">
        <v>0</v>
      </c>
    </row>
    <row r="148" spans="1:38" ht="12.75">
      <c r="A148" s="4" t="s">
        <v>66</v>
      </c>
      <c r="B148" s="4">
        <v>2002</v>
      </c>
      <c r="C148" s="4">
        <v>1</v>
      </c>
      <c r="D148" s="4"/>
      <c r="E148" s="4">
        <v>1</v>
      </c>
      <c r="F148" s="4"/>
      <c r="G148" s="4">
        <v>0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>
        <v>0.175</v>
      </c>
      <c r="N148">
        <v>179.9</v>
      </c>
      <c r="O148" s="4">
        <f>M148*201.6/N148</f>
        <v>0.19610894941634238</v>
      </c>
      <c r="P148" s="4">
        <v>0</v>
      </c>
      <c r="Q148" s="4"/>
      <c r="R148" s="4">
        <v>0</v>
      </c>
      <c r="S148" s="4">
        <v>0</v>
      </c>
      <c r="T148">
        <v>81.38831</v>
      </c>
      <c r="W148">
        <v>0</v>
      </c>
      <c r="X148">
        <v>0</v>
      </c>
      <c r="Y148">
        <v>0</v>
      </c>
      <c r="Z148">
        <v>0</v>
      </c>
      <c r="AA148">
        <f>(X148+Y148+W148)*(1+0.5*Z148)</f>
        <v>0</v>
      </c>
      <c r="AB148">
        <v>0</v>
      </c>
      <c r="AC148">
        <v>1</v>
      </c>
      <c r="AD148">
        <f>AB148*AC148</f>
        <v>0</v>
      </c>
      <c r="AE148">
        <v>119</v>
      </c>
      <c r="AF148">
        <v>7286873</v>
      </c>
      <c r="AG148">
        <f>AE148/AF148*1000000</f>
        <v>16.330736105871477</v>
      </c>
      <c r="AH148">
        <v>-5</v>
      </c>
      <c r="AI148">
        <v>0.0072695711943241426</v>
      </c>
      <c r="AJ148">
        <v>0.49459613196814556</v>
      </c>
      <c r="AK148">
        <v>-0.1622396</v>
      </c>
      <c r="AL148">
        <v>0</v>
      </c>
    </row>
    <row r="149" spans="1:38" ht="12.75">
      <c r="A149" s="4" t="s">
        <v>67</v>
      </c>
      <c r="B149" s="4">
        <v>2002</v>
      </c>
      <c r="C149" s="4">
        <v>1</v>
      </c>
      <c r="D149" s="4"/>
      <c r="E149" s="4">
        <v>0</v>
      </c>
      <c r="F149" s="4"/>
      <c r="G149" s="4">
        <v>1</v>
      </c>
      <c r="H149" s="4">
        <v>3</v>
      </c>
      <c r="I149" s="4">
        <v>1</v>
      </c>
      <c r="J149" s="4">
        <v>1</v>
      </c>
      <c r="K149" s="4">
        <v>2</v>
      </c>
      <c r="L149" s="4">
        <v>2</v>
      </c>
      <c r="M149">
        <v>0.23</v>
      </c>
      <c r="N149">
        <v>179.9</v>
      </c>
      <c r="O149" s="4">
        <f>M149*201.6/N149</f>
        <v>0.2577431906614786</v>
      </c>
      <c r="P149" s="4">
        <v>0</v>
      </c>
      <c r="Q149" s="4"/>
      <c r="R149" s="4">
        <v>0</v>
      </c>
      <c r="S149" s="4">
        <v>0</v>
      </c>
      <c r="T149">
        <v>87.92197</v>
      </c>
      <c r="W149">
        <v>1</v>
      </c>
      <c r="X149">
        <v>0.5</v>
      </c>
      <c r="Y149">
        <v>0</v>
      </c>
      <c r="Z149">
        <v>1</v>
      </c>
      <c r="AA149">
        <f>(X149+Y149+W149)*(1+0.5*Z149)</f>
        <v>2.25</v>
      </c>
      <c r="AB149">
        <v>0</v>
      </c>
      <c r="AC149">
        <v>1</v>
      </c>
      <c r="AD149">
        <f>AB149*AC149</f>
        <v>0</v>
      </c>
      <c r="AE149">
        <v>734</v>
      </c>
      <c r="AF149">
        <v>6052349</v>
      </c>
      <c r="AG149">
        <f>AE149/AF149*1000000</f>
        <v>121.27522718865022</v>
      </c>
      <c r="AH149">
        <v>3</v>
      </c>
      <c r="AI149">
        <v>0.0064418418185182395</v>
      </c>
      <c r="AJ149">
        <v>0.39623922480301194</v>
      </c>
      <c r="AK149">
        <v>0.5098001</v>
      </c>
      <c r="AL149">
        <v>0</v>
      </c>
    </row>
    <row r="150" spans="1:38" ht="12.75">
      <c r="A150" s="4" t="s">
        <v>68</v>
      </c>
      <c r="B150" s="4">
        <v>2002</v>
      </c>
      <c r="C150" s="4">
        <v>1</v>
      </c>
      <c r="D150" s="4"/>
      <c r="E150" s="4">
        <v>0</v>
      </c>
      <c r="F150" s="4"/>
      <c r="G150" s="4">
        <v>1</v>
      </c>
      <c r="H150" s="4">
        <v>1</v>
      </c>
      <c r="I150" s="4">
        <v>0</v>
      </c>
      <c r="J150" s="4">
        <v>0</v>
      </c>
      <c r="K150" s="4">
        <v>0</v>
      </c>
      <c r="L150" s="4">
        <v>0</v>
      </c>
      <c r="M150">
        <v>0.205</v>
      </c>
      <c r="N150">
        <v>179.9</v>
      </c>
      <c r="O150" s="4">
        <f>M150*201.6/N150</f>
        <v>0.22972762645914394</v>
      </c>
      <c r="P150" s="4">
        <v>0</v>
      </c>
      <c r="Q150" s="4"/>
      <c r="R150" s="4">
        <v>0</v>
      </c>
      <c r="S150" s="4">
        <v>0</v>
      </c>
      <c r="T150">
        <v>75.58971</v>
      </c>
      <c r="W150">
        <v>0</v>
      </c>
      <c r="X150">
        <v>0</v>
      </c>
      <c r="Y150">
        <v>0</v>
      </c>
      <c r="Z150">
        <v>0</v>
      </c>
      <c r="AA150">
        <f>(X150+Y150+W150)*(1+0.5*Z150)</f>
        <v>0</v>
      </c>
      <c r="AB150">
        <v>0</v>
      </c>
      <c r="AC150">
        <v>1</v>
      </c>
      <c r="AD150">
        <f>AB150*AC150</f>
        <v>0</v>
      </c>
      <c r="AE150">
        <v>46</v>
      </c>
      <c r="AF150">
        <v>1805414</v>
      </c>
      <c r="AG150">
        <f>AE150/AF150*1000000</f>
        <v>25.478920624300024</v>
      </c>
      <c r="AH150">
        <v>0</v>
      </c>
      <c r="AI150">
        <v>0.008167423549116778</v>
      </c>
      <c r="AJ150">
        <v>0.7058549753327749</v>
      </c>
      <c r="AK150">
        <v>-0.6743164</v>
      </c>
      <c r="AL150">
        <v>0</v>
      </c>
    </row>
    <row r="151" spans="1:38" ht="12.75">
      <c r="A151" s="4" t="s">
        <v>69</v>
      </c>
      <c r="B151" s="4">
        <v>2002</v>
      </c>
      <c r="C151" s="4">
        <v>0</v>
      </c>
      <c r="D151" s="4"/>
      <c r="E151" s="4">
        <v>1</v>
      </c>
      <c r="F151" s="4"/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>
        <v>0.303</v>
      </c>
      <c r="N151">
        <v>179.9</v>
      </c>
      <c r="O151" s="4">
        <f>M151*201.6/N151</f>
        <v>0.3395486381322957</v>
      </c>
      <c r="P151" s="4">
        <v>0</v>
      </c>
      <c r="Q151" s="4"/>
      <c r="R151" s="4">
        <v>0</v>
      </c>
      <c r="S151" s="4">
        <v>0</v>
      </c>
      <c r="T151">
        <v>87.65918</v>
      </c>
      <c r="W151">
        <v>0</v>
      </c>
      <c r="X151">
        <v>0</v>
      </c>
      <c r="Y151">
        <v>0</v>
      </c>
      <c r="Z151">
        <v>0</v>
      </c>
      <c r="AA151">
        <f>(X151+Y151+W151)*(1+0.5*Z151)</f>
        <v>0</v>
      </c>
      <c r="AB151">
        <v>1</v>
      </c>
      <c r="AC151">
        <v>1.5</v>
      </c>
      <c r="AD151">
        <f>AB151*AC151</f>
        <v>1.5</v>
      </c>
      <c r="AE151">
        <v>295</v>
      </c>
      <c r="AF151">
        <v>5445162</v>
      </c>
      <c r="AG151">
        <f>AE151/AF151*1000000</f>
        <v>54.17653322343761</v>
      </c>
      <c r="AH151">
        <v>1</v>
      </c>
      <c r="AI151">
        <v>0.005302273597317621</v>
      </c>
      <c r="AJ151">
        <v>2.374033229794242</v>
      </c>
      <c r="AK151">
        <v>0.1628454</v>
      </c>
      <c r="AL151">
        <v>0</v>
      </c>
    </row>
    <row r="152" spans="1:38" ht="12.75">
      <c r="A152" s="4" t="s">
        <v>70</v>
      </c>
      <c r="B152" s="4">
        <v>2002</v>
      </c>
      <c r="C152" s="4">
        <v>1</v>
      </c>
      <c r="D152" s="4"/>
      <c r="E152" s="4">
        <v>0</v>
      </c>
      <c r="F152" s="4"/>
      <c r="G152" s="4">
        <v>2</v>
      </c>
      <c r="H152" s="4">
        <v>2</v>
      </c>
      <c r="I152" s="4">
        <v>1</v>
      </c>
      <c r="J152" s="4">
        <v>1</v>
      </c>
      <c r="K152" s="4">
        <v>2</v>
      </c>
      <c r="L152" s="4">
        <v>0</v>
      </c>
      <c r="M152">
        <v>0.14</v>
      </c>
      <c r="N152">
        <v>179.9</v>
      </c>
      <c r="O152" s="4">
        <f>M152*201.6/N152</f>
        <v>0.15688715953307392</v>
      </c>
      <c r="P152" s="4">
        <v>0</v>
      </c>
      <c r="Q152" s="4"/>
      <c r="R152" s="4">
        <v>0</v>
      </c>
      <c r="S152" s="4">
        <v>0</v>
      </c>
      <c r="T152">
        <v>81.73115</v>
      </c>
      <c r="W152">
        <v>0</v>
      </c>
      <c r="X152">
        <v>0</v>
      </c>
      <c r="Y152">
        <v>0</v>
      </c>
      <c r="Z152">
        <v>0</v>
      </c>
      <c r="AA152">
        <f>(X152+Y152+W152)*(1+0.5*Z152)</f>
        <v>0</v>
      </c>
      <c r="AB152">
        <v>0</v>
      </c>
      <c r="AC152">
        <v>1</v>
      </c>
      <c r="AD152">
        <f>AB152*AC152</f>
        <v>0</v>
      </c>
      <c r="AE152">
        <v>43</v>
      </c>
      <c r="AF152">
        <v>500017</v>
      </c>
      <c r="AG152">
        <f>AE152/AF152*1000000</f>
        <v>85.99707609941261</v>
      </c>
      <c r="AH152">
        <v>-17</v>
      </c>
      <c r="AI152">
        <v>0.012854542696799635</v>
      </c>
      <c r="AJ152">
        <v>0.07179989089625517</v>
      </c>
      <c r="AK152">
        <v>-0.425819</v>
      </c>
      <c r="AL152">
        <v>0</v>
      </c>
    </row>
    <row r="153" spans="1:38" ht="12.75">
      <c r="A153" s="4" t="s">
        <v>20</v>
      </c>
      <c r="B153" s="4">
        <v>2003</v>
      </c>
      <c r="C153" s="4">
        <v>0</v>
      </c>
      <c r="M153">
        <v>0.16</v>
      </c>
      <c r="N153">
        <v>184</v>
      </c>
      <c r="O153" s="4">
        <f>M153*201.6/N153</f>
        <v>0.17530434782608695</v>
      </c>
      <c r="P153" s="4">
        <v>0</v>
      </c>
      <c r="R153" s="4">
        <v>0</v>
      </c>
      <c r="S153" s="4">
        <v>0</v>
      </c>
      <c r="T153">
        <v>78.21</v>
      </c>
      <c r="W153">
        <v>0</v>
      </c>
      <c r="X153">
        <v>0</v>
      </c>
      <c r="Y153">
        <v>0</v>
      </c>
      <c r="Z153">
        <v>0</v>
      </c>
      <c r="AA153">
        <f>(X153+Y153+W153)*(1+0.5*Z153)</f>
        <v>0</v>
      </c>
      <c r="AB153">
        <v>0</v>
      </c>
      <c r="AC153">
        <v>1</v>
      </c>
      <c r="AD153">
        <f>AB153*AC153</f>
        <v>0</v>
      </c>
      <c r="AE153">
        <v>116</v>
      </c>
      <c r="AF153">
        <v>4503491</v>
      </c>
      <c r="AG153">
        <f>AE153/AF153*1000000</f>
        <v>25.75779545246121</v>
      </c>
      <c r="AH153">
        <v>-8.5</v>
      </c>
      <c r="AI153">
        <v>0.003847894975101856</v>
      </c>
      <c r="AJ153">
        <v>0.7582283456422351</v>
      </c>
      <c r="AK153">
        <v>-0.8315047</v>
      </c>
      <c r="AL153">
        <v>0</v>
      </c>
    </row>
    <row r="154" spans="1:38" ht="12.75">
      <c r="A154" s="4" t="s">
        <v>22</v>
      </c>
      <c r="B154" s="4">
        <v>2003</v>
      </c>
      <c r="C154" s="4">
        <v>0</v>
      </c>
      <c r="M154">
        <v>0.08</v>
      </c>
      <c r="N154">
        <v>184</v>
      </c>
      <c r="O154" s="4">
        <f>M154*201.6/N154</f>
        <v>0.08765217391304347</v>
      </c>
      <c r="P154" s="4">
        <v>0</v>
      </c>
      <c r="R154" s="4">
        <v>0</v>
      </c>
      <c r="S154" s="4">
        <v>0</v>
      </c>
      <c r="T154">
        <v>90.18333</v>
      </c>
      <c r="W154">
        <v>0</v>
      </c>
      <c r="X154">
        <v>0</v>
      </c>
      <c r="Y154">
        <v>0</v>
      </c>
      <c r="Z154">
        <v>0</v>
      </c>
      <c r="AA154">
        <f>(X154+Y154+W154)*(1+0.5*Z154)</f>
        <v>0</v>
      </c>
      <c r="AB154">
        <v>0</v>
      </c>
      <c r="AC154">
        <v>1</v>
      </c>
      <c r="AD154">
        <f>AB154*AC154</f>
        <v>0</v>
      </c>
      <c r="AE154">
        <v>103</v>
      </c>
      <c r="AF154">
        <v>648414</v>
      </c>
      <c r="AG154">
        <f>AE154/AF154*1000000</f>
        <v>158.849130339567</v>
      </c>
      <c r="AH154">
        <v>-16.5</v>
      </c>
      <c r="AI154">
        <v>0.010331003289473685</v>
      </c>
      <c r="AJ154">
        <v>0.04699883159582273</v>
      </c>
      <c r="AK154">
        <v>-1.231743</v>
      </c>
      <c r="AL154">
        <v>0</v>
      </c>
    </row>
    <row r="155" spans="1:38" ht="12.75">
      <c r="A155" s="4" t="s">
        <v>23</v>
      </c>
      <c r="B155" s="4">
        <v>2003</v>
      </c>
      <c r="C155" s="4">
        <v>0</v>
      </c>
      <c r="M155">
        <v>0.18</v>
      </c>
      <c r="N155">
        <v>184</v>
      </c>
      <c r="O155" s="4">
        <f>M155*201.6/N155</f>
        <v>0.19721739130434782</v>
      </c>
      <c r="P155" s="4">
        <v>0</v>
      </c>
      <c r="R155" s="4">
        <v>0</v>
      </c>
      <c r="S155" s="4">
        <v>0</v>
      </c>
      <c r="T155">
        <v>84.15443</v>
      </c>
      <c r="W155">
        <v>0</v>
      </c>
      <c r="X155">
        <v>0</v>
      </c>
      <c r="Y155">
        <v>0</v>
      </c>
      <c r="Z155">
        <v>0</v>
      </c>
      <c r="AA155">
        <f>(X155+Y155+W155)*(1+0.5*Z155)</f>
        <v>0</v>
      </c>
      <c r="AB155">
        <v>0</v>
      </c>
      <c r="AC155">
        <v>1</v>
      </c>
      <c r="AD155">
        <f>AB155*AC155</f>
        <v>0</v>
      </c>
      <c r="AE155">
        <v>120</v>
      </c>
      <c r="AF155">
        <v>5510364</v>
      </c>
      <c r="AG155">
        <f>AE155/AF155*1000000</f>
        <v>21.777145756614264</v>
      </c>
      <c r="AH155">
        <v>-4</v>
      </c>
      <c r="AI155">
        <v>0.011644626735497253</v>
      </c>
      <c r="AJ155">
        <v>0.08948162085137583</v>
      </c>
      <c r="AK155">
        <v>0.4950927</v>
      </c>
      <c r="AL155">
        <v>0</v>
      </c>
    </row>
    <row r="156" spans="1:38" ht="12.75">
      <c r="A156" s="4" t="s">
        <v>24</v>
      </c>
      <c r="B156" s="4">
        <v>2003</v>
      </c>
      <c r="C156" s="4">
        <v>0</v>
      </c>
      <c r="M156">
        <v>0.215</v>
      </c>
      <c r="N156">
        <v>184</v>
      </c>
      <c r="O156" s="4">
        <f>M156*201.6/N156</f>
        <v>0.23556521739130434</v>
      </c>
      <c r="P156" s="4">
        <v>0</v>
      </c>
      <c r="R156" s="4">
        <v>0</v>
      </c>
      <c r="S156" s="4">
        <v>0</v>
      </c>
      <c r="T156">
        <v>76.94543</v>
      </c>
      <c r="W156">
        <v>1</v>
      </c>
      <c r="X156">
        <v>0.5</v>
      </c>
      <c r="Y156">
        <v>0</v>
      </c>
      <c r="Z156">
        <v>1</v>
      </c>
      <c r="AA156">
        <f>(X156+Y156+W156)*(1+0.5*Z156)</f>
        <v>2.25</v>
      </c>
      <c r="AB156">
        <v>0</v>
      </c>
      <c r="AC156">
        <v>1</v>
      </c>
      <c r="AD156">
        <f>AB156*AC156</f>
        <v>0</v>
      </c>
      <c r="AE156">
        <v>94</v>
      </c>
      <c r="AF156">
        <v>2724816</v>
      </c>
      <c r="AG156">
        <f>AE156/AF156*1000000</f>
        <v>34.49774223287003</v>
      </c>
      <c r="AH156">
        <v>0</v>
      </c>
      <c r="AI156">
        <v>0.004753153643706326</v>
      </c>
      <c r="AJ156">
        <v>0.8124621899576526</v>
      </c>
      <c r="AK156">
        <v>-0.7065609</v>
      </c>
      <c r="AL156">
        <v>0</v>
      </c>
    </row>
    <row r="157" spans="1:38" ht="12.75">
      <c r="A157" s="4" t="s">
        <v>25</v>
      </c>
      <c r="B157" s="4">
        <v>2003</v>
      </c>
      <c r="C157" s="4">
        <v>0</v>
      </c>
      <c r="M157">
        <v>0.18</v>
      </c>
      <c r="N157">
        <v>184</v>
      </c>
      <c r="O157" s="4">
        <f>M157*201.6/N157</f>
        <v>0.19721739130434782</v>
      </c>
      <c r="P157" s="4">
        <v>0</v>
      </c>
      <c r="R157" s="4">
        <v>1</v>
      </c>
      <c r="S157" s="4">
        <v>1</v>
      </c>
      <c r="T157">
        <v>95.0199</v>
      </c>
      <c r="W157">
        <v>0</v>
      </c>
      <c r="X157">
        <v>0</v>
      </c>
      <c r="Y157">
        <v>0</v>
      </c>
      <c r="Z157">
        <v>0</v>
      </c>
      <c r="AA157">
        <f>(X157+Y157+W157)*(1+0.5*Z157)</f>
        <v>0</v>
      </c>
      <c r="AB157">
        <f>1+19/14</f>
        <v>2.357142857142857</v>
      </c>
      <c r="AC157">
        <v>1.5</v>
      </c>
      <c r="AD157">
        <f>AB157*AC157</f>
        <v>3.5357142857142856</v>
      </c>
      <c r="AE157">
        <v>1385</v>
      </c>
      <c r="AF157">
        <v>35253159</v>
      </c>
      <c r="AG157">
        <f>AE157/AF157*1000000</f>
        <v>39.28725933468828</v>
      </c>
      <c r="AH157">
        <v>4.5</v>
      </c>
      <c r="AI157">
        <v>0.007122086325239776</v>
      </c>
      <c r="AJ157">
        <v>0.32939542688513207</v>
      </c>
      <c r="AK157">
        <v>0.2947808</v>
      </c>
      <c r="AL157">
        <v>0</v>
      </c>
    </row>
    <row r="158" spans="1:38" ht="12.75">
      <c r="A158" s="4" t="s">
        <v>26</v>
      </c>
      <c r="B158" s="4">
        <v>2003</v>
      </c>
      <c r="C158" s="4">
        <v>0</v>
      </c>
      <c r="M158">
        <v>0.22</v>
      </c>
      <c r="N158">
        <v>184</v>
      </c>
      <c r="O158" s="4">
        <f>M158*201.6/N158</f>
        <v>0.24104347826086955</v>
      </c>
      <c r="P158" s="4">
        <v>0</v>
      </c>
      <c r="R158" s="4">
        <v>0</v>
      </c>
      <c r="S158" s="4">
        <v>0.5</v>
      </c>
      <c r="T158">
        <v>91.32695</v>
      </c>
      <c r="W158">
        <v>0</v>
      </c>
      <c r="X158">
        <v>0</v>
      </c>
      <c r="Y158">
        <v>0</v>
      </c>
      <c r="Z158">
        <v>0</v>
      </c>
      <c r="AA158">
        <f>(X158+Y158+W158)*(1+0.5*Z158)</f>
        <v>0</v>
      </c>
      <c r="AB158">
        <v>0</v>
      </c>
      <c r="AC158">
        <v>1</v>
      </c>
      <c r="AD158">
        <f>AB158*AC158</f>
        <v>0</v>
      </c>
      <c r="AE158">
        <v>242</v>
      </c>
      <c r="AF158">
        <v>4528732</v>
      </c>
      <c r="AG158">
        <f>AE158/AF158*1000000</f>
        <v>53.436591081123815</v>
      </c>
      <c r="AH158">
        <v>-4.5</v>
      </c>
      <c r="AI158">
        <v>0.010167257664668779</v>
      </c>
      <c r="AJ158">
        <v>0.29733014571340804</v>
      </c>
      <c r="AK158">
        <v>0.2757058</v>
      </c>
      <c r="AL158">
        <v>0</v>
      </c>
    </row>
    <row r="159" spans="1:38" ht="12.75">
      <c r="A159" s="4" t="s">
        <v>27</v>
      </c>
      <c r="B159" s="4">
        <v>2003</v>
      </c>
      <c r="C159" s="4">
        <v>0</v>
      </c>
      <c r="M159">
        <v>0.25</v>
      </c>
      <c r="N159">
        <v>184</v>
      </c>
      <c r="O159" s="4">
        <f>M159*201.6/N159</f>
        <v>0.27391304347826084</v>
      </c>
      <c r="P159" s="4">
        <v>0</v>
      </c>
      <c r="R159" s="4">
        <v>0</v>
      </c>
      <c r="S159" s="4">
        <v>0</v>
      </c>
      <c r="T159">
        <v>105.2645</v>
      </c>
      <c r="W159">
        <v>0</v>
      </c>
      <c r="X159">
        <v>0</v>
      </c>
      <c r="Y159">
        <v>0</v>
      </c>
      <c r="Z159">
        <v>0</v>
      </c>
      <c r="AA159">
        <f>(X159+Y159+W159)*(1+0.5*Z159)</f>
        <v>0</v>
      </c>
      <c r="AB159">
        <v>5</v>
      </c>
      <c r="AC159">
        <v>1</v>
      </c>
      <c r="AD159">
        <f>AB159*AC159</f>
        <v>5</v>
      </c>
      <c r="AE159">
        <v>344</v>
      </c>
      <c r="AF159">
        <v>3484336</v>
      </c>
      <c r="AG159">
        <f>AE159/AF159*1000000</f>
        <v>98.72756243944326</v>
      </c>
      <c r="AH159">
        <v>7</v>
      </c>
      <c r="AI159">
        <v>0.0037857005942112327</v>
      </c>
      <c r="AJ159">
        <v>3.634408602150538</v>
      </c>
      <c r="AK159">
        <v>0.3071307</v>
      </c>
      <c r="AL159">
        <v>0</v>
      </c>
    </row>
    <row r="160" spans="1:38" ht="12.75">
      <c r="A160" s="4" t="s">
        <v>28</v>
      </c>
      <c r="B160" s="4">
        <v>2003</v>
      </c>
      <c r="C160" s="4">
        <v>1</v>
      </c>
      <c r="M160">
        <v>0.23</v>
      </c>
      <c r="N160">
        <v>184</v>
      </c>
      <c r="O160" s="4">
        <f>M160*201.6/N160</f>
        <v>0.252</v>
      </c>
      <c r="P160" s="4">
        <v>0</v>
      </c>
      <c r="R160" s="4">
        <v>0</v>
      </c>
      <c r="S160" s="4">
        <v>0</v>
      </c>
      <c r="T160">
        <v>86.26655</v>
      </c>
      <c r="W160">
        <v>0</v>
      </c>
      <c r="X160">
        <v>0</v>
      </c>
      <c r="Y160">
        <v>0</v>
      </c>
      <c r="Z160">
        <v>0</v>
      </c>
      <c r="AA160">
        <f>(X160+Y160+W160)*(1+0.5*Z160)</f>
        <v>0</v>
      </c>
      <c r="AB160">
        <v>0</v>
      </c>
      <c r="AC160">
        <v>1</v>
      </c>
      <c r="AD160">
        <f>AB160*AC160</f>
        <v>0</v>
      </c>
      <c r="AE160">
        <v>31</v>
      </c>
      <c r="AF160">
        <v>818003</v>
      </c>
      <c r="AG160">
        <f>AE160/AF160*1000000</f>
        <v>37.897171526265794</v>
      </c>
      <c r="AH160">
        <v>5</v>
      </c>
      <c r="AI160">
        <v>0.003519859205631775</v>
      </c>
      <c r="AJ160">
        <v>1.7899838449111471</v>
      </c>
      <c r="AK160">
        <v>0.4852456</v>
      </c>
      <c r="AL160">
        <v>0</v>
      </c>
    </row>
    <row r="161" spans="1:38" ht="12.75">
      <c r="A161" s="4" t="s">
        <v>29</v>
      </c>
      <c r="B161" s="4">
        <v>2003</v>
      </c>
      <c r="C161" s="4">
        <v>2</v>
      </c>
      <c r="M161">
        <v>0.139</v>
      </c>
      <c r="N161">
        <v>184</v>
      </c>
      <c r="O161" s="4">
        <f>M161*201.6/N161</f>
        <v>0.15229565217391305</v>
      </c>
      <c r="P161" s="4">
        <v>0</v>
      </c>
      <c r="R161" s="4">
        <v>0</v>
      </c>
      <c r="S161" s="4">
        <v>0</v>
      </c>
      <c r="T161">
        <v>79.86923</v>
      </c>
      <c r="W161">
        <v>1</v>
      </c>
      <c r="X161">
        <v>0.5</v>
      </c>
      <c r="Y161">
        <v>0</v>
      </c>
      <c r="Z161">
        <v>1</v>
      </c>
      <c r="AA161">
        <f>(X161+Y161+W161)*(1+0.5*Z161)</f>
        <v>2.25</v>
      </c>
      <c r="AB161">
        <v>0</v>
      </c>
      <c r="AC161">
        <v>1</v>
      </c>
      <c r="AD161">
        <f>AB161*AC161</f>
        <v>0</v>
      </c>
      <c r="AE161">
        <v>601</v>
      </c>
      <c r="AF161">
        <v>17004085</v>
      </c>
      <c r="AG161">
        <f>AE161/AF161*1000000</f>
        <v>35.344448113497435</v>
      </c>
      <c r="AH161">
        <v>-1</v>
      </c>
      <c r="AI161">
        <v>0.014025515842654327</v>
      </c>
      <c r="AJ161">
        <v>0.4713409451170484</v>
      </c>
      <c r="AK161">
        <v>0.4225406</v>
      </c>
      <c r="AL161">
        <v>0</v>
      </c>
    </row>
    <row r="162" spans="1:38" ht="12.75">
      <c r="A162" s="4" t="s">
        <v>30</v>
      </c>
      <c r="B162" s="4">
        <v>2003</v>
      </c>
      <c r="C162" s="4">
        <v>0</v>
      </c>
      <c r="M162">
        <v>0.075</v>
      </c>
      <c r="N162">
        <v>184</v>
      </c>
      <c r="O162" s="4">
        <f>M162*201.6/N162</f>
        <v>0.08217391304347825</v>
      </c>
      <c r="P162" s="4">
        <v>0</v>
      </c>
      <c r="R162" s="4">
        <v>0</v>
      </c>
      <c r="S162" s="4">
        <v>0</v>
      </c>
      <c r="T162">
        <v>80.92844</v>
      </c>
      <c r="W162">
        <v>0</v>
      </c>
      <c r="X162">
        <v>0</v>
      </c>
      <c r="Y162">
        <v>0</v>
      </c>
      <c r="Z162">
        <v>0</v>
      </c>
      <c r="AA162">
        <f>(X162+Y162+W162)*(1+0.5*Z162)</f>
        <v>0</v>
      </c>
      <c r="AB162">
        <v>0</v>
      </c>
      <c r="AC162">
        <v>1</v>
      </c>
      <c r="AD162">
        <f>AB162*AC162</f>
        <v>0</v>
      </c>
      <c r="AE162">
        <v>214</v>
      </c>
      <c r="AF162">
        <v>8622793</v>
      </c>
      <c r="AG162">
        <f>AE162/AF162*1000000</f>
        <v>24.817944719303828</v>
      </c>
      <c r="AH162">
        <v>-6</v>
      </c>
      <c r="AI162">
        <v>0.0062457153921430105</v>
      </c>
      <c r="AJ162">
        <v>0.5987086240166246</v>
      </c>
      <c r="AK162">
        <v>-0.1193129</v>
      </c>
      <c r="AL162">
        <v>0</v>
      </c>
    </row>
    <row r="163" spans="1:38" ht="12.75">
      <c r="A163" s="4" t="s">
        <v>31</v>
      </c>
      <c r="B163" s="4">
        <v>2003</v>
      </c>
      <c r="C163" s="4">
        <v>0</v>
      </c>
      <c r="M163">
        <v>0.16</v>
      </c>
      <c r="N163">
        <v>184</v>
      </c>
      <c r="O163" s="4">
        <f>M163*201.6/N163</f>
        <v>0.17530434782608695</v>
      </c>
      <c r="P163" s="4">
        <v>0</v>
      </c>
      <c r="R163" s="4">
        <v>0</v>
      </c>
      <c r="S163" s="4">
        <v>0</v>
      </c>
      <c r="T163">
        <v>105.878</v>
      </c>
      <c r="W163">
        <v>0</v>
      </c>
      <c r="X163">
        <v>0</v>
      </c>
      <c r="Y163">
        <v>0</v>
      </c>
      <c r="Z163">
        <v>0</v>
      </c>
      <c r="AA163">
        <f>(X163+Y163+W163)*(1+0.5*Z163)</f>
        <v>0</v>
      </c>
      <c r="AB163">
        <v>0</v>
      </c>
      <c r="AC163">
        <v>1</v>
      </c>
      <c r="AD163">
        <f>AB163*AC163</f>
        <v>0</v>
      </c>
      <c r="AE163">
        <v>163</v>
      </c>
      <c r="AF163">
        <v>1251154</v>
      </c>
      <c r="AG163">
        <f>AE163/AF163*1000000</f>
        <v>130.27972575718096</v>
      </c>
      <c r="AH163">
        <v>9.5</v>
      </c>
      <c r="AI163">
        <v>0.05481020942408377</v>
      </c>
      <c r="AJ163">
        <v>0.07090941322460556</v>
      </c>
      <c r="AK163">
        <v>1.962794</v>
      </c>
      <c r="AL163">
        <v>0</v>
      </c>
    </row>
    <row r="164" spans="1:38" ht="12.75">
      <c r="A164" s="4" t="s">
        <v>32</v>
      </c>
      <c r="B164" s="4">
        <v>2003</v>
      </c>
      <c r="C164" s="4">
        <v>1</v>
      </c>
      <c r="M164">
        <v>0.25</v>
      </c>
      <c r="N164">
        <v>184</v>
      </c>
      <c r="O164" s="4">
        <f>M164*201.6/N164</f>
        <v>0.27391304347826084</v>
      </c>
      <c r="P164" s="4">
        <v>0</v>
      </c>
      <c r="R164" s="4">
        <v>0</v>
      </c>
      <c r="S164" s="4">
        <v>0</v>
      </c>
      <c r="T164">
        <v>83.3659</v>
      </c>
      <c r="W164">
        <v>0</v>
      </c>
      <c r="X164">
        <v>0</v>
      </c>
      <c r="Y164">
        <v>0</v>
      </c>
      <c r="Z164">
        <v>0</v>
      </c>
      <c r="AA164">
        <f>(X164+Y164+W164)*(1+0.5*Z164)</f>
        <v>0</v>
      </c>
      <c r="AB164">
        <v>0</v>
      </c>
      <c r="AC164">
        <v>1</v>
      </c>
      <c r="AD164">
        <f>AB164*AC164</f>
        <v>0</v>
      </c>
      <c r="AE164">
        <v>112</v>
      </c>
      <c r="AF164">
        <v>1363380</v>
      </c>
      <c r="AG164">
        <f>AE164/AF164*1000000</f>
        <v>82.14877730346639</v>
      </c>
      <c r="AH164">
        <v>-18.5</v>
      </c>
      <c r="AI164">
        <v>0.007359544409155623</v>
      </c>
      <c r="AJ164">
        <v>0.2619944903581267</v>
      </c>
      <c r="AK164">
        <v>-0.6509789</v>
      </c>
      <c r="AL164">
        <v>0</v>
      </c>
    </row>
    <row r="165" spans="1:38" ht="12.75">
      <c r="A165" s="4" t="s">
        <v>33</v>
      </c>
      <c r="B165" s="4">
        <v>2003</v>
      </c>
      <c r="C165" s="4">
        <v>0</v>
      </c>
      <c r="M165">
        <v>0.3</v>
      </c>
      <c r="N165">
        <v>184</v>
      </c>
      <c r="O165" s="4">
        <f>M165*201.6/N165</f>
        <v>0.328695652173913</v>
      </c>
      <c r="P165" s="4">
        <v>0</v>
      </c>
      <c r="R165" s="4">
        <v>0</v>
      </c>
      <c r="S165" s="4">
        <v>0</v>
      </c>
      <c r="T165">
        <v>91.66424</v>
      </c>
      <c r="W165">
        <v>0</v>
      </c>
      <c r="X165">
        <v>0</v>
      </c>
      <c r="Y165">
        <v>0</v>
      </c>
      <c r="Z165">
        <v>0</v>
      </c>
      <c r="AA165">
        <f>(X165+Y165+W165)*(1+0.5*Z165)</f>
        <v>0</v>
      </c>
      <c r="AB165">
        <v>0</v>
      </c>
      <c r="AC165">
        <v>1</v>
      </c>
      <c r="AD165">
        <f>AB165*AC165</f>
        <v>0</v>
      </c>
      <c r="AE165">
        <v>569</v>
      </c>
      <c r="AF165">
        <v>12556006</v>
      </c>
      <c r="AG165">
        <f>AE165/AF165*1000000</f>
        <v>45.31695827478897</v>
      </c>
      <c r="AH165">
        <v>5</v>
      </c>
      <c r="AI165">
        <v>0.005655128232227727</v>
      </c>
      <c r="AJ165">
        <v>1.7713815180785317</v>
      </c>
      <c r="AK165">
        <v>-0.1593475</v>
      </c>
      <c r="AL165">
        <v>0</v>
      </c>
    </row>
    <row r="166" spans="1:38" ht="12.75">
      <c r="A166" s="4" t="s">
        <v>34</v>
      </c>
      <c r="B166" s="4">
        <v>2003</v>
      </c>
      <c r="C166" s="4">
        <v>1</v>
      </c>
      <c r="M166">
        <v>0.18</v>
      </c>
      <c r="N166">
        <v>184</v>
      </c>
      <c r="O166" s="4">
        <f>M166*201.6/N166</f>
        <v>0.19721739130434782</v>
      </c>
      <c r="P166" s="4">
        <v>0</v>
      </c>
      <c r="R166" s="4">
        <v>0</v>
      </c>
      <c r="S166" s="4">
        <v>0</v>
      </c>
      <c r="T166">
        <v>87.3786</v>
      </c>
      <c r="W166">
        <v>0</v>
      </c>
      <c r="X166">
        <v>0</v>
      </c>
      <c r="Y166">
        <v>0</v>
      </c>
      <c r="Z166">
        <v>0</v>
      </c>
      <c r="AA166">
        <f>(X166+Y166+W166)*(1+0.5*Z166)</f>
        <v>0</v>
      </c>
      <c r="AB166">
        <v>0</v>
      </c>
      <c r="AC166">
        <v>1</v>
      </c>
      <c r="AD166">
        <f>AB166*AC166</f>
        <v>0</v>
      </c>
      <c r="AE166">
        <v>221</v>
      </c>
      <c r="AF166">
        <v>6196638</v>
      </c>
      <c r="AG166">
        <f>AE166/AF166*1000000</f>
        <v>35.66450065341884</v>
      </c>
      <c r="AH166">
        <v>-8</v>
      </c>
      <c r="AI166">
        <v>0.004048039896471183</v>
      </c>
      <c r="AJ166">
        <v>1.0942740521429188</v>
      </c>
      <c r="AK166">
        <v>-0.8918254</v>
      </c>
      <c r="AL166">
        <v>0</v>
      </c>
    </row>
    <row r="167" spans="1:38" ht="12.75">
      <c r="A167" s="4" t="s">
        <v>35</v>
      </c>
      <c r="B167" s="4">
        <v>2003</v>
      </c>
      <c r="C167" s="4">
        <v>0</v>
      </c>
      <c r="M167">
        <v>0.2</v>
      </c>
      <c r="N167">
        <v>184</v>
      </c>
      <c r="O167" s="4">
        <f>M167*201.6/N167</f>
        <v>0.21913043478260869</v>
      </c>
      <c r="P167" s="4">
        <v>0</v>
      </c>
      <c r="R167" s="4">
        <v>0</v>
      </c>
      <c r="S167" s="4">
        <v>0</v>
      </c>
      <c r="T167">
        <v>86.70232</v>
      </c>
      <c r="W167">
        <v>0</v>
      </c>
      <c r="X167">
        <v>0</v>
      </c>
      <c r="Y167">
        <v>0</v>
      </c>
      <c r="Z167">
        <v>0</v>
      </c>
      <c r="AA167">
        <f>(X167+Y167+W167)*(1+0.5*Z167)</f>
        <v>0</v>
      </c>
      <c r="AB167">
        <v>0.5</v>
      </c>
      <c r="AC167">
        <v>1</v>
      </c>
      <c r="AD167">
        <f>AB167*AC167</f>
        <v>0.5</v>
      </c>
      <c r="AE167">
        <v>121</v>
      </c>
      <c r="AF167">
        <v>2941999</v>
      </c>
      <c r="AG167">
        <f>AE167/AF167*1000000</f>
        <v>41.12849800424814</v>
      </c>
      <c r="AH167">
        <v>0</v>
      </c>
      <c r="AI167">
        <v>0.006124175266452377</v>
      </c>
      <c r="AJ167">
        <v>1.1865998176845944</v>
      </c>
      <c r="AK167">
        <v>-0.903762</v>
      </c>
      <c r="AL167">
        <v>0</v>
      </c>
    </row>
    <row r="168" spans="1:38" ht="12.75">
      <c r="A168" s="4" t="s">
        <v>36</v>
      </c>
      <c r="B168" s="4">
        <v>2003</v>
      </c>
      <c r="C168" s="4">
        <v>1</v>
      </c>
      <c r="M168">
        <v>0.24</v>
      </c>
      <c r="N168">
        <v>184</v>
      </c>
      <c r="O168" s="4">
        <f>M168*201.6/N168</f>
        <v>0.2629565217391304</v>
      </c>
      <c r="P168" s="4">
        <v>0</v>
      </c>
      <c r="R168" s="4">
        <v>0</v>
      </c>
      <c r="S168" s="4">
        <v>0</v>
      </c>
      <c r="T168">
        <v>87.09354</v>
      </c>
      <c r="W168">
        <v>0</v>
      </c>
      <c r="X168">
        <v>0</v>
      </c>
      <c r="Y168">
        <v>0</v>
      </c>
      <c r="Z168">
        <v>0</v>
      </c>
      <c r="AA168">
        <f>(X168+Y168+W168)*(1+0.5*Z168)</f>
        <v>0</v>
      </c>
      <c r="AB168">
        <v>0</v>
      </c>
      <c r="AC168">
        <v>1</v>
      </c>
      <c r="AD168">
        <f>AB168*AC168</f>
        <v>0</v>
      </c>
      <c r="AE168">
        <v>93</v>
      </c>
      <c r="AF168">
        <v>2723004</v>
      </c>
      <c r="AG168">
        <f>AE168/AF168*1000000</f>
        <v>34.153456990882134</v>
      </c>
      <c r="AH168">
        <v>-12.5</v>
      </c>
      <c r="AI168">
        <v>0.004403326554328879</v>
      </c>
      <c r="AJ168">
        <v>0.5197588722641275</v>
      </c>
      <c r="AK168">
        <v>-1.075208</v>
      </c>
      <c r="AL168">
        <v>0</v>
      </c>
    </row>
    <row r="169" spans="1:38" ht="12.75">
      <c r="A169" s="4" t="s">
        <v>37</v>
      </c>
      <c r="B169" s="4">
        <v>2003</v>
      </c>
      <c r="C169" s="4">
        <v>0</v>
      </c>
      <c r="M169">
        <v>0.15</v>
      </c>
      <c r="N169">
        <v>184</v>
      </c>
      <c r="O169" s="4">
        <f>M169*201.6/N169</f>
        <v>0.1643478260869565</v>
      </c>
      <c r="P169" s="4">
        <v>0</v>
      </c>
      <c r="R169" s="4">
        <v>0</v>
      </c>
      <c r="S169" s="4">
        <v>0</v>
      </c>
      <c r="T169">
        <v>78.38515</v>
      </c>
      <c r="W169">
        <v>1</v>
      </c>
      <c r="X169">
        <v>0.5</v>
      </c>
      <c r="Y169">
        <v>0</v>
      </c>
      <c r="Z169">
        <v>1</v>
      </c>
      <c r="AA169">
        <f>(X169+Y169+W169)*(1+0.5*Z169)</f>
        <v>2.25</v>
      </c>
      <c r="AB169">
        <v>0</v>
      </c>
      <c r="AC169">
        <v>1</v>
      </c>
      <c r="AD169">
        <f>AB169*AC169</f>
        <v>0</v>
      </c>
      <c r="AE169">
        <v>112</v>
      </c>
      <c r="AF169">
        <v>4117170</v>
      </c>
      <c r="AG169">
        <f>AE169/AF169*1000000</f>
        <v>27.203151679430288</v>
      </c>
      <c r="AH169">
        <v>-6.5</v>
      </c>
      <c r="AI169">
        <v>0.005946959549959818</v>
      </c>
      <c r="AJ169">
        <v>0.8202093265384405</v>
      </c>
      <c r="AK169">
        <v>-0.45718</v>
      </c>
      <c r="AL169">
        <v>0</v>
      </c>
    </row>
    <row r="170" spans="1:38" ht="12.75">
      <c r="A170" s="4" t="s">
        <v>38</v>
      </c>
      <c r="B170" s="4">
        <v>2003</v>
      </c>
      <c r="C170" s="4">
        <v>1</v>
      </c>
      <c r="M170">
        <v>0.2</v>
      </c>
      <c r="N170">
        <v>184</v>
      </c>
      <c r="O170" s="4">
        <f>M170*201.6/N170</f>
        <v>0.21913043478260869</v>
      </c>
      <c r="P170" s="4">
        <v>0</v>
      </c>
      <c r="R170" s="4">
        <v>0</v>
      </c>
      <c r="S170" s="4">
        <v>0</v>
      </c>
      <c r="T170">
        <v>78.10915</v>
      </c>
      <c r="W170">
        <v>0</v>
      </c>
      <c r="X170">
        <v>0</v>
      </c>
      <c r="Y170">
        <v>0</v>
      </c>
      <c r="Z170">
        <v>0</v>
      </c>
      <c r="AA170">
        <f>(X170+Y170+W170)*(1+0.5*Z170)</f>
        <v>0</v>
      </c>
      <c r="AB170">
        <v>0</v>
      </c>
      <c r="AC170">
        <v>1</v>
      </c>
      <c r="AD170">
        <f>AB170*AC170</f>
        <v>0</v>
      </c>
      <c r="AE170">
        <v>224</v>
      </c>
      <c r="AF170">
        <v>4521042</v>
      </c>
      <c r="AG170">
        <f>AE170/AF170*1000000</f>
        <v>49.54610021318094</v>
      </c>
      <c r="AH170">
        <v>-2</v>
      </c>
      <c r="AI170">
        <v>0.009504707370381935</v>
      </c>
      <c r="AJ170">
        <v>0.46670477989610004</v>
      </c>
      <c r="AK170">
        <v>-0.8891109</v>
      </c>
      <c r="AL170">
        <v>0</v>
      </c>
    </row>
    <row r="171" spans="1:38" ht="12.75">
      <c r="A171" s="4" t="s">
        <v>39</v>
      </c>
      <c r="B171" s="4">
        <v>2003</v>
      </c>
      <c r="C171" s="4">
        <v>0</v>
      </c>
      <c r="M171">
        <v>0.24600000000000002</v>
      </c>
      <c r="N171">
        <v>184</v>
      </c>
      <c r="O171" s="4">
        <f>M171*201.6/N171</f>
        <v>0.2695304347826087</v>
      </c>
      <c r="P171" s="4">
        <v>0</v>
      </c>
      <c r="R171" s="4">
        <v>0</v>
      </c>
      <c r="S171" s="4">
        <v>0</v>
      </c>
      <c r="T171">
        <v>95.60974</v>
      </c>
      <c r="W171">
        <v>1</v>
      </c>
      <c r="X171">
        <v>0.5</v>
      </c>
      <c r="Y171">
        <v>0</v>
      </c>
      <c r="Z171">
        <v>1</v>
      </c>
      <c r="AA171">
        <f>(X171+Y171+W171)*(1+0.5*Z171)</f>
        <v>2.25</v>
      </c>
      <c r="AB171">
        <v>30</v>
      </c>
      <c r="AC171">
        <v>1</v>
      </c>
      <c r="AD171">
        <f>AB171*AC171</f>
        <v>30</v>
      </c>
      <c r="AE171">
        <v>294</v>
      </c>
      <c r="AF171">
        <v>1306513</v>
      </c>
      <c r="AG171">
        <f>AE171/AF171*1000000</f>
        <v>225.02646357135367</v>
      </c>
      <c r="AH171">
        <v>5</v>
      </c>
      <c r="AI171">
        <v>0.009943358002232604</v>
      </c>
      <c r="AJ171">
        <v>1.5660440854787145</v>
      </c>
      <c r="AK171">
        <v>0.7447748</v>
      </c>
      <c r="AL171">
        <v>0</v>
      </c>
    </row>
    <row r="172" spans="1:38" ht="12.75">
      <c r="A172" s="4" t="s">
        <v>40</v>
      </c>
      <c r="B172" s="4">
        <v>2003</v>
      </c>
      <c r="C172" s="4">
        <v>0</v>
      </c>
      <c r="M172">
        <v>0.235</v>
      </c>
      <c r="N172">
        <v>184</v>
      </c>
      <c r="O172" s="4">
        <f>M172*201.6/N172</f>
        <v>0.2574782608695652</v>
      </c>
      <c r="P172" s="4">
        <v>0</v>
      </c>
      <c r="R172" s="4">
        <v>1</v>
      </c>
      <c r="S172" s="4">
        <v>0</v>
      </c>
      <c r="T172">
        <v>86.64619</v>
      </c>
      <c r="W172">
        <v>0</v>
      </c>
      <c r="X172">
        <v>0</v>
      </c>
      <c r="Y172">
        <v>0</v>
      </c>
      <c r="Z172">
        <v>0</v>
      </c>
      <c r="AA172">
        <f>(X172+Y172+W172)*(1+0.5*Z172)</f>
        <v>0</v>
      </c>
      <c r="AB172">
        <v>0</v>
      </c>
      <c r="AC172">
        <v>1</v>
      </c>
      <c r="AD172">
        <f>AB172*AC172</f>
        <v>0</v>
      </c>
      <c r="AE172">
        <v>406</v>
      </c>
      <c r="AF172">
        <v>5496269</v>
      </c>
      <c r="AG172">
        <f>AE172/AF172*1000000</f>
        <v>73.86829138093496</v>
      </c>
      <c r="AH172">
        <v>6.5</v>
      </c>
      <c r="AI172">
        <v>0.00901382017371535</v>
      </c>
      <c r="AJ172">
        <v>0.4472971509045607</v>
      </c>
      <c r="AK172">
        <v>0.7786968</v>
      </c>
      <c r="AL172">
        <v>0</v>
      </c>
    </row>
    <row r="173" spans="1:38" ht="12.75">
      <c r="A173" s="4" t="s">
        <v>41</v>
      </c>
      <c r="B173" s="4">
        <v>2003</v>
      </c>
      <c r="C173" s="4">
        <v>0</v>
      </c>
      <c r="M173">
        <v>0.215</v>
      </c>
      <c r="N173">
        <v>184</v>
      </c>
      <c r="O173" s="4">
        <f>M173*201.6/N173</f>
        <v>0.23556521739130434</v>
      </c>
      <c r="P173" s="4">
        <v>0</v>
      </c>
      <c r="R173" s="4">
        <v>0</v>
      </c>
      <c r="S173" s="4">
        <v>0.5</v>
      </c>
      <c r="T173">
        <v>106.6652</v>
      </c>
      <c r="W173">
        <v>0</v>
      </c>
      <c r="X173">
        <v>0</v>
      </c>
      <c r="Y173">
        <v>0</v>
      </c>
      <c r="Z173">
        <v>0</v>
      </c>
      <c r="AA173">
        <f>(X173+Y173+W173)*(1+0.5*Z173)</f>
        <v>0</v>
      </c>
      <c r="AB173">
        <v>4.6</v>
      </c>
      <c r="AC173">
        <v>1</v>
      </c>
      <c r="AD173">
        <f>AB173*AC173</f>
        <v>4.6</v>
      </c>
      <c r="AE173">
        <v>274</v>
      </c>
      <c r="AF173">
        <v>6422565</v>
      </c>
      <c r="AG173">
        <f>AE173/AF173*1000000</f>
        <v>42.66208282827811</v>
      </c>
      <c r="AH173">
        <v>14</v>
      </c>
      <c r="AI173">
        <v>0.006685647465554934</v>
      </c>
      <c r="AJ173">
        <v>4.5986903648269415</v>
      </c>
      <c r="AK173">
        <v>1.503605</v>
      </c>
      <c r="AL173">
        <v>0</v>
      </c>
    </row>
    <row r="174" spans="1:38" ht="12.75">
      <c r="A174" s="4" t="s">
        <v>42</v>
      </c>
      <c r="B174" s="4">
        <v>2003</v>
      </c>
      <c r="C174" s="4">
        <v>1</v>
      </c>
      <c r="M174">
        <v>0.19</v>
      </c>
      <c r="N174">
        <v>184</v>
      </c>
      <c r="O174" s="4">
        <f>M174*201.6/N174</f>
        <v>0.20817391304347826</v>
      </c>
      <c r="P174" s="4">
        <v>0</v>
      </c>
      <c r="R174" s="4">
        <v>0</v>
      </c>
      <c r="S174" s="4">
        <v>0</v>
      </c>
      <c r="T174">
        <v>89.72395</v>
      </c>
      <c r="W174">
        <v>0</v>
      </c>
      <c r="X174">
        <v>0</v>
      </c>
      <c r="Y174">
        <v>0</v>
      </c>
      <c r="Z174">
        <v>0</v>
      </c>
      <c r="AA174">
        <f>(X174+Y174+W174)*(1+0.5*Z174)</f>
        <v>0</v>
      </c>
      <c r="AB174">
        <v>0</v>
      </c>
      <c r="AC174">
        <v>1</v>
      </c>
      <c r="AD174">
        <f>AB174*AC174</f>
        <v>0</v>
      </c>
      <c r="AE174">
        <v>414</v>
      </c>
      <c r="AF174">
        <v>10041152</v>
      </c>
      <c r="AG174">
        <f>AE174/AF174*1000000</f>
        <v>41.230328950303715</v>
      </c>
      <c r="AH174">
        <v>2</v>
      </c>
      <c r="AI174">
        <v>0.004096838669237046</v>
      </c>
      <c r="AJ174">
        <v>0.9910337529963074</v>
      </c>
      <c r="AK174">
        <v>0.0650885</v>
      </c>
      <c r="AL174">
        <v>0</v>
      </c>
    </row>
    <row r="175" spans="1:38" ht="12.75">
      <c r="A175" s="4" t="s">
        <v>43</v>
      </c>
      <c r="B175" s="4">
        <v>2003</v>
      </c>
      <c r="C175" s="4">
        <v>0</v>
      </c>
      <c r="M175">
        <v>0.2</v>
      </c>
      <c r="N175">
        <v>184</v>
      </c>
      <c r="O175" s="4">
        <f>M175*201.6/N175</f>
        <v>0.21913043478260869</v>
      </c>
      <c r="P175" s="4">
        <v>0</v>
      </c>
      <c r="R175" s="4">
        <v>0</v>
      </c>
      <c r="S175" s="4">
        <v>0</v>
      </c>
      <c r="T175">
        <v>91.68144</v>
      </c>
      <c r="W175">
        <v>0</v>
      </c>
      <c r="X175">
        <v>0</v>
      </c>
      <c r="Y175">
        <v>0</v>
      </c>
      <c r="Z175">
        <v>0</v>
      </c>
      <c r="AA175">
        <f>(X175+Y175+W175)*(1+0.5*Z175)</f>
        <v>0</v>
      </c>
      <c r="AB175">
        <v>0</v>
      </c>
      <c r="AC175">
        <v>1</v>
      </c>
      <c r="AD175">
        <f>AB175*AC175</f>
        <v>0</v>
      </c>
      <c r="AE175">
        <v>344</v>
      </c>
      <c r="AF175">
        <v>5053572</v>
      </c>
      <c r="AG175">
        <f>AE175/AF175*1000000</f>
        <v>68.0706636810557</v>
      </c>
      <c r="AH175">
        <v>3</v>
      </c>
      <c r="AI175">
        <v>0.005910421199146091</v>
      </c>
      <c r="AJ175">
        <v>0.8777257139478507</v>
      </c>
      <c r="AK175">
        <v>0.1786563</v>
      </c>
      <c r="AL175">
        <v>0</v>
      </c>
    </row>
    <row r="176" spans="1:38" ht="12.75">
      <c r="A176" s="4" t="s">
        <v>44</v>
      </c>
      <c r="B176" s="4">
        <v>2003</v>
      </c>
      <c r="C176" s="4">
        <v>1</v>
      </c>
      <c r="M176">
        <v>0.18</v>
      </c>
      <c r="N176">
        <v>184</v>
      </c>
      <c r="O176" s="4">
        <f>M176*201.6/N176</f>
        <v>0.19721739130434782</v>
      </c>
      <c r="P176" s="4">
        <v>0</v>
      </c>
      <c r="R176" s="4">
        <v>0</v>
      </c>
      <c r="S176" s="4">
        <v>0</v>
      </c>
      <c r="T176">
        <v>76.46729</v>
      </c>
      <c r="W176">
        <v>0</v>
      </c>
      <c r="X176">
        <v>0</v>
      </c>
      <c r="Y176">
        <v>0</v>
      </c>
      <c r="Z176">
        <v>0</v>
      </c>
      <c r="AA176">
        <f>(X176+Y176+W176)*(1+0.5*Z176)</f>
        <v>0</v>
      </c>
      <c r="AB176">
        <v>0</v>
      </c>
      <c r="AC176">
        <v>1</v>
      </c>
      <c r="AD176">
        <f>AB176*AC176</f>
        <v>0</v>
      </c>
      <c r="AE176">
        <v>95</v>
      </c>
      <c r="AF176">
        <v>2868312</v>
      </c>
      <c r="AG176">
        <f>AE176/AF176*1000000</f>
        <v>33.12052524272116</v>
      </c>
      <c r="AH176">
        <v>-8</v>
      </c>
      <c r="AI176">
        <v>0.023901144864839026</v>
      </c>
      <c r="AJ176">
        <v>0.41810937070623805</v>
      </c>
      <c r="AK176">
        <v>-0.6973282</v>
      </c>
      <c r="AL176">
        <v>0</v>
      </c>
    </row>
    <row r="177" spans="1:38" ht="12.75">
      <c r="A177" s="4" t="s">
        <v>45</v>
      </c>
      <c r="B177" s="4">
        <v>2003</v>
      </c>
      <c r="C177" s="4">
        <v>1</v>
      </c>
      <c r="M177">
        <v>0.17</v>
      </c>
      <c r="N177">
        <v>184</v>
      </c>
      <c r="O177" s="4">
        <f>M177*201.6/N177</f>
        <v>0.1862608695652174</v>
      </c>
      <c r="P177" s="4">
        <v>0</v>
      </c>
      <c r="R177" s="4">
        <v>0</v>
      </c>
      <c r="S177" s="4">
        <v>0</v>
      </c>
      <c r="T177">
        <v>86.98297</v>
      </c>
      <c r="W177">
        <v>0</v>
      </c>
      <c r="X177">
        <v>0</v>
      </c>
      <c r="Y177">
        <v>0</v>
      </c>
      <c r="Z177">
        <v>0</v>
      </c>
      <c r="AA177">
        <f>(X177+Y177+W177)*(1+0.5*Z177)</f>
        <v>0</v>
      </c>
      <c r="AB177">
        <v>0</v>
      </c>
      <c r="AC177">
        <v>1</v>
      </c>
      <c r="AD177">
        <f>AB177*AC177</f>
        <v>0</v>
      </c>
      <c r="AE177">
        <v>260</v>
      </c>
      <c r="AF177">
        <v>5709403</v>
      </c>
      <c r="AG177">
        <f>AE177/AF177*1000000</f>
        <v>45.53891186171304</v>
      </c>
      <c r="AH177">
        <v>-2</v>
      </c>
      <c r="AI177">
        <v>0.006418126550553331</v>
      </c>
      <c r="AJ177">
        <v>1.142607604860839</v>
      </c>
      <c r="AK177">
        <v>-0.9430821</v>
      </c>
      <c r="AL177">
        <v>0</v>
      </c>
    </row>
    <row r="178" spans="1:38" ht="12.75">
      <c r="A178" s="4" t="s">
        <v>46</v>
      </c>
      <c r="B178" s="4">
        <v>2003</v>
      </c>
      <c r="C178" s="4">
        <v>1</v>
      </c>
      <c r="M178">
        <v>0.27</v>
      </c>
      <c r="N178">
        <v>184</v>
      </c>
      <c r="O178" s="4">
        <f>M178*201.6/N178</f>
        <v>0.29582608695652174</v>
      </c>
      <c r="P178" s="4">
        <v>0</v>
      </c>
      <c r="R178" s="4">
        <v>0</v>
      </c>
      <c r="S178" s="4">
        <v>0</v>
      </c>
      <c r="T178">
        <v>83.03591</v>
      </c>
      <c r="W178">
        <v>0</v>
      </c>
      <c r="X178">
        <v>0</v>
      </c>
      <c r="Y178">
        <v>0</v>
      </c>
      <c r="Z178">
        <v>0</v>
      </c>
      <c r="AA178">
        <f>(X178+Y178+W178)*(1+0.5*Z178)</f>
        <v>0</v>
      </c>
      <c r="AB178">
        <v>0</v>
      </c>
      <c r="AC178">
        <v>1</v>
      </c>
      <c r="AD178">
        <f>AB178*AC178</f>
        <v>0</v>
      </c>
      <c r="AE178">
        <v>88</v>
      </c>
      <c r="AF178">
        <v>919630</v>
      </c>
      <c r="AG178">
        <f>AE178/AF178*1000000</f>
        <v>95.69065819949327</v>
      </c>
      <c r="AH178">
        <v>-10.5</v>
      </c>
      <c r="AI178">
        <v>0.012488849241748439</v>
      </c>
      <c r="AJ178">
        <v>0.0829476842980585</v>
      </c>
      <c r="AK178">
        <v>-0.3684068</v>
      </c>
      <c r="AL178">
        <v>0</v>
      </c>
    </row>
    <row r="179" spans="1:38" ht="12.75">
      <c r="A179" s="4" t="s">
        <v>47</v>
      </c>
      <c r="B179" s="4">
        <v>2003</v>
      </c>
      <c r="C179" s="4">
        <v>1</v>
      </c>
      <c r="M179">
        <v>0.24600000000000002</v>
      </c>
      <c r="N179">
        <v>184</v>
      </c>
      <c r="O179" s="4">
        <f>M179*201.6/N179</f>
        <v>0.2695304347826087</v>
      </c>
      <c r="P179" s="4">
        <v>0</v>
      </c>
      <c r="R179" s="4">
        <v>0</v>
      </c>
      <c r="S179" s="4">
        <v>0</v>
      </c>
      <c r="T179">
        <v>88.22604</v>
      </c>
      <c r="W179">
        <v>0</v>
      </c>
      <c r="X179">
        <v>0</v>
      </c>
      <c r="Y179">
        <v>0</v>
      </c>
      <c r="Z179">
        <v>0</v>
      </c>
      <c r="AA179">
        <f>(X179+Y179+W179)*(1+0.5*Z179)</f>
        <v>0</v>
      </c>
      <c r="AB179">
        <v>0</v>
      </c>
      <c r="AC179">
        <v>1</v>
      </c>
      <c r="AD179">
        <f>AB179*AC179</f>
        <v>0</v>
      </c>
      <c r="AE179">
        <v>69</v>
      </c>
      <c r="AF179">
        <v>1738643</v>
      </c>
      <c r="AG179">
        <f>AE179/AF179*1000000</f>
        <v>39.68612302813171</v>
      </c>
      <c r="AH179">
        <v>-15</v>
      </c>
      <c r="AI179">
        <v>0.004343441134942513</v>
      </c>
      <c r="AJ179">
        <v>0.5334164224818022</v>
      </c>
      <c r="AK179">
        <v>-0.5579232</v>
      </c>
      <c r="AL179">
        <v>0</v>
      </c>
    </row>
    <row r="180" spans="1:38" ht="12.75">
      <c r="A180" s="4" t="s">
        <v>48</v>
      </c>
      <c r="B180" s="4">
        <v>2003</v>
      </c>
      <c r="C180" s="4">
        <v>0</v>
      </c>
      <c r="M180">
        <v>0.23</v>
      </c>
      <c r="N180">
        <v>184</v>
      </c>
      <c r="O180" s="4">
        <f>M180*201.6/N180</f>
        <v>0.252</v>
      </c>
      <c r="P180" s="4">
        <v>0</v>
      </c>
      <c r="R180" s="4">
        <v>0</v>
      </c>
      <c r="S180" s="4">
        <v>0</v>
      </c>
      <c r="T180">
        <v>88.53851</v>
      </c>
      <c r="W180">
        <v>0</v>
      </c>
      <c r="X180">
        <v>0</v>
      </c>
      <c r="Y180">
        <v>0</v>
      </c>
      <c r="Z180">
        <v>0</v>
      </c>
      <c r="AA180">
        <f>(X180+Y180+W180)*(1+0.5*Z180)</f>
        <v>0</v>
      </c>
      <c r="AB180">
        <v>5</v>
      </c>
      <c r="AC180">
        <v>1</v>
      </c>
      <c r="AD180">
        <f>AB180*AC180</f>
        <v>5</v>
      </c>
      <c r="AE180">
        <v>47</v>
      </c>
      <c r="AF180">
        <v>2248850</v>
      </c>
      <c r="AG180">
        <f>AE180/AF180*1000000</f>
        <v>20.899570891789136</v>
      </c>
      <c r="AH180">
        <v>-2.5</v>
      </c>
      <c r="AI180">
        <v>0.12979382236411893</v>
      </c>
      <c r="AJ180">
        <v>0.036460390379778405</v>
      </c>
      <c r="AK180">
        <v>-0.6169345</v>
      </c>
      <c r="AL180">
        <v>0</v>
      </c>
    </row>
    <row r="181" spans="1:38" ht="12.75">
      <c r="A181" s="4" t="s">
        <v>49</v>
      </c>
      <c r="B181" s="4">
        <v>2003</v>
      </c>
      <c r="C181" s="4">
        <v>0</v>
      </c>
      <c r="M181">
        <v>0.18</v>
      </c>
      <c r="N181">
        <v>184</v>
      </c>
      <c r="O181" s="4">
        <f>M181*201.6/N181</f>
        <v>0.19721739130434782</v>
      </c>
      <c r="P181" s="4">
        <v>0</v>
      </c>
      <c r="R181" s="4">
        <v>0</v>
      </c>
      <c r="S181" s="4">
        <v>0</v>
      </c>
      <c r="T181">
        <v>100.9345</v>
      </c>
      <c r="W181">
        <v>1</v>
      </c>
      <c r="X181">
        <v>0.5</v>
      </c>
      <c r="Y181">
        <v>0</v>
      </c>
      <c r="Z181">
        <v>1</v>
      </c>
      <c r="AA181">
        <f>(X181+Y181+W181)*(1+0.5*Z181)</f>
        <v>2.25</v>
      </c>
      <c r="AB181">
        <v>0</v>
      </c>
      <c r="AC181">
        <v>1</v>
      </c>
      <c r="AD181">
        <f>AB181*AC181</f>
        <v>0</v>
      </c>
      <c r="AE181">
        <v>200</v>
      </c>
      <c r="AF181">
        <v>1279840</v>
      </c>
      <c r="AG181">
        <f>AE181/AF181*1000000</f>
        <v>156.26953369171147</v>
      </c>
      <c r="AH181">
        <v>0</v>
      </c>
      <c r="AI181">
        <v>0.011367495397594237</v>
      </c>
      <c r="AJ181">
        <v>2.5576170642433427</v>
      </c>
      <c r="AK181">
        <v>1.35788</v>
      </c>
      <c r="AL181">
        <v>0</v>
      </c>
    </row>
    <row r="182" spans="1:38" ht="12.75">
      <c r="A182" s="4" t="s">
        <v>50</v>
      </c>
      <c r="B182" s="4">
        <v>2003</v>
      </c>
      <c r="C182" s="4">
        <v>0</v>
      </c>
      <c r="M182">
        <v>0.105</v>
      </c>
      <c r="N182">
        <v>184</v>
      </c>
      <c r="O182" s="4">
        <f>M182*201.6/N182</f>
        <v>0.11504347826086957</v>
      </c>
      <c r="P182" s="4">
        <v>0</v>
      </c>
      <c r="R182" s="4">
        <v>1</v>
      </c>
      <c r="S182" s="4">
        <v>2</v>
      </c>
      <c r="T182">
        <v>104.5061</v>
      </c>
      <c r="W182">
        <v>1</v>
      </c>
      <c r="X182">
        <v>0</v>
      </c>
      <c r="Y182">
        <v>0</v>
      </c>
      <c r="Z182">
        <v>1</v>
      </c>
      <c r="AA182">
        <f>(X182+Y182+W182)*(1+0.5*Z182)</f>
        <v>1.5</v>
      </c>
      <c r="AB182">
        <v>1</v>
      </c>
      <c r="AC182">
        <v>1.5</v>
      </c>
      <c r="AD182">
        <f>AB182*AC182</f>
        <v>1.5</v>
      </c>
      <c r="AE182">
        <v>748</v>
      </c>
      <c r="AF182">
        <v>8601402</v>
      </c>
      <c r="AG182">
        <f>AE182/AF182*1000000</f>
        <v>86.962567265197</v>
      </c>
      <c r="AH182">
        <v>7</v>
      </c>
      <c r="AI182">
        <v>0.010627240569350415</v>
      </c>
      <c r="AJ182">
        <v>5.9554287476866135</v>
      </c>
      <c r="AK182">
        <v>0.8723231</v>
      </c>
      <c r="AL182">
        <v>0</v>
      </c>
    </row>
    <row r="183" spans="1:38" ht="12.75">
      <c r="A183" s="4" t="s">
        <v>51</v>
      </c>
      <c r="B183" s="4">
        <v>2003</v>
      </c>
      <c r="C183" s="4">
        <v>0</v>
      </c>
      <c r="M183">
        <v>0.17</v>
      </c>
      <c r="N183">
        <v>184</v>
      </c>
      <c r="O183" s="4">
        <f>M183*201.6/N183</f>
        <v>0.1862608695652174</v>
      </c>
      <c r="P183" s="4">
        <v>0</v>
      </c>
      <c r="R183" s="4">
        <v>0</v>
      </c>
      <c r="S183" s="4">
        <v>0</v>
      </c>
      <c r="T183">
        <v>83.1721</v>
      </c>
      <c r="W183">
        <v>0</v>
      </c>
      <c r="X183">
        <v>0</v>
      </c>
      <c r="Y183">
        <v>0</v>
      </c>
      <c r="Z183">
        <v>0</v>
      </c>
      <c r="AA183">
        <f>(X183+Y183+W183)*(1+0.5*Z183)</f>
        <v>0</v>
      </c>
      <c r="AB183">
        <v>0</v>
      </c>
      <c r="AC183">
        <v>1</v>
      </c>
      <c r="AD183">
        <f>AB183*AC183</f>
        <v>0</v>
      </c>
      <c r="AE183">
        <v>88</v>
      </c>
      <c r="AF183">
        <v>1877574</v>
      </c>
      <c r="AG183">
        <f>AE183/AF183*1000000</f>
        <v>46.86899158168999</v>
      </c>
      <c r="AH183">
        <v>0</v>
      </c>
      <c r="AI183">
        <v>0.009302325581395349</v>
      </c>
      <c r="AJ183">
        <v>0.09463027647859808</v>
      </c>
      <c r="AK183">
        <v>-0.1713801</v>
      </c>
      <c r="AL183">
        <v>0</v>
      </c>
    </row>
    <row r="184" spans="1:38" ht="12.75">
      <c r="A184" s="4" t="s">
        <v>52</v>
      </c>
      <c r="B184" s="4">
        <v>2003</v>
      </c>
      <c r="C184" s="4">
        <v>0</v>
      </c>
      <c r="M184">
        <v>0.327</v>
      </c>
      <c r="N184">
        <v>184</v>
      </c>
      <c r="O184" s="4">
        <f>M184*201.6/N184</f>
        <v>0.3582782608695652</v>
      </c>
      <c r="P184" s="4">
        <v>0</v>
      </c>
      <c r="R184" s="4">
        <v>1</v>
      </c>
      <c r="S184" s="4">
        <v>0</v>
      </c>
      <c r="T184">
        <v>100.3904</v>
      </c>
      <c r="W184">
        <v>0</v>
      </c>
      <c r="X184">
        <v>0</v>
      </c>
      <c r="Y184">
        <v>0</v>
      </c>
      <c r="Z184">
        <v>0</v>
      </c>
      <c r="AA184">
        <f>(X184+Y184+W184)*(1+0.5*Z184)</f>
        <v>0</v>
      </c>
      <c r="AB184">
        <v>0</v>
      </c>
      <c r="AC184">
        <v>1</v>
      </c>
      <c r="AD184">
        <f>AB184*AC184</f>
        <v>0</v>
      </c>
      <c r="AE184">
        <v>837</v>
      </c>
      <c r="AF184">
        <v>19175939</v>
      </c>
      <c r="AG184">
        <f>AE184/AF184*1000000</f>
        <v>43.64844923630598</v>
      </c>
      <c r="AH184">
        <v>12</v>
      </c>
      <c r="AI184">
        <v>0.0072681052661986885</v>
      </c>
      <c r="AJ184">
        <v>2.866496978177739</v>
      </c>
      <c r="AK184">
        <v>-0.0367752</v>
      </c>
      <c r="AL184">
        <v>0</v>
      </c>
    </row>
    <row r="185" spans="1:38" ht="12.75">
      <c r="A185" s="4" t="s">
        <v>53</v>
      </c>
      <c r="B185" s="4">
        <v>2003</v>
      </c>
      <c r="C185" s="4">
        <v>1</v>
      </c>
      <c r="M185">
        <v>0.242</v>
      </c>
      <c r="N185">
        <v>184</v>
      </c>
      <c r="O185" s="4">
        <f>M185*201.6/N185</f>
        <v>0.26514782608695653</v>
      </c>
      <c r="P185" s="4">
        <v>0</v>
      </c>
      <c r="R185" s="4">
        <v>0</v>
      </c>
      <c r="S185" s="4">
        <v>0</v>
      </c>
      <c r="T185">
        <v>80.50095</v>
      </c>
      <c r="W185">
        <v>0</v>
      </c>
      <c r="X185">
        <v>0</v>
      </c>
      <c r="Y185">
        <v>0</v>
      </c>
      <c r="Z185">
        <v>0</v>
      </c>
      <c r="AA185">
        <f>(X185+Y185+W185)*(1+0.5*Z185)</f>
        <v>0</v>
      </c>
      <c r="AB185">
        <v>0</v>
      </c>
      <c r="AC185">
        <v>1</v>
      </c>
      <c r="AD185">
        <f>AB185*AC185</f>
        <v>0</v>
      </c>
      <c r="AE185">
        <v>205</v>
      </c>
      <c r="AF185">
        <v>8422501</v>
      </c>
      <c r="AG185">
        <f>AE185/AF185*1000000</f>
        <v>24.33956374715776</v>
      </c>
      <c r="AH185">
        <v>-7</v>
      </c>
      <c r="AI185">
        <v>0.005188607573566239</v>
      </c>
      <c r="AJ185">
        <v>0.5772416766901936</v>
      </c>
      <c r="AK185">
        <v>-0.3238244</v>
      </c>
      <c r="AL185">
        <v>0</v>
      </c>
    </row>
    <row r="186" spans="1:38" ht="12.75">
      <c r="A186" s="4" t="s">
        <v>54</v>
      </c>
      <c r="B186" s="4">
        <v>2003</v>
      </c>
      <c r="C186" s="4">
        <v>1</v>
      </c>
      <c r="M186">
        <v>0.21</v>
      </c>
      <c r="N186">
        <v>184</v>
      </c>
      <c r="O186" s="4">
        <f>M186*201.6/N186</f>
        <v>0.23008695652173913</v>
      </c>
      <c r="P186" s="4">
        <v>0</v>
      </c>
      <c r="R186" s="4">
        <v>0</v>
      </c>
      <c r="S186" s="4">
        <v>0</v>
      </c>
      <c r="T186">
        <v>87.32621</v>
      </c>
      <c r="W186">
        <v>0</v>
      </c>
      <c r="X186">
        <v>0</v>
      </c>
      <c r="Y186">
        <v>0</v>
      </c>
      <c r="Z186">
        <v>0</v>
      </c>
      <c r="AA186">
        <f>(X186+Y186+W186)*(1+0.5*Z186)</f>
        <v>0</v>
      </c>
      <c r="AB186">
        <v>0</v>
      </c>
      <c r="AC186">
        <v>1</v>
      </c>
      <c r="AD186">
        <f>AB186*AC186</f>
        <v>0</v>
      </c>
      <c r="AE186">
        <v>41</v>
      </c>
      <c r="AF186">
        <v>638817</v>
      </c>
      <c r="AG186">
        <f>AE186/AF186*1000000</f>
        <v>64.18113481638717</v>
      </c>
      <c r="AH186">
        <v>-12.5</v>
      </c>
      <c r="AI186">
        <v>0.007526403107676122</v>
      </c>
      <c r="AJ186">
        <v>1.8476671335991255</v>
      </c>
      <c r="AK186">
        <v>-0.4184145</v>
      </c>
      <c r="AL186">
        <v>0</v>
      </c>
    </row>
    <row r="187" spans="1:38" ht="12.75">
      <c r="A187" s="4" t="s">
        <v>55</v>
      </c>
      <c r="B187" s="4">
        <v>2003</v>
      </c>
      <c r="C187" s="4">
        <v>0</v>
      </c>
      <c r="M187">
        <v>0.24</v>
      </c>
      <c r="N187">
        <v>184</v>
      </c>
      <c r="O187" s="4">
        <f>M187*201.6/N187</f>
        <v>0.2629565217391304</v>
      </c>
      <c r="P187" s="4">
        <v>0</v>
      </c>
      <c r="R187" s="4">
        <v>0</v>
      </c>
      <c r="S187" s="4">
        <v>0</v>
      </c>
      <c r="T187">
        <v>88.00728</v>
      </c>
      <c r="W187">
        <v>0</v>
      </c>
      <c r="X187">
        <v>0</v>
      </c>
      <c r="Y187">
        <v>0</v>
      </c>
      <c r="Z187">
        <v>0</v>
      </c>
      <c r="AA187">
        <f>(X187+Y187+W187)*(1+0.5*Z187)</f>
        <v>0</v>
      </c>
      <c r="AB187">
        <v>0</v>
      </c>
      <c r="AC187">
        <v>1</v>
      </c>
      <c r="AD187">
        <f>AB187*AC187</f>
        <v>0</v>
      </c>
      <c r="AE187">
        <v>649</v>
      </c>
      <c r="AF187">
        <v>11434788</v>
      </c>
      <c r="AG187">
        <f>AE187/AF187*1000000</f>
        <v>56.75662723261682</v>
      </c>
      <c r="AH187">
        <v>-2</v>
      </c>
      <c r="AI187">
        <v>0.00372084060246867</v>
      </c>
      <c r="AJ187">
        <v>1.5582109309370464</v>
      </c>
      <c r="AK187">
        <v>-0.3119997</v>
      </c>
      <c r="AL187">
        <v>0</v>
      </c>
    </row>
    <row r="188" spans="1:38" ht="12.75">
      <c r="A188" s="4" t="s">
        <v>56</v>
      </c>
      <c r="B188" s="4">
        <v>2003</v>
      </c>
      <c r="C188" s="4">
        <v>0</v>
      </c>
      <c r="M188">
        <v>0.16</v>
      </c>
      <c r="N188">
        <v>184</v>
      </c>
      <c r="O188" s="4">
        <f>M188*201.6/N188</f>
        <v>0.17530434782608695</v>
      </c>
      <c r="P188" s="4">
        <v>0</v>
      </c>
      <c r="R188" s="4">
        <v>0</v>
      </c>
      <c r="S188" s="4">
        <v>0</v>
      </c>
      <c r="T188">
        <v>76.82661</v>
      </c>
      <c r="W188">
        <v>0</v>
      </c>
      <c r="X188">
        <v>0</v>
      </c>
      <c r="Y188">
        <v>0</v>
      </c>
      <c r="Z188">
        <v>0</v>
      </c>
      <c r="AA188">
        <f>(X188+Y188+W188)*(1+0.5*Z188)</f>
        <v>0</v>
      </c>
      <c r="AB188">
        <v>0</v>
      </c>
      <c r="AC188">
        <v>1</v>
      </c>
      <c r="AD188">
        <f>AB188*AC188</f>
        <v>0</v>
      </c>
      <c r="AE188">
        <v>65</v>
      </c>
      <c r="AF188">
        <v>3504892</v>
      </c>
      <c r="AG188">
        <f>AE188/AF188*1000000</f>
        <v>18.54550725100802</v>
      </c>
      <c r="AH188">
        <v>-11</v>
      </c>
      <c r="AI188">
        <v>0.0034622324084458964</v>
      </c>
      <c r="AJ188">
        <v>0.7474392478447628</v>
      </c>
      <c r="AK188">
        <v>-0.5834466</v>
      </c>
      <c r="AL188">
        <v>0</v>
      </c>
    </row>
    <row r="189" spans="1:38" ht="12.75">
      <c r="A189" s="4" t="s">
        <v>57</v>
      </c>
      <c r="B189" s="4">
        <v>2003</v>
      </c>
      <c r="C189" s="4">
        <v>0</v>
      </c>
      <c r="M189">
        <v>0.24</v>
      </c>
      <c r="N189">
        <v>184</v>
      </c>
      <c r="O189" s="4">
        <f>M189*201.6/N189</f>
        <v>0.2629565217391304</v>
      </c>
      <c r="P189" s="4">
        <v>0</v>
      </c>
      <c r="R189" s="4">
        <v>0</v>
      </c>
      <c r="S189" s="4">
        <v>0</v>
      </c>
      <c r="T189">
        <v>89.0349</v>
      </c>
      <c r="W189">
        <v>0</v>
      </c>
      <c r="X189">
        <v>0</v>
      </c>
      <c r="Y189">
        <v>0</v>
      </c>
      <c r="Z189">
        <v>0</v>
      </c>
      <c r="AA189">
        <f>(X189+Y189+W189)*(1+0.5*Z189)</f>
        <v>0</v>
      </c>
      <c r="AB189">
        <v>0</v>
      </c>
      <c r="AC189">
        <v>1</v>
      </c>
      <c r="AD189">
        <f>AB189*AC189</f>
        <v>0</v>
      </c>
      <c r="AE189">
        <v>1091</v>
      </c>
      <c r="AF189">
        <v>3547376</v>
      </c>
      <c r="AG189">
        <f>AE189/AF189*1000000</f>
        <v>307.55127170054715</v>
      </c>
      <c r="AH189">
        <v>0.5</v>
      </c>
      <c r="AI189">
        <v>0.007280155030639501</v>
      </c>
      <c r="AJ189">
        <v>0.2896720309635364</v>
      </c>
      <c r="AK189">
        <v>-0.0885811</v>
      </c>
      <c r="AL189">
        <v>0</v>
      </c>
    </row>
    <row r="190" spans="1:38" ht="12.75">
      <c r="A190" s="4" t="s">
        <v>58</v>
      </c>
      <c r="B190" s="4">
        <v>2003</v>
      </c>
      <c r="C190" s="4">
        <v>0</v>
      </c>
      <c r="M190">
        <v>0.12</v>
      </c>
      <c r="N190">
        <v>184</v>
      </c>
      <c r="O190" s="4">
        <f>M190*201.6/N190</f>
        <v>0.1314782608695652</v>
      </c>
      <c r="P190" s="4">
        <v>0</v>
      </c>
      <c r="R190" s="4">
        <v>0</v>
      </c>
      <c r="S190" s="4">
        <v>1</v>
      </c>
      <c r="T190">
        <v>93.61815</v>
      </c>
      <c r="W190">
        <v>0</v>
      </c>
      <c r="X190">
        <v>0</v>
      </c>
      <c r="Y190">
        <v>0</v>
      </c>
      <c r="Z190">
        <v>0</v>
      </c>
      <c r="AA190">
        <f>(X190+Y190+W190)*(1+0.5*Z190)</f>
        <v>0</v>
      </c>
      <c r="AB190">
        <v>0</v>
      </c>
      <c r="AC190">
        <v>1</v>
      </c>
      <c r="AD190">
        <f>AB190*AC190</f>
        <v>0</v>
      </c>
      <c r="AE190">
        <v>712</v>
      </c>
      <c r="AF190">
        <v>12374658</v>
      </c>
      <c r="AG190">
        <f>AE190/AF190*1000000</f>
        <v>57.536943647250695</v>
      </c>
      <c r="AH190">
        <v>1</v>
      </c>
      <c r="AI190">
        <v>0.0053632896345413884</v>
      </c>
      <c r="AJ190">
        <v>4.588433338321113</v>
      </c>
      <c r="AK190">
        <v>0.3846648</v>
      </c>
      <c r="AL190">
        <v>0</v>
      </c>
    </row>
    <row r="191" spans="1:38" ht="12.75">
      <c r="A191" s="4" t="s">
        <v>59</v>
      </c>
      <c r="B191" s="4">
        <v>2003</v>
      </c>
      <c r="C191" s="4">
        <v>0</v>
      </c>
      <c r="M191">
        <v>0.3</v>
      </c>
      <c r="N191">
        <v>184</v>
      </c>
      <c r="O191" s="4">
        <f>M191*201.6/N191</f>
        <v>0.328695652173913</v>
      </c>
      <c r="P191" s="4">
        <v>0</v>
      </c>
      <c r="R191" s="4">
        <v>0</v>
      </c>
      <c r="S191" s="4">
        <v>0</v>
      </c>
      <c r="T191">
        <v>100.8145</v>
      </c>
      <c r="W191">
        <v>0</v>
      </c>
      <c r="X191">
        <v>0</v>
      </c>
      <c r="Y191">
        <v>0</v>
      </c>
      <c r="Z191">
        <v>0</v>
      </c>
      <c r="AA191">
        <f>(X191+Y191+W191)*(1+0.5*Z191)</f>
        <v>0</v>
      </c>
      <c r="AB191">
        <v>0</v>
      </c>
      <c r="AC191">
        <v>1</v>
      </c>
      <c r="AD191">
        <f>AB191*AC191</f>
        <v>0</v>
      </c>
      <c r="AE191">
        <v>109</v>
      </c>
      <c r="AF191">
        <v>1071342</v>
      </c>
      <c r="AG191">
        <f>AE191/AF191*1000000</f>
        <v>101.74155405090065</v>
      </c>
      <c r="AH191">
        <v>15</v>
      </c>
      <c r="AI191">
        <v>0.006864588343316864</v>
      </c>
      <c r="AJ191">
        <v>4.016477857878476</v>
      </c>
      <c r="AK191">
        <v>1.606527</v>
      </c>
      <c r="AL191">
        <v>0</v>
      </c>
    </row>
    <row r="192" spans="1:38" ht="12.75">
      <c r="A192" s="4" t="s">
        <v>60</v>
      </c>
      <c r="B192" s="4">
        <v>2003</v>
      </c>
      <c r="C192" s="4">
        <v>0</v>
      </c>
      <c r="M192">
        <v>0.16</v>
      </c>
      <c r="N192">
        <v>184</v>
      </c>
      <c r="O192" s="4">
        <f>M192*201.6/N192</f>
        <v>0.17530434782608695</v>
      </c>
      <c r="P192" s="4">
        <v>0</v>
      </c>
      <c r="R192" s="4">
        <v>0</v>
      </c>
      <c r="S192" s="4">
        <v>0</v>
      </c>
      <c r="T192">
        <v>79.31826</v>
      </c>
      <c r="W192">
        <v>1</v>
      </c>
      <c r="X192">
        <v>0.5</v>
      </c>
      <c r="Y192">
        <v>0</v>
      </c>
      <c r="Z192">
        <v>1</v>
      </c>
      <c r="AA192">
        <f>(X192+Y192+W192)*(1+0.5*Z192)</f>
        <v>2.25</v>
      </c>
      <c r="AB192">
        <v>0</v>
      </c>
      <c r="AC192">
        <v>1</v>
      </c>
      <c r="AD192">
        <f>AB192*AC192</f>
        <v>0</v>
      </c>
      <c r="AE192">
        <v>82</v>
      </c>
      <c r="AF192">
        <v>4150297</v>
      </c>
      <c r="AG192">
        <f>AE192/AF192*1000000</f>
        <v>19.757622165353467</v>
      </c>
      <c r="AH192">
        <v>-8</v>
      </c>
      <c r="AI192">
        <v>0.009963251389681203</v>
      </c>
      <c r="AJ192">
        <v>0.5265146064181897</v>
      </c>
      <c r="AK192">
        <v>-0.6898091</v>
      </c>
      <c r="AL192">
        <v>0</v>
      </c>
    </row>
    <row r="193" spans="1:38" ht="12.75">
      <c r="A193" s="4" t="s">
        <v>61</v>
      </c>
      <c r="B193" s="4">
        <v>2003</v>
      </c>
      <c r="C193" s="4">
        <v>0</v>
      </c>
      <c r="M193">
        <v>0.16</v>
      </c>
      <c r="N193">
        <v>184</v>
      </c>
      <c r="O193" s="4">
        <f>M193*201.6/N193</f>
        <v>0.17530434782608695</v>
      </c>
      <c r="P193" s="4">
        <v>0</v>
      </c>
      <c r="R193" s="4">
        <v>0</v>
      </c>
      <c r="S193" s="4">
        <v>0</v>
      </c>
      <c r="T193">
        <v>87.81823</v>
      </c>
      <c r="W193">
        <v>0</v>
      </c>
      <c r="X193">
        <v>0</v>
      </c>
      <c r="Y193">
        <v>0</v>
      </c>
      <c r="Z193">
        <v>0</v>
      </c>
      <c r="AA193">
        <f>(X193+Y193+W193)*(1+0.5*Z193)</f>
        <v>0</v>
      </c>
      <c r="AB193">
        <v>0</v>
      </c>
      <c r="AC193">
        <v>1</v>
      </c>
      <c r="AD193">
        <f>AB193*AC193</f>
        <v>0</v>
      </c>
      <c r="AE193">
        <v>47</v>
      </c>
      <c r="AF193">
        <v>763729</v>
      </c>
      <c r="AG193">
        <f>AE193/AF193*1000000</f>
        <v>61.54015364088571</v>
      </c>
      <c r="AH193">
        <v>-9.5</v>
      </c>
      <c r="AI193">
        <v>0.010625202461937155</v>
      </c>
      <c r="AJ193">
        <v>1.2988324127805355</v>
      </c>
      <c r="AK193">
        <v>-0.9152466</v>
      </c>
      <c r="AL193">
        <v>0</v>
      </c>
    </row>
    <row r="194" spans="1:38" ht="12.75">
      <c r="A194" s="4" t="s">
        <v>62</v>
      </c>
      <c r="B194" s="4">
        <v>2003</v>
      </c>
      <c r="C194" s="4">
        <v>1</v>
      </c>
      <c r="M194">
        <v>0.2</v>
      </c>
      <c r="N194">
        <v>184</v>
      </c>
      <c r="O194" s="4">
        <f>M194*201.6/N194</f>
        <v>0.21913043478260869</v>
      </c>
      <c r="P194" s="4">
        <v>0</v>
      </c>
      <c r="R194" s="4">
        <v>0</v>
      </c>
      <c r="S194" s="4">
        <v>0</v>
      </c>
      <c r="T194">
        <v>79.17471</v>
      </c>
      <c r="W194">
        <v>0</v>
      </c>
      <c r="X194">
        <v>0</v>
      </c>
      <c r="Y194">
        <v>0</v>
      </c>
      <c r="Z194">
        <v>0</v>
      </c>
      <c r="AA194">
        <f>(X194+Y194+W194)*(1+0.5*Z194)</f>
        <v>0</v>
      </c>
      <c r="AB194">
        <v>0</v>
      </c>
      <c r="AC194">
        <v>1</v>
      </c>
      <c r="AD194">
        <f>AB194*AC194</f>
        <v>0</v>
      </c>
      <c r="AE194">
        <v>111</v>
      </c>
      <c r="AF194">
        <v>5847812</v>
      </c>
      <c r="AG194">
        <f>AE194/AF194*1000000</f>
        <v>18.981458364256582</v>
      </c>
      <c r="AH194">
        <v>-3</v>
      </c>
      <c r="AI194">
        <v>0.009216431384012243</v>
      </c>
      <c r="AJ194">
        <v>0.6526815225503785</v>
      </c>
      <c r="AK194">
        <v>-0.5742637</v>
      </c>
      <c r="AL194">
        <v>0</v>
      </c>
    </row>
    <row r="195" spans="1:38" ht="12.75">
      <c r="A195" s="4" t="s">
        <v>63</v>
      </c>
      <c r="B195" s="4">
        <v>2003</v>
      </c>
      <c r="C195" s="4">
        <f>2/2</f>
        <v>1</v>
      </c>
      <c r="M195">
        <v>0.2</v>
      </c>
      <c r="N195">
        <v>184</v>
      </c>
      <c r="O195" s="4">
        <f>M195*201.6/N195</f>
        <v>0.21913043478260869</v>
      </c>
      <c r="P195" s="4">
        <v>0</v>
      </c>
      <c r="R195" s="4">
        <v>0</v>
      </c>
      <c r="S195" s="4">
        <v>0</v>
      </c>
      <c r="T195">
        <v>76.82065</v>
      </c>
      <c r="W195">
        <v>0</v>
      </c>
      <c r="X195">
        <v>0</v>
      </c>
      <c r="Y195">
        <v>0</v>
      </c>
      <c r="Z195">
        <v>0</v>
      </c>
      <c r="AA195">
        <f>(X195+Y195+W195)*(1+0.5*Z195)</f>
        <v>0</v>
      </c>
      <c r="AB195">
        <v>5</v>
      </c>
      <c r="AC195">
        <v>1</v>
      </c>
      <c r="AD195">
        <f>AB195*AC195</f>
        <v>5</v>
      </c>
      <c r="AE195">
        <v>315</v>
      </c>
      <c r="AF195">
        <v>22030931</v>
      </c>
      <c r="AG195">
        <f>AE195/AF195*1000000</f>
        <v>14.298079368502403</v>
      </c>
      <c r="AH195">
        <v>-9.5</v>
      </c>
      <c r="AI195">
        <v>0.006097976529656306</v>
      </c>
      <c r="AJ195">
        <v>0.3556819880859636</v>
      </c>
      <c r="AK195">
        <v>-0.3418453</v>
      </c>
      <c r="AL195">
        <v>0</v>
      </c>
    </row>
    <row r="196" spans="1:38" ht="12.75">
      <c r="A196" s="4" t="s">
        <v>64</v>
      </c>
      <c r="B196" s="4">
        <v>2003</v>
      </c>
      <c r="C196" s="4">
        <v>1</v>
      </c>
      <c r="M196">
        <v>0.245</v>
      </c>
      <c r="N196">
        <v>184</v>
      </c>
      <c r="O196" s="4">
        <f>M196*201.6/N196</f>
        <v>0.26843478260869563</v>
      </c>
      <c r="P196" s="4">
        <v>0</v>
      </c>
      <c r="R196" s="4">
        <v>0</v>
      </c>
      <c r="S196" s="4">
        <v>0</v>
      </c>
      <c r="T196">
        <v>87.87609</v>
      </c>
      <c r="W196">
        <v>0</v>
      </c>
      <c r="X196">
        <v>0</v>
      </c>
      <c r="Y196">
        <v>0</v>
      </c>
      <c r="Z196">
        <v>0</v>
      </c>
      <c r="AA196">
        <f>(X196+Y196+W196)*(1+0.5*Z196)</f>
        <v>0</v>
      </c>
      <c r="AB196">
        <v>0</v>
      </c>
      <c r="AC196">
        <v>1</v>
      </c>
      <c r="AD196">
        <f>AB196*AC196</f>
        <v>0</v>
      </c>
      <c r="AE196">
        <v>63</v>
      </c>
      <c r="AF196">
        <v>2360137</v>
      </c>
      <c r="AG196">
        <f>AE196/AF196*1000000</f>
        <v>26.693365681737966</v>
      </c>
      <c r="AH196">
        <v>-20</v>
      </c>
      <c r="AI196">
        <v>0.00871735115645062</v>
      </c>
      <c r="AJ196">
        <v>0.39343531509549057</v>
      </c>
      <c r="AK196">
        <v>-0.1708502</v>
      </c>
      <c r="AL196">
        <v>0</v>
      </c>
    </row>
    <row r="197" spans="1:38" ht="12.75">
      <c r="A197" s="4" t="s">
        <v>65</v>
      </c>
      <c r="B197" s="4">
        <v>2003</v>
      </c>
      <c r="C197" s="4">
        <v>0</v>
      </c>
      <c r="M197">
        <v>0.19</v>
      </c>
      <c r="N197">
        <v>184</v>
      </c>
      <c r="O197" s="4">
        <f>M197*201.6/N197</f>
        <v>0.20817391304347826</v>
      </c>
      <c r="P197" s="4">
        <v>0</v>
      </c>
      <c r="R197" s="4">
        <v>0</v>
      </c>
      <c r="S197" s="4">
        <v>0</v>
      </c>
      <c r="T197">
        <v>98.25311</v>
      </c>
      <c r="W197">
        <v>0</v>
      </c>
      <c r="X197">
        <v>0</v>
      </c>
      <c r="Y197">
        <v>0</v>
      </c>
      <c r="Z197">
        <v>0</v>
      </c>
      <c r="AA197">
        <f>(X197+Y197+W197)*(1+0.5*Z197)</f>
        <v>0</v>
      </c>
      <c r="AB197">
        <v>0</v>
      </c>
      <c r="AC197">
        <v>1</v>
      </c>
      <c r="AD197">
        <f>AB197*AC197</f>
        <v>0</v>
      </c>
      <c r="AE197">
        <v>154</v>
      </c>
      <c r="AF197">
        <v>617858</v>
      </c>
      <c r="AG197">
        <f>AE197/AF197*1000000</f>
        <v>249.24820913543243</v>
      </c>
      <c r="AH197">
        <v>7</v>
      </c>
      <c r="AI197">
        <v>0.0270316074908906</v>
      </c>
      <c r="AJ197">
        <v>3.395702559150169</v>
      </c>
      <c r="AK197">
        <v>0.3369091</v>
      </c>
      <c r="AL197">
        <v>0</v>
      </c>
    </row>
    <row r="198" spans="1:38" ht="12.75">
      <c r="A198" s="4" t="s">
        <v>66</v>
      </c>
      <c r="B198" s="4">
        <v>2003</v>
      </c>
      <c r="C198" s="4">
        <v>1</v>
      </c>
      <c r="M198">
        <v>0.175</v>
      </c>
      <c r="N198">
        <v>184</v>
      </c>
      <c r="O198" s="4">
        <f>M198*201.6/N198</f>
        <v>0.19173913043478258</v>
      </c>
      <c r="P198" s="4">
        <v>0</v>
      </c>
      <c r="R198" s="4">
        <v>0</v>
      </c>
      <c r="S198" s="4">
        <v>0</v>
      </c>
      <c r="T198">
        <v>83.53181</v>
      </c>
      <c r="W198">
        <v>0</v>
      </c>
      <c r="X198">
        <v>0</v>
      </c>
      <c r="Y198">
        <v>0</v>
      </c>
      <c r="Z198">
        <v>0</v>
      </c>
      <c r="AA198">
        <f>(X198+Y198+W198)*(1+0.5*Z198)</f>
        <v>0</v>
      </c>
      <c r="AB198">
        <v>0</v>
      </c>
      <c r="AC198">
        <v>1</v>
      </c>
      <c r="AD198">
        <f>AB198*AC198</f>
        <v>0</v>
      </c>
      <c r="AE198">
        <v>120</v>
      </c>
      <c r="AF198">
        <v>7366977</v>
      </c>
      <c r="AG198">
        <f>AE198/AF198*1000000</f>
        <v>16.28890656235251</v>
      </c>
      <c r="AH198">
        <v>-5</v>
      </c>
      <c r="AI198">
        <v>0.007418688069644122</v>
      </c>
      <c r="AJ198">
        <v>0.49459613196814556</v>
      </c>
      <c r="AK198">
        <v>-0.1827824</v>
      </c>
      <c r="AL198">
        <v>0</v>
      </c>
    </row>
    <row r="199" spans="1:38" ht="12.75">
      <c r="A199" s="4" t="s">
        <v>67</v>
      </c>
      <c r="B199" s="4">
        <v>2003</v>
      </c>
      <c r="C199" s="4">
        <v>1</v>
      </c>
      <c r="M199">
        <v>0.28</v>
      </c>
      <c r="N199">
        <v>184</v>
      </c>
      <c r="O199" s="4">
        <f>M199*201.6/N199</f>
        <v>0.30678260869565216</v>
      </c>
      <c r="P199" s="4">
        <v>0</v>
      </c>
      <c r="R199" s="4">
        <v>0</v>
      </c>
      <c r="S199" s="4">
        <v>0</v>
      </c>
      <c r="T199">
        <v>91.13336</v>
      </c>
      <c r="W199">
        <v>1</v>
      </c>
      <c r="X199">
        <v>0.5</v>
      </c>
      <c r="Y199">
        <v>0</v>
      </c>
      <c r="Z199">
        <v>1</v>
      </c>
      <c r="AA199">
        <f>(X199+Y199+W199)*(1+0.5*Z199)</f>
        <v>2.25</v>
      </c>
      <c r="AB199">
        <v>0</v>
      </c>
      <c r="AC199">
        <v>1</v>
      </c>
      <c r="AD199">
        <f>AB199*AC199</f>
        <v>0</v>
      </c>
      <c r="AE199">
        <v>787</v>
      </c>
      <c r="AF199">
        <v>6104115</v>
      </c>
      <c r="AG199">
        <f>AE199/AF199*1000000</f>
        <v>128.92941892477452</v>
      </c>
      <c r="AH199">
        <v>3</v>
      </c>
      <c r="AI199">
        <v>0.0065323365820955355</v>
      </c>
      <c r="AJ199">
        <v>0.39623922480301194</v>
      </c>
      <c r="AK199">
        <v>0.5373129</v>
      </c>
      <c r="AL199">
        <v>0</v>
      </c>
    </row>
    <row r="200" spans="1:38" ht="12.75">
      <c r="A200" s="4" t="s">
        <v>68</v>
      </c>
      <c r="B200" s="4">
        <v>2003</v>
      </c>
      <c r="C200" s="4">
        <v>1</v>
      </c>
      <c r="M200">
        <v>0.205</v>
      </c>
      <c r="N200">
        <v>184</v>
      </c>
      <c r="O200" s="4">
        <f>M200*201.6/N200</f>
        <v>0.2246086956521739</v>
      </c>
      <c r="P200" s="4">
        <v>0</v>
      </c>
      <c r="R200" s="4">
        <v>0</v>
      </c>
      <c r="S200" s="4">
        <v>0</v>
      </c>
      <c r="T200">
        <v>77.33548</v>
      </c>
      <c r="W200">
        <v>0</v>
      </c>
      <c r="X200">
        <v>0</v>
      </c>
      <c r="Y200">
        <v>0</v>
      </c>
      <c r="Z200">
        <v>0</v>
      </c>
      <c r="AA200">
        <f>(X200+Y200+W200)*(1+0.5*Z200)</f>
        <v>0</v>
      </c>
      <c r="AB200">
        <v>0</v>
      </c>
      <c r="AC200">
        <v>1</v>
      </c>
      <c r="AD200">
        <f>AB200*AC200</f>
        <v>0</v>
      </c>
      <c r="AE200">
        <v>51</v>
      </c>
      <c r="AF200">
        <v>1812295</v>
      </c>
      <c r="AG200">
        <f>AE200/AF200*1000000</f>
        <v>28.14111389150221</v>
      </c>
      <c r="AH200">
        <v>-1</v>
      </c>
      <c r="AI200">
        <v>0.00867111339148281</v>
      </c>
      <c r="AJ200">
        <v>0.7058549753327749</v>
      </c>
      <c r="AK200">
        <v>-0.7447566</v>
      </c>
      <c r="AL200">
        <v>0</v>
      </c>
    </row>
    <row r="201" spans="1:38" ht="12.75">
      <c r="A201" s="4" t="s">
        <v>69</v>
      </c>
      <c r="B201" s="4">
        <v>2003</v>
      </c>
      <c r="C201" s="4">
        <v>0</v>
      </c>
      <c r="M201">
        <v>0.285</v>
      </c>
      <c r="N201">
        <v>184</v>
      </c>
      <c r="O201" s="4">
        <f>M201*201.6/N201</f>
        <v>0.31226086956521737</v>
      </c>
      <c r="P201" s="4">
        <v>0</v>
      </c>
      <c r="R201" s="4">
        <v>0</v>
      </c>
      <c r="S201" s="4">
        <v>0</v>
      </c>
      <c r="T201">
        <v>89.8794</v>
      </c>
      <c r="W201">
        <v>0</v>
      </c>
      <c r="X201">
        <v>0</v>
      </c>
      <c r="Y201">
        <v>0</v>
      </c>
      <c r="Z201">
        <v>0</v>
      </c>
      <c r="AA201">
        <f>(X201+Y201+W201)*(1+0.5*Z201)</f>
        <v>0</v>
      </c>
      <c r="AB201">
        <v>1</v>
      </c>
      <c r="AC201">
        <v>1.5</v>
      </c>
      <c r="AD201">
        <f>AB201*AC201</f>
        <v>1.5</v>
      </c>
      <c r="AE201">
        <v>308</v>
      </c>
      <c r="AF201">
        <v>5479203</v>
      </c>
      <c r="AG201">
        <f>AE201/AF201*1000000</f>
        <v>56.21255500115619</v>
      </c>
      <c r="AH201">
        <v>1</v>
      </c>
      <c r="AI201">
        <v>0.005363671555765839</v>
      </c>
      <c r="AJ201">
        <v>2.374033229794242</v>
      </c>
      <c r="AK201">
        <v>0.1457554</v>
      </c>
      <c r="AL201">
        <v>0</v>
      </c>
    </row>
    <row r="202" spans="1:38" ht="12.75">
      <c r="A202" s="4" t="s">
        <v>70</v>
      </c>
      <c r="B202" s="4">
        <v>2003</v>
      </c>
      <c r="C202" s="4">
        <v>1</v>
      </c>
      <c r="M202">
        <v>0.14</v>
      </c>
      <c r="N202">
        <v>184</v>
      </c>
      <c r="O202" s="4">
        <f>M202*201.6/N202</f>
        <v>0.15339130434782608</v>
      </c>
      <c r="P202" s="4">
        <v>0</v>
      </c>
      <c r="R202" s="4">
        <v>0</v>
      </c>
      <c r="S202" s="4">
        <v>0</v>
      </c>
      <c r="T202">
        <v>84.32346</v>
      </c>
      <c r="W202">
        <v>0</v>
      </c>
      <c r="X202">
        <v>0</v>
      </c>
      <c r="Y202">
        <v>0</v>
      </c>
      <c r="Z202">
        <v>0</v>
      </c>
      <c r="AA202">
        <f>(X202+Y202+W202)*(1+0.5*Z202)</f>
        <v>0</v>
      </c>
      <c r="AB202">
        <v>0</v>
      </c>
      <c r="AC202">
        <v>1</v>
      </c>
      <c r="AD202">
        <f>AB202*AC202</f>
        <v>0</v>
      </c>
      <c r="AE202">
        <v>45</v>
      </c>
      <c r="AF202">
        <v>503453</v>
      </c>
      <c r="AG202">
        <f>AE202/AF202*1000000</f>
        <v>89.38272291554524</v>
      </c>
      <c r="AH202">
        <v>-18</v>
      </c>
      <c r="AI202">
        <v>0.015545400059934072</v>
      </c>
      <c r="AJ202">
        <v>0.07179989089625517</v>
      </c>
      <c r="AK202">
        <v>-0.4581648</v>
      </c>
      <c r="AL202">
        <v>0</v>
      </c>
    </row>
    <row r="203" spans="1:38" ht="12.75">
      <c r="A203" s="4" t="s">
        <v>20</v>
      </c>
      <c r="B203" s="4">
        <v>2004</v>
      </c>
      <c r="C203" s="4">
        <v>0</v>
      </c>
      <c r="M203">
        <v>0.16</v>
      </c>
      <c r="N203">
        <v>188.9</v>
      </c>
      <c r="O203" s="4">
        <f>M203*201.6/N203</f>
        <v>0.17075701429327686</v>
      </c>
      <c r="P203" s="4">
        <v>0</v>
      </c>
      <c r="R203" s="4">
        <v>0</v>
      </c>
      <c r="S203" s="4">
        <v>0</v>
      </c>
      <c r="T203">
        <v>80.84606</v>
      </c>
      <c r="W203">
        <v>0</v>
      </c>
      <c r="X203">
        <v>0</v>
      </c>
      <c r="Y203">
        <v>0</v>
      </c>
      <c r="Z203">
        <v>0</v>
      </c>
      <c r="AA203">
        <f>(X203+Y203+W203)*(1+0.5*Z203)</f>
        <v>0</v>
      </c>
      <c r="AB203">
        <v>0</v>
      </c>
      <c r="AC203">
        <v>1</v>
      </c>
      <c r="AD203">
        <f>AB203*AC203</f>
        <v>0</v>
      </c>
      <c r="AE203">
        <v>120</v>
      </c>
      <c r="AF203">
        <v>4530729</v>
      </c>
      <c r="AG203">
        <f>AE203/AF203*1000000</f>
        <v>26.485803940160622</v>
      </c>
      <c r="AH203">
        <v>-9</v>
      </c>
      <c r="AI203">
        <v>0.0037336417463889274</v>
      </c>
      <c r="AJ203">
        <v>0.7582283456422351</v>
      </c>
      <c r="AK203">
        <v>-0.8838819</v>
      </c>
      <c r="AL203">
        <v>0</v>
      </c>
    </row>
    <row r="204" spans="1:38" ht="12.75">
      <c r="A204" s="4" t="s">
        <v>22</v>
      </c>
      <c r="B204" s="4">
        <v>2004</v>
      </c>
      <c r="C204" s="4">
        <v>0</v>
      </c>
      <c r="M204">
        <v>0.08</v>
      </c>
      <c r="N204">
        <v>188.9</v>
      </c>
      <c r="O204" s="4">
        <f>M204*201.6/N204</f>
        <v>0.08537850714663843</v>
      </c>
      <c r="P204" s="4">
        <v>0</v>
      </c>
      <c r="R204" s="4">
        <v>0</v>
      </c>
      <c r="S204" s="4">
        <v>0</v>
      </c>
      <c r="T204">
        <v>95.0141</v>
      </c>
      <c r="W204">
        <v>0</v>
      </c>
      <c r="X204">
        <v>0</v>
      </c>
      <c r="Y204">
        <v>0</v>
      </c>
      <c r="Z204">
        <v>0</v>
      </c>
      <c r="AA204">
        <f>(X204+Y204+W204)*(1+0.5*Z204)</f>
        <v>0</v>
      </c>
      <c r="AB204">
        <v>0</v>
      </c>
      <c r="AC204">
        <v>1</v>
      </c>
      <c r="AD204">
        <f>AB204*AC204</f>
        <v>0</v>
      </c>
      <c r="AE204">
        <v>107</v>
      </c>
      <c r="AF204">
        <v>659286</v>
      </c>
      <c r="AG204">
        <f>AE204/AF204*1000000</f>
        <v>162.29678773703674</v>
      </c>
      <c r="AH204">
        <v>-16</v>
      </c>
      <c r="AI204">
        <v>0.010689512371881147</v>
      </c>
      <c r="AJ204">
        <v>0.04699883159582273</v>
      </c>
      <c r="AK204">
        <v>-1.153358</v>
      </c>
      <c r="AL204">
        <v>0</v>
      </c>
    </row>
    <row r="205" spans="1:38" ht="12.75">
      <c r="A205" s="4" t="s">
        <v>23</v>
      </c>
      <c r="B205" s="4">
        <v>2004</v>
      </c>
      <c r="C205" s="4">
        <v>0</v>
      </c>
      <c r="M205">
        <v>0.18</v>
      </c>
      <c r="N205">
        <v>188.9</v>
      </c>
      <c r="O205" s="4">
        <f>M205*201.6/N205</f>
        <v>0.19210164107993646</v>
      </c>
      <c r="P205" s="4">
        <v>0</v>
      </c>
      <c r="R205" s="4">
        <v>0</v>
      </c>
      <c r="S205" s="4">
        <v>0</v>
      </c>
      <c r="T205">
        <v>88.56346</v>
      </c>
      <c r="W205">
        <v>1</v>
      </c>
      <c r="X205">
        <v>0.5</v>
      </c>
      <c r="Y205">
        <v>0</v>
      </c>
      <c r="Z205">
        <v>1</v>
      </c>
      <c r="AA205">
        <f>(X205+Y205+W205)*(1+0.5*Z205)</f>
        <v>2.25</v>
      </c>
      <c r="AB205">
        <v>0</v>
      </c>
      <c r="AC205">
        <v>1</v>
      </c>
      <c r="AD205">
        <f>AB205*AC205</f>
        <v>0</v>
      </c>
      <c r="AE205">
        <v>123</v>
      </c>
      <c r="AF205">
        <v>5652404</v>
      </c>
      <c r="AG205">
        <f>AE205/AF205*1000000</f>
        <v>21.760652635586556</v>
      </c>
      <c r="AH205">
        <v>-4</v>
      </c>
      <c r="AI205">
        <v>0.011068416454183978</v>
      </c>
      <c r="AJ205">
        <v>0.08948162085137583</v>
      </c>
      <c r="AK205">
        <v>0.5384993</v>
      </c>
      <c r="AL205">
        <v>0</v>
      </c>
    </row>
    <row r="206" spans="1:38" ht="12.75">
      <c r="A206" s="4" t="s">
        <v>24</v>
      </c>
      <c r="B206" s="4">
        <v>2004</v>
      </c>
      <c r="C206" s="4">
        <v>0</v>
      </c>
      <c r="M206">
        <v>0.215</v>
      </c>
      <c r="N206">
        <v>188.9</v>
      </c>
      <c r="O206" s="4">
        <f>M206*201.6/N206</f>
        <v>0.2294547379565908</v>
      </c>
      <c r="P206" s="4">
        <v>0</v>
      </c>
      <c r="R206" s="4">
        <v>0</v>
      </c>
      <c r="S206" s="4">
        <v>0</v>
      </c>
      <c r="T206">
        <v>79.41958</v>
      </c>
      <c r="W206">
        <v>1</v>
      </c>
      <c r="X206">
        <v>0.5</v>
      </c>
      <c r="Y206">
        <v>0</v>
      </c>
      <c r="Z206">
        <v>1</v>
      </c>
      <c r="AA206">
        <f>(X206+Y206+W206)*(1+0.5*Z206)</f>
        <v>2.25</v>
      </c>
      <c r="AB206">
        <v>0</v>
      </c>
      <c r="AC206">
        <v>1</v>
      </c>
      <c r="AD206">
        <f>AB206*AC206</f>
        <v>0</v>
      </c>
      <c r="AE206">
        <v>94</v>
      </c>
      <c r="AF206">
        <v>2749686</v>
      </c>
      <c r="AG206">
        <f>AE206/AF206*1000000</f>
        <v>34.18572156966287</v>
      </c>
      <c r="AH206">
        <v>-1</v>
      </c>
      <c r="AI206">
        <v>0.004643291095295956</v>
      </c>
      <c r="AJ206">
        <v>0.8124621899576526</v>
      </c>
      <c r="AK206">
        <v>-0.782224</v>
      </c>
      <c r="AL206">
        <v>0</v>
      </c>
    </row>
    <row r="207" spans="1:38" ht="12.75">
      <c r="A207" s="4" t="s">
        <v>25</v>
      </c>
      <c r="B207" s="4">
        <v>2004</v>
      </c>
      <c r="C207" s="4">
        <v>0</v>
      </c>
      <c r="M207">
        <v>0.18</v>
      </c>
      <c r="N207">
        <v>188.9</v>
      </c>
      <c r="O207" s="4">
        <f>M207*201.6/N207</f>
        <v>0.19210164107993646</v>
      </c>
      <c r="P207" s="4">
        <v>0</v>
      </c>
      <c r="R207" s="4">
        <v>1</v>
      </c>
      <c r="S207" s="4">
        <v>1</v>
      </c>
      <c r="T207">
        <v>101.3919</v>
      </c>
      <c r="W207">
        <v>0</v>
      </c>
      <c r="X207">
        <v>0</v>
      </c>
      <c r="Y207">
        <v>0</v>
      </c>
      <c r="Z207">
        <v>0</v>
      </c>
      <c r="AA207">
        <f>(X207+Y207+W207)*(1+0.5*Z207)</f>
        <v>0</v>
      </c>
      <c r="AB207">
        <f>AB206+19/14</f>
        <v>1.3571428571428572</v>
      </c>
      <c r="AC207">
        <v>1.5</v>
      </c>
      <c r="AD207">
        <f>AB207*AC207</f>
        <v>2.0357142857142856</v>
      </c>
      <c r="AE207">
        <v>1490</v>
      </c>
      <c r="AF207">
        <v>35574576</v>
      </c>
      <c r="AG207">
        <f>AE207/AF207*1000000</f>
        <v>41.88384423752514</v>
      </c>
      <c r="AH207">
        <v>5</v>
      </c>
      <c r="AI207">
        <v>0.007035742230147754</v>
      </c>
      <c r="AJ207">
        <v>0.32939542688513207</v>
      </c>
      <c r="AK207">
        <v>0.4425209</v>
      </c>
      <c r="AL207">
        <v>0</v>
      </c>
    </row>
    <row r="208" spans="1:38" ht="12.75">
      <c r="A208" s="4" t="s">
        <v>26</v>
      </c>
      <c r="B208" s="4">
        <v>2004</v>
      </c>
      <c r="C208" s="4">
        <v>0</v>
      </c>
      <c r="M208">
        <v>0.22</v>
      </c>
      <c r="N208">
        <v>188.9</v>
      </c>
      <c r="O208" s="4">
        <f>M208*201.6/N208</f>
        <v>0.23479089465325567</v>
      </c>
      <c r="P208" s="4">
        <v>0</v>
      </c>
      <c r="R208" s="4">
        <v>0</v>
      </c>
      <c r="S208" s="4">
        <v>0.5</v>
      </c>
      <c r="T208">
        <v>96.66267</v>
      </c>
      <c r="W208">
        <v>0</v>
      </c>
      <c r="X208">
        <v>0</v>
      </c>
      <c r="Y208">
        <v>0</v>
      </c>
      <c r="Z208">
        <v>0</v>
      </c>
      <c r="AA208">
        <f>(X208+Y208+W208)*(1+0.5*Z208)</f>
        <v>0</v>
      </c>
      <c r="AB208">
        <v>1</v>
      </c>
      <c r="AC208">
        <v>1</v>
      </c>
      <c r="AD208">
        <f>AB208*AC208</f>
        <v>1</v>
      </c>
      <c r="AE208">
        <v>248</v>
      </c>
      <c r="AF208">
        <v>4575013</v>
      </c>
      <c r="AG208">
        <f>AE208/AF208*1000000</f>
        <v>54.20749624099429</v>
      </c>
      <c r="AH208">
        <v>-4</v>
      </c>
      <c r="AI208">
        <v>0.009895844899953363</v>
      </c>
      <c r="AJ208">
        <v>0.29733014571340804</v>
      </c>
      <c r="AK208">
        <v>0.376813</v>
      </c>
      <c r="AL208">
        <v>0</v>
      </c>
    </row>
    <row r="209" spans="1:38" ht="12.75">
      <c r="A209" s="4" t="s">
        <v>27</v>
      </c>
      <c r="B209" s="4">
        <v>2004</v>
      </c>
      <c r="C209" s="4">
        <v>0</v>
      </c>
      <c r="M209">
        <v>0.25</v>
      </c>
      <c r="N209">
        <v>188.9</v>
      </c>
      <c r="O209" s="4">
        <f>M209*201.6/N209</f>
        <v>0.2668078348332451</v>
      </c>
      <c r="P209" s="4">
        <v>0</v>
      </c>
      <c r="R209" s="4">
        <v>0</v>
      </c>
      <c r="S209" s="4">
        <v>0</v>
      </c>
      <c r="T209">
        <v>109.1504</v>
      </c>
      <c r="W209">
        <v>0</v>
      </c>
      <c r="X209">
        <v>0</v>
      </c>
      <c r="Y209">
        <v>0</v>
      </c>
      <c r="Z209">
        <v>0</v>
      </c>
      <c r="AA209">
        <f>(X209+Y209+W209)*(1+0.5*Z209)</f>
        <v>0</v>
      </c>
      <c r="AB209">
        <v>5</v>
      </c>
      <c r="AC209">
        <v>1</v>
      </c>
      <c r="AD209">
        <f>AB209*AC209</f>
        <v>5</v>
      </c>
      <c r="AE209">
        <v>365</v>
      </c>
      <c r="AF209">
        <v>3496094</v>
      </c>
      <c r="AG209">
        <f>AE209/AF209*1000000</f>
        <v>104.40222717123739</v>
      </c>
      <c r="AH209">
        <v>7.5</v>
      </c>
      <c r="AI209">
        <v>0.0037411412598469663</v>
      </c>
      <c r="AJ209">
        <v>3.634408602150538</v>
      </c>
      <c r="AK209">
        <v>0.342996</v>
      </c>
      <c r="AL209">
        <v>0</v>
      </c>
    </row>
    <row r="210" spans="1:38" ht="12.75">
      <c r="A210" s="4" t="s">
        <v>28</v>
      </c>
      <c r="B210" s="4">
        <v>2004</v>
      </c>
      <c r="C210" s="4">
        <v>1</v>
      </c>
      <c r="M210">
        <v>0.23</v>
      </c>
      <c r="N210">
        <v>188.9</v>
      </c>
      <c r="O210" s="4">
        <f>M210*201.6/N210</f>
        <v>0.2454632080465855</v>
      </c>
      <c r="P210" s="4">
        <v>0</v>
      </c>
      <c r="R210" s="4">
        <v>0</v>
      </c>
      <c r="S210" s="4">
        <v>0</v>
      </c>
      <c r="T210">
        <v>89.32288</v>
      </c>
      <c r="W210">
        <v>0</v>
      </c>
      <c r="X210">
        <v>0</v>
      </c>
      <c r="Y210">
        <v>0</v>
      </c>
      <c r="Z210">
        <v>0</v>
      </c>
      <c r="AA210">
        <f>(X210+Y210+W210)*(1+0.5*Z210)</f>
        <v>0</v>
      </c>
      <c r="AB210">
        <v>0</v>
      </c>
      <c r="AC210">
        <v>1</v>
      </c>
      <c r="AD210">
        <f>AB210*AC210</f>
        <v>0</v>
      </c>
      <c r="AE210">
        <v>32</v>
      </c>
      <c r="AF210">
        <v>830803</v>
      </c>
      <c r="AG210">
        <f>AE210/AF210*1000000</f>
        <v>38.51695287571181</v>
      </c>
      <c r="AH210">
        <v>5.5</v>
      </c>
      <c r="AI210">
        <v>0.003434958955151468</v>
      </c>
      <c r="AJ210">
        <v>1.7899838449111471</v>
      </c>
      <c r="AK210">
        <v>0.4837807</v>
      </c>
      <c r="AL210">
        <v>0</v>
      </c>
    </row>
    <row r="211" spans="1:38" ht="12.75">
      <c r="A211" s="4" t="s">
        <v>29</v>
      </c>
      <c r="B211" s="4">
        <v>2004</v>
      </c>
      <c r="C211" s="4">
        <v>2</v>
      </c>
      <c r="M211">
        <v>0.04</v>
      </c>
      <c r="N211">
        <v>188.9</v>
      </c>
      <c r="O211" s="4">
        <f>M211*201.6/N211</f>
        <v>0.042689253573319215</v>
      </c>
      <c r="P211" s="4">
        <v>0</v>
      </c>
      <c r="R211" s="4">
        <v>0</v>
      </c>
      <c r="S211" s="4">
        <v>0</v>
      </c>
      <c r="T211">
        <v>82.75415</v>
      </c>
      <c r="W211">
        <v>1</v>
      </c>
      <c r="X211">
        <v>0.5</v>
      </c>
      <c r="Y211">
        <v>0</v>
      </c>
      <c r="Z211">
        <v>1</v>
      </c>
      <c r="AA211">
        <f>(X211+Y211+W211)*(1+0.5*Z211)</f>
        <v>2.25</v>
      </c>
      <c r="AB211">
        <v>0</v>
      </c>
      <c r="AC211">
        <v>1</v>
      </c>
      <c r="AD211">
        <f>AB211*AC211</f>
        <v>0</v>
      </c>
      <c r="AE211">
        <v>621</v>
      </c>
      <c r="AF211">
        <v>17415318</v>
      </c>
      <c r="AG211">
        <f>AE211/AF211*1000000</f>
        <v>35.65826360448887</v>
      </c>
      <c r="AH211">
        <v>-1</v>
      </c>
      <c r="AI211">
        <v>0.014120048106709427</v>
      </c>
      <c r="AJ211">
        <v>0.4713409451170484</v>
      </c>
      <c r="AK211">
        <v>0.3973619</v>
      </c>
      <c r="AL211">
        <v>0</v>
      </c>
    </row>
    <row r="212" spans="1:38" ht="12.75">
      <c r="A212" s="4" t="s">
        <v>30</v>
      </c>
      <c r="B212" s="4">
        <v>2004</v>
      </c>
      <c r="C212" s="4">
        <v>0</v>
      </c>
      <c r="M212">
        <v>0.075</v>
      </c>
      <c r="N212">
        <v>188.9</v>
      </c>
      <c r="O212" s="4">
        <f>M212*201.6/N212</f>
        <v>0.08004235044997353</v>
      </c>
      <c r="P212" s="4">
        <v>0</v>
      </c>
      <c r="R212" s="4">
        <v>0</v>
      </c>
      <c r="S212" s="4">
        <v>0</v>
      </c>
      <c r="T212">
        <v>83.68938</v>
      </c>
      <c r="W212">
        <v>0</v>
      </c>
      <c r="X212">
        <v>0</v>
      </c>
      <c r="Y212">
        <v>0</v>
      </c>
      <c r="Z212">
        <v>0</v>
      </c>
      <c r="AA212">
        <f>(X212+Y212+W212)*(1+0.5*Z212)</f>
        <v>0</v>
      </c>
      <c r="AB212">
        <v>0</v>
      </c>
      <c r="AC212">
        <v>1</v>
      </c>
      <c r="AD212">
        <f>AB212*AC212</f>
        <v>0</v>
      </c>
      <c r="AE212">
        <v>225</v>
      </c>
      <c r="AF212">
        <v>8769252</v>
      </c>
      <c r="AG212">
        <f>AE212/AF212*1000000</f>
        <v>25.657832617878924</v>
      </c>
      <c r="AH212">
        <v>-6.5</v>
      </c>
      <c r="AI212">
        <v>0.006307168359210215</v>
      </c>
      <c r="AJ212">
        <v>0.5987086240166246</v>
      </c>
      <c r="AK212">
        <v>-0.1660705</v>
      </c>
      <c r="AL212">
        <v>0</v>
      </c>
    </row>
    <row r="213" spans="1:38" ht="12.75">
      <c r="A213" s="4" t="s">
        <v>31</v>
      </c>
      <c r="B213" s="4">
        <v>2004</v>
      </c>
      <c r="C213" s="4">
        <v>0</v>
      </c>
      <c r="M213">
        <v>0.16</v>
      </c>
      <c r="N213">
        <v>188.9</v>
      </c>
      <c r="O213" s="4">
        <f>M213*201.6/N213</f>
        <v>0.17075701429327686</v>
      </c>
      <c r="P213" s="4">
        <v>0</v>
      </c>
      <c r="R213" s="4">
        <v>0</v>
      </c>
      <c r="S213" s="4">
        <v>0</v>
      </c>
      <c r="T213">
        <v>113.662</v>
      </c>
      <c r="W213">
        <v>0</v>
      </c>
      <c r="X213">
        <v>0</v>
      </c>
      <c r="Y213">
        <v>0</v>
      </c>
      <c r="Z213">
        <v>0</v>
      </c>
      <c r="AA213">
        <f>(X213+Y213+W213)*(1+0.5*Z213)</f>
        <v>0</v>
      </c>
      <c r="AB213">
        <v>7</v>
      </c>
      <c r="AC213">
        <v>1</v>
      </c>
      <c r="AD213">
        <f>AB213*AC213</f>
        <v>7</v>
      </c>
      <c r="AE213">
        <v>177</v>
      </c>
      <c r="AF213">
        <v>1273569</v>
      </c>
      <c r="AG213">
        <f>AE213/AF213*1000000</f>
        <v>138.97951347747943</v>
      </c>
      <c r="AH213">
        <v>9</v>
      </c>
      <c r="AI213">
        <v>0.05459415273840374</v>
      </c>
      <c r="AJ213">
        <v>0.07090941322460556</v>
      </c>
      <c r="AK213">
        <v>2.142075</v>
      </c>
      <c r="AL213">
        <v>0</v>
      </c>
    </row>
    <row r="214" spans="1:38" ht="12.75">
      <c r="A214" s="4" t="s">
        <v>32</v>
      </c>
      <c r="B214" s="4">
        <v>2004</v>
      </c>
      <c r="C214" s="4">
        <v>1</v>
      </c>
      <c r="M214">
        <v>0.25</v>
      </c>
      <c r="N214">
        <v>188.9</v>
      </c>
      <c r="O214" s="4">
        <f>M214*201.6/N214</f>
        <v>0.2668078348332451</v>
      </c>
      <c r="P214" s="4">
        <v>0</v>
      </c>
      <c r="R214" s="4">
        <v>0</v>
      </c>
      <c r="S214" s="4">
        <v>0</v>
      </c>
      <c r="T214">
        <v>87.49173</v>
      </c>
      <c r="W214">
        <v>0</v>
      </c>
      <c r="X214">
        <v>0</v>
      </c>
      <c r="Y214">
        <v>0</v>
      </c>
      <c r="Z214">
        <v>0</v>
      </c>
      <c r="AA214">
        <f>(X214+Y214+W214)*(1+0.5*Z214)</f>
        <v>0</v>
      </c>
      <c r="AB214">
        <v>0</v>
      </c>
      <c r="AC214">
        <v>1</v>
      </c>
      <c r="AD214">
        <f>AB214*AC214</f>
        <v>0</v>
      </c>
      <c r="AE214">
        <v>117</v>
      </c>
      <c r="AF214">
        <v>1391802</v>
      </c>
      <c r="AG214">
        <f>AE214/AF214*1000000</f>
        <v>84.0636814719335</v>
      </c>
      <c r="AH214">
        <v>-19</v>
      </c>
      <c r="AI214">
        <v>0.007325462884321386</v>
      </c>
      <c r="AJ214">
        <v>0.2619944903581267</v>
      </c>
      <c r="AK214">
        <v>-0.6363165</v>
      </c>
      <c r="AL214">
        <v>0</v>
      </c>
    </row>
    <row r="215" spans="1:38" ht="12.75">
      <c r="A215" s="4" t="s">
        <v>33</v>
      </c>
      <c r="B215" s="4">
        <v>2004</v>
      </c>
      <c r="C215" s="4">
        <v>0</v>
      </c>
      <c r="M215">
        <v>0.19</v>
      </c>
      <c r="N215">
        <v>188.9</v>
      </c>
      <c r="O215" s="4">
        <f>M215*201.6/N215</f>
        <v>0.2027739544732663</v>
      </c>
      <c r="P215" s="4">
        <v>0</v>
      </c>
      <c r="R215" s="4">
        <v>0</v>
      </c>
      <c r="S215" s="4">
        <v>0</v>
      </c>
      <c r="T215">
        <v>94.37599</v>
      </c>
      <c r="W215">
        <v>0</v>
      </c>
      <c r="X215">
        <v>0</v>
      </c>
      <c r="Y215">
        <v>0</v>
      </c>
      <c r="Z215">
        <v>0</v>
      </c>
      <c r="AA215">
        <f>(X215+Y215+W215)*(1+0.5*Z215)</f>
        <v>0</v>
      </c>
      <c r="AB215">
        <v>0</v>
      </c>
      <c r="AC215">
        <v>1</v>
      </c>
      <c r="AD215">
        <f>AB215*AC215</f>
        <v>0</v>
      </c>
      <c r="AE215">
        <v>582</v>
      </c>
      <c r="AF215">
        <v>12589773</v>
      </c>
      <c r="AG215">
        <f>AE215/AF215*1000000</f>
        <v>46.2279979154509</v>
      </c>
      <c r="AH215">
        <v>5.5</v>
      </c>
      <c r="AI215">
        <v>0.005667585069906631</v>
      </c>
      <c r="AJ215">
        <v>1.7713815180785317</v>
      </c>
      <c r="AK215">
        <v>-0.1763186</v>
      </c>
      <c r="AL215">
        <v>0</v>
      </c>
    </row>
    <row r="216" spans="1:38" ht="12.75">
      <c r="A216" s="4" t="s">
        <v>34</v>
      </c>
      <c r="B216" s="4">
        <v>2004</v>
      </c>
      <c r="C216" s="4">
        <v>1</v>
      </c>
      <c r="M216">
        <v>0.18</v>
      </c>
      <c r="N216">
        <v>188.9</v>
      </c>
      <c r="O216" s="4">
        <f>M216*201.6/N216</f>
        <v>0.19210164107993646</v>
      </c>
      <c r="P216" s="4">
        <v>0</v>
      </c>
      <c r="R216" s="4">
        <v>0</v>
      </c>
      <c r="S216" s="4">
        <v>0</v>
      </c>
      <c r="T216">
        <v>89.84262</v>
      </c>
      <c r="W216">
        <v>0</v>
      </c>
      <c r="X216">
        <v>0</v>
      </c>
      <c r="Y216">
        <v>0</v>
      </c>
      <c r="Z216">
        <v>0</v>
      </c>
      <c r="AA216">
        <f>(X216+Y216+W216)*(1+0.5*Z216)</f>
        <v>0</v>
      </c>
      <c r="AB216">
        <v>0</v>
      </c>
      <c r="AC216">
        <v>1</v>
      </c>
      <c r="AD216">
        <f>AB216*AC216</f>
        <v>0</v>
      </c>
      <c r="AE216">
        <v>227</v>
      </c>
      <c r="AF216">
        <v>6233007</v>
      </c>
      <c r="AG216">
        <f>AE216/AF216*1000000</f>
        <v>36.419018942221626</v>
      </c>
      <c r="AH216">
        <v>-8.5</v>
      </c>
      <c r="AI216">
        <v>0.00390873038505557</v>
      </c>
      <c r="AJ216">
        <v>1.0942740521429188</v>
      </c>
      <c r="AK216">
        <v>-0.9519445</v>
      </c>
      <c r="AL216">
        <v>0</v>
      </c>
    </row>
    <row r="217" spans="1:38" ht="12.75">
      <c r="A217" s="4" t="s">
        <v>35</v>
      </c>
      <c r="B217" s="4">
        <v>2004</v>
      </c>
      <c r="C217" s="4">
        <v>0</v>
      </c>
      <c r="M217">
        <v>0.205</v>
      </c>
      <c r="N217">
        <v>188.9</v>
      </c>
      <c r="O217" s="4">
        <f>M217*201.6/N217</f>
        <v>0.21878242456326097</v>
      </c>
      <c r="P217" s="4">
        <v>0</v>
      </c>
      <c r="R217" s="4">
        <v>0</v>
      </c>
      <c r="S217" s="4">
        <v>0</v>
      </c>
      <c r="T217">
        <v>89.26054</v>
      </c>
      <c r="W217">
        <v>0</v>
      </c>
      <c r="X217">
        <v>0</v>
      </c>
      <c r="Y217">
        <v>0</v>
      </c>
      <c r="Z217">
        <v>0</v>
      </c>
      <c r="AA217">
        <f>(X217+Y217+W217)*(1+0.5*Z217)</f>
        <v>0</v>
      </c>
      <c r="AB217">
        <v>0.5</v>
      </c>
      <c r="AC217">
        <v>1</v>
      </c>
      <c r="AD217">
        <f>AB217*AC217</f>
        <v>0.5</v>
      </c>
      <c r="AE217">
        <v>126</v>
      </c>
      <c r="AF217">
        <v>2953635</v>
      </c>
      <c r="AG217">
        <f>AE217/AF217*1000000</f>
        <v>42.65929947336079</v>
      </c>
      <c r="AH217">
        <v>0</v>
      </c>
      <c r="AI217">
        <v>0.006053435547523926</v>
      </c>
      <c r="AJ217">
        <v>1.1865998176845944</v>
      </c>
      <c r="AK217">
        <v>-0.9436421</v>
      </c>
      <c r="AL217">
        <v>0</v>
      </c>
    </row>
    <row r="218" spans="1:38" ht="12.75">
      <c r="A218" s="4" t="s">
        <v>36</v>
      </c>
      <c r="B218" s="4">
        <v>2004</v>
      </c>
      <c r="C218" s="4">
        <v>1</v>
      </c>
      <c r="M218">
        <v>0.24</v>
      </c>
      <c r="N218">
        <v>188.9</v>
      </c>
      <c r="O218" s="4">
        <f>M218*201.6/N218</f>
        <v>0.2561355214399153</v>
      </c>
      <c r="P218" s="4">
        <v>0</v>
      </c>
      <c r="R218" s="4">
        <v>0</v>
      </c>
      <c r="S218" s="4">
        <v>0</v>
      </c>
      <c r="T218">
        <v>89.50596</v>
      </c>
      <c r="W218">
        <v>0</v>
      </c>
      <c r="X218">
        <v>0</v>
      </c>
      <c r="Y218">
        <v>0</v>
      </c>
      <c r="Z218">
        <v>0</v>
      </c>
      <c r="AA218">
        <f>(X218+Y218+W218)*(1+0.5*Z218)</f>
        <v>0</v>
      </c>
      <c r="AB218">
        <v>0</v>
      </c>
      <c r="AC218">
        <v>1</v>
      </c>
      <c r="AD218">
        <f>AB218*AC218</f>
        <v>0</v>
      </c>
      <c r="AE218">
        <v>95</v>
      </c>
      <c r="AF218">
        <v>2734373</v>
      </c>
      <c r="AG218">
        <f>AE218/AF218*1000000</f>
        <v>34.7428825547941</v>
      </c>
      <c r="AH218">
        <v>-12</v>
      </c>
      <c r="AI218">
        <v>0.004782651132663111</v>
      </c>
      <c r="AJ218">
        <v>0.5197588722641275</v>
      </c>
      <c r="AK218">
        <v>-1.105649</v>
      </c>
      <c r="AL218">
        <v>0</v>
      </c>
    </row>
    <row r="219" spans="1:38" ht="12.75">
      <c r="A219" s="4" t="s">
        <v>37</v>
      </c>
      <c r="B219" s="4">
        <v>2004</v>
      </c>
      <c r="C219" s="4">
        <v>0</v>
      </c>
      <c r="M219">
        <v>0.16</v>
      </c>
      <c r="N219">
        <v>188.9</v>
      </c>
      <c r="O219" s="4">
        <f>M219*201.6/N219</f>
        <v>0.17075701429327686</v>
      </c>
      <c r="P219" s="4">
        <v>0</v>
      </c>
      <c r="R219" s="4">
        <v>0</v>
      </c>
      <c r="S219" s="4">
        <v>0</v>
      </c>
      <c r="T219">
        <v>80.96101</v>
      </c>
      <c r="W219">
        <v>1</v>
      </c>
      <c r="X219">
        <v>0.5</v>
      </c>
      <c r="Y219">
        <v>0</v>
      </c>
      <c r="Z219">
        <v>1</v>
      </c>
      <c r="AA219">
        <f>(X219+Y219+W219)*(1+0.5*Z219)</f>
        <v>2.25</v>
      </c>
      <c r="AB219">
        <v>0</v>
      </c>
      <c r="AC219">
        <v>1</v>
      </c>
      <c r="AD219">
        <f>AB219*AC219</f>
        <v>0</v>
      </c>
      <c r="AE219">
        <v>119</v>
      </c>
      <c r="AF219">
        <v>4146101</v>
      </c>
      <c r="AG219">
        <f>AE219/AF219*1000000</f>
        <v>28.701664527709287</v>
      </c>
      <c r="AH219">
        <v>-7</v>
      </c>
      <c r="AI219">
        <v>0.005833601280898729</v>
      </c>
      <c r="AJ219">
        <v>0.8202093265384405</v>
      </c>
      <c r="AK219">
        <v>-0.512266</v>
      </c>
      <c r="AL219">
        <v>0</v>
      </c>
    </row>
    <row r="220" spans="1:38" ht="12.75">
      <c r="A220" s="4" t="s">
        <v>38</v>
      </c>
      <c r="B220" s="4">
        <v>2004</v>
      </c>
      <c r="C220" s="4">
        <v>1</v>
      </c>
      <c r="M220">
        <v>0.2</v>
      </c>
      <c r="N220">
        <v>188.9</v>
      </c>
      <c r="O220" s="4">
        <f>M220*201.6/N220</f>
        <v>0.21344626786659607</v>
      </c>
      <c r="P220" s="4">
        <v>0</v>
      </c>
      <c r="R220" s="4">
        <v>0</v>
      </c>
      <c r="S220" s="4">
        <v>0</v>
      </c>
      <c r="T220">
        <v>80.71015</v>
      </c>
      <c r="W220">
        <v>0</v>
      </c>
      <c r="X220">
        <v>0</v>
      </c>
      <c r="Y220">
        <v>0</v>
      </c>
      <c r="Z220">
        <v>0</v>
      </c>
      <c r="AA220">
        <f>(X220+Y220+W220)*(1+0.5*Z220)</f>
        <v>0</v>
      </c>
      <c r="AB220">
        <v>0</v>
      </c>
      <c r="AC220">
        <v>1</v>
      </c>
      <c r="AD220">
        <f>AB220*AC220</f>
        <v>0</v>
      </c>
      <c r="AE220">
        <v>227</v>
      </c>
      <c r="AF220">
        <v>4552238</v>
      </c>
      <c r="AG220">
        <f>AE220/AF220*1000000</f>
        <v>49.86558259915233</v>
      </c>
      <c r="AH220">
        <v>-3</v>
      </c>
      <c r="AI220">
        <v>0.008673497870958247</v>
      </c>
      <c r="AJ220">
        <v>0.46670477989610004</v>
      </c>
      <c r="AK220">
        <v>-0.9590661</v>
      </c>
      <c r="AL220">
        <v>0</v>
      </c>
    </row>
    <row r="221" spans="1:38" ht="12.75">
      <c r="A221" s="4" t="s">
        <v>39</v>
      </c>
      <c r="B221" s="4">
        <v>2004</v>
      </c>
      <c r="C221" s="4">
        <v>0</v>
      </c>
      <c r="M221">
        <v>0.252</v>
      </c>
      <c r="N221">
        <v>188.9</v>
      </c>
      <c r="O221" s="4">
        <f>M221*201.6/N221</f>
        <v>0.26894229751191107</v>
      </c>
      <c r="P221" s="4">
        <v>0</v>
      </c>
      <c r="R221" s="4">
        <v>0</v>
      </c>
      <c r="S221" s="4">
        <v>0</v>
      </c>
      <c r="T221">
        <v>98.6808</v>
      </c>
      <c r="W221">
        <v>1</v>
      </c>
      <c r="X221">
        <v>0.5</v>
      </c>
      <c r="Y221">
        <v>0</v>
      </c>
      <c r="Z221">
        <v>1</v>
      </c>
      <c r="AA221">
        <f>(X221+Y221+W221)*(1+0.5*Z221)</f>
        <v>2.25</v>
      </c>
      <c r="AB221">
        <v>30</v>
      </c>
      <c r="AC221">
        <v>1</v>
      </c>
      <c r="AD221">
        <f>AB221*AC221</f>
        <v>30</v>
      </c>
      <c r="AE221">
        <v>303</v>
      </c>
      <c r="AF221">
        <v>1313688</v>
      </c>
      <c r="AG221">
        <f>AE221/AF221*1000000</f>
        <v>230.6483731296929</v>
      </c>
      <c r="AH221">
        <v>4.5</v>
      </c>
      <c r="AI221">
        <v>0.009537990985189955</v>
      </c>
      <c r="AJ221">
        <v>1.5660440854787145</v>
      </c>
      <c r="AK221">
        <v>0.7119725</v>
      </c>
      <c r="AL221">
        <v>0</v>
      </c>
    </row>
    <row r="222" spans="1:38" ht="12.75">
      <c r="A222" s="4" t="s">
        <v>40</v>
      </c>
      <c r="B222" s="4">
        <v>2004</v>
      </c>
      <c r="C222" s="4">
        <v>0</v>
      </c>
      <c r="M222">
        <v>0.235</v>
      </c>
      <c r="N222">
        <v>188.9</v>
      </c>
      <c r="O222" s="4">
        <f>M222*201.6/N222</f>
        <v>0.2507993647432504</v>
      </c>
      <c r="P222" s="4">
        <v>0</v>
      </c>
      <c r="R222" s="4">
        <v>1</v>
      </c>
      <c r="S222" s="4">
        <v>0</v>
      </c>
      <c r="T222">
        <v>89.89562</v>
      </c>
      <c r="W222">
        <v>0</v>
      </c>
      <c r="X222">
        <v>0</v>
      </c>
      <c r="Y222">
        <v>0</v>
      </c>
      <c r="Z222">
        <v>0</v>
      </c>
      <c r="AA222">
        <f>(X222+Y222+W222)*(1+0.5*Z222)</f>
        <v>0</v>
      </c>
      <c r="AB222">
        <v>1</v>
      </c>
      <c r="AC222">
        <f>(0.5/14)+AC221</f>
        <v>1.0357142857142858</v>
      </c>
      <c r="AD222">
        <f>AB222*AC222</f>
        <v>1.0357142857142858</v>
      </c>
      <c r="AE222">
        <v>413</v>
      </c>
      <c r="AF222">
        <v>5546935</v>
      </c>
      <c r="AG222">
        <f>AE222/AF222*1000000</f>
        <v>74.45553265001303</v>
      </c>
      <c r="AH222">
        <v>7</v>
      </c>
      <c r="AI222">
        <v>0.00934121238908471</v>
      </c>
      <c r="AJ222">
        <v>0.4472971509045607</v>
      </c>
      <c r="AK222">
        <v>0.7859213</v>
      </c>
      <c r="AL222">
        <v>0</v>
      </c>
    </row>
    <row r="223" spans="1:38" ht="12.75">
      <c r="A223" s="4" t="s">
        <v>41</v>
      </c>
      <c r="B223" s="4">
        <v>2004</v>
      </c>
      <c r="C223" s="4">
        <v>0</v>
      </c>
      <c r="M223">
        <v>0.21</v>
      </c>
      <c r="N223">
        <v>188.9</v>
      </c>
      <c r="O223" s="4">
        <f>M223*201.6/N223</f>
        <v>0.22411858125992587</v>
      </c>
      <c r="P223" s="4">
        <v>0</v>
      </c>
      <c r="R223" s="4">
        <v>0</v>
      </c>
      <c r="S223" s="4">
        <v>0.5</v>
      </c>
      <c r="T223">
        <v>110.6742</v>
      </c>
      <c r="W223">
        <v>0</v>
      </c>
      <c r="X223">
        <v>0</v>
      </c>
      <c r="Y223">
        <v>0</v>
      </c>
      <c r="Z223">
        <v>0</v>
      </c>
      <c r="AA223">
        <f>(X223+Y223+W223)*(1+0.5*Z223)</f>
        <v>0</v>
      </c>
      <c r="AB223">
        <v>5.1</v>
      </c>
      <c r="AC223">
        <v>1</v>
      </c>
      <c r="AD223">
        <f>AB223*AC223</f>
        <v>5.1</v>
      </c>
      <c r="AE223">
        <v>289</v>
      </c>
      <c r="AF223">
        <v>6412281</v>
      </c>
      <c r="AG223">
        <f>AE223/AF223*1000000</f>
        <v>45.06976534559231</v>
      </c>
      <c r="AH223">
        <v>14</v>
      </c>
      <c r="AI223">
        <v>0.00674470718268592</v>
      </c>
      <c r="AJ223">
        <v>4.5986903648269415</v>
      </c>
      <c r="AK223">
        <v>1.52901</v>
      </c>
      <c r="AL223">
        <v>0</v>
      </c>
    </row>
    <row r="224" spans="1:38" ht="12.75">
      <c r="A224" s="4" t="s">
        <v>42</v>
      </c>
      <c r="B224" s="4">
        <v>2004</v>
      </c>
      <c r="C224" s="4">
        <v>1</v>
      </c>
      <c r="M224">
        <v>0.19</v>
      </c>
      <c r="N224">
        <v>188.9</v>
      </c>
      <c r="O224" s="4">
        <f>M224*201.6/N224</f>
        <v>0.2027739544732663</v>
      </c>
      <c r="P224" s="4">
        <v>0</v>
      </c>
      <c r="R224" s="4">
        <v>0</v>
      </c>
      <c r="S224" s="4">
        <v>0</v>
      </c>
      <c r="T224">
        <v>92.22568</v>
      </c>
      <c r="W224">
        <v>1</v>
      </c>
      <c r="X224">
        <v>0.5</v>
      </c>
      <c r="Y224">
        <v>0</v>
      </c>
      <c r="Z224">
        <v>1</v>
      </c>
      <c r="AA224">
        <f>(X224+Y224+W224)*(1+0.5*Z224)</f>
        <v>2.25</v>
      </c>
      <c r="AB224">
        <v>0</v>
      </c>
      <c r="AC224">
        <v>1</v>
      </c>
      <c r="AD224">
        <f>AB224*AC224</f>
        <v>0</v>
      </c>
      <c r="AE224">
        <v>443</v>
      </c>
      <c r="AF224">
        <v>10055315</v>
      </c>
      <c r="AG224">
        <f>AE224/AF224*1000000</f>
        <v>44.05630256237622</v>
      </c>
      <c r="AH224">
        <v>2.5</v>
      </c>
      <c r="AI224">
        <v>0.0042802495729035136</v>
      </c>
      <c r="AJ224">
        <v>0.9910337529963074</v>
      </c>
      <c r="AK224">
        <v>0.0386661</v>
      </c>
      <c r="AL224">
        <v>0</v>
      </c>
    </row>
    <row r="225" spans="1:38" ht="12.75">
      <c r="A225" s="4" t="s">
        <v>43</v>
      </c>
      <c r="B225" s="4">
        <v>2004</v>
      </c>
      <c r="C225" s="4">
        <v>0</v>
      </c>
      <c r="M225">
        <v>0.2</v>
      </c>
      <c r="N225">
        <v>188.9</v>
      </c>
      <c r="O225" s="4">
        <f>M225*201.6/N225</f>
        <v>0.21344626786659607</v>
      </c>
      <c r="P225" s="4">
        <v>0</v>
      </c>
      <c r="R225" s="4">
        <v>0</v>
      </c>
      <c r="S225" s="4">
        <v>0</v>
      </c>
      <c r="T225">
        <v>94.40107</v>
      </c>
      <c r="W225">
        <v>0</v>
      </c>
      <c r="X225">
        <v>0</v>
      </c>
      <c r="Y225">
        <v>0</v>
      </c>
      <c r="Z225">
        <v>0</v>
      </c>
      <c r="AA225">
        <f>(X225+Y225+W225)*(1+0.5*Z225)</f>
        <v>0</v>
      </c>
      <c r="AB225">
        <v>0</v>
      </c>
      <c r="AC225">
        <v>1</v>
      </c>
      <c r="AD225">
        <f>AB225*AC225</f>
        <v>0</v>
      </c>
      <c r="AE225">
        <v>358</v>
      </c>
      <c r="AF225">
        <v>5087713</v>
      </c>
      <c r="AG225">
        <f>AE225/AF225*1000000</f>
        <v>70.3656043491447</v>
      </c>
      <c r="AH225">
        <v>2.5</v>
      </c>
      <c r="AI225">
        <v>0.005730197630942281</v>
      </c>
      <c r="AJ225">
        <v>0.8777257139478507</v>
      </c>
      <c r="AK225">
        <v>0.1300396</v>
      </c>
      <c r="AL225">
        <v>0</v>
      </c>
    </row>
    <row r="226" spans="1:38" ht="12.75">
      <c r="A226" s="4" t="s">
        <v>44</v>
      </c>
      <c r="B226" s="4">
        <v>2004</v>
      </c>
      <c r="C226" s="4">
        <v>1</v>
      </c>
      <c r="M226">
        <v>0.18</v>
      </c>
      <c r="N226">
        <v>188.9</v>
      </c>
      <c r="O226" s="4">
        <f>M226*201.6/N226</f>
        <v>0.19210164107993646</v>
      </c>
      <c r="P226" s="4">
        <v>0</v>
      </c>
      <c r="R226" s="4">
        <v>0</v>
      </c>
      <c r="S226" s="4">
        <v>0</v>
      </c>
      <c r="T226">
        <v>78.8831</v>
      </c>
      <c r="W226">
        <v>0</v>
      </c>
      <c r="X226">
        <v>0</v>
      </c>
      <c r="Y226">
        <v>0</v>
      </c>
      <c r="Z226">
        <v>0</v>
      </c>
      <c r="AA226">
        <f>(X226+Y226+W226)*(1+0.5*Z226)</f>
        <v>0</v>
      </c>
      <c r="AB226">
        <v>0</v>
      </c>
      <c r="AC226">
        <v>1</v>
      </c>
      <c r="AD226">
        <f>AB226*AC226</f>
        <v>0</v>
      </c>
      <c r="AE226">
        <v>103</v>
      </c>
      <c r="AF226">
        <v>2889010</v>
      </c>
      <c r="AG226">
        <f>AE226/AF226*1000000</f>
        <v>35.65235149757183</v>
      </c>
      <c r="AH226">
        <v>-8.5</v>
      </c>
      <c r="AI226">
        <v>0.022814518538951337</v>
      </c>
      <c r="AJ226">
        <v>0.41810937070623805</v>
      </c>
      <c r="AK226">
        <v>-0.7596168</v>
      </c>
      <c r="AL226">
        <v>0</v>
      </c>
    </row>
    <row r="227" spans="1:38" ht="12.75">
      <c r="A227" s="4" t="s">
        <v>45</v>
      </c>
      <c r="B227" s="4">
        <v>2004</v>
      </c>
      <c r="C227" s="4">
        <v>1</v>
      </c>
      <c r="M227">
        <v>0.17</v>
      </c>
      <c r="N227">
        <v>188.9</v>
      </c>
      <c r="O227" s="4">
        <f>M227*201.6/N227</f>
        <v>0.18142932768660666</v>
      </c>
      <c r="P227" s="4">
        <v>0</v>
      </c>
      <c r="R227" s="4">
        <v>0</v>
      </c>
      <c r="S227" s="4">
        <v>0</v>
      </c>
      <c r="T227">
        <v>89.43228</v>
      </c>
      <c r="W227">
        <v>0</v>
      </c>
      <c r="X227">
        <v>0</v>
      </c>
      <c r="Y227">
        <v>0</v>
      </c>
      <c r="Z227">
        <v>0</v>
      </c>
      <c r="AA227">
        <f>(X227+Y227+W227)*(1+0.5*Z227)</f>
        <v>0</v>
      </c>
      <c r="AB227">
        <v>0</v>
      </c>
      <c r="AC227">
        <v>1</v>
      </c>
      <c r="AD227">
        <f>AB227*AC227</f>
        <v>0</v>
      </c>
      <c r="AE227">
        <v>262</v>
      </c>
      <c r="AF227">
        <v>5747741</v>
      </c>
      <c r="AG227">
        <f>AE227/AF227*1000000</f>
        <v>45.583125614045585</v>
      </c>
      <c r="AH227">
        <v>-2</v>
      </c>
      <c r="AI227">
        <v>0.006293258403751989</v>
      </c>
      <c r="AJ227">
        <v>1.142607604860839</v>
      </c>
      <c r="AK227">
        <v>-0.9878631</v>
      </c>
      <c r="AL227">
        <v>0</v>
      </c>
    </row>
    <row r="228" spans="1:38" ht="12.75">
      <c r="A228" s="4" t="s">
        <v>46</v>
      </c>
      <c r="B228" s="4">
        <v>2004</v>
      </c>
      <c r="C228" s="4">
        <v>1</v>
      </c>
      <c r="M228">
        <v>0.27</v>
      </c>
      <c r="N228">
        <v>188.9</v>
      </c>
      <c r="O228" s="4">
        <f>M228*201.6/N228</f>
        <v>0.2881524616199047</v>
      </c>
      <c r="P228" s="4">
        <v>0</v>
      </c>
      <c r="R228" s="4">
        <v>0</v>
      </c>
      <c r="S228" s="4">
        <v>0</v>
      </c>
      <c r="T228">
        <v>86.95592</v>
      </c>
      <c r="W228">
        <v>0</v>
      </c>
      <c r="X228">
        <v>0</v>
      </c>
      <c r="Y228">
        <v>0</v>
      </c>
      <c r="Z228">
        <v>0</v>
      </c>
      <c r="AA228">
        <f>(X228+Y228+W228)*(1+0.5*Z228)</f>
        <v>0</v>
      </c>
      <c r="AB228">
        <v>0</v>
      </c>
      <c r="AC228">
        <v>1</v>
      </c>
      <c r="AD228">
        <f>AB228*AC228</f>
        <v>0</v>
      </c>
      <c r="AE228">
        <v>92</v>
      </c>
      <c r="AF228">
        <v>930009</v>
      </c>
      <c r="AG228">
        <f>AE228/AF228*1000000</f>
        <v>98.92377385595194</v>
      </c>
      <c r="AH228">
        <v>-11</v>
      </c>
      <c r="AI228">
        <v>0.012300278975399441</v>
      </c>
      <c r="AJ228">
        <v>0.0829476842980585</v>
      </c>
      <c r="AK228">
        <v>-0.3630066</v>
      </c>
      <c r="AL228">
        <v>0</v>
      </c>
    </row>
    <row r="229" spans="1:38" ht="12.75">
      <c r="A229" s="4" t="s">
        <v>47</v>
      </c>
      <c r="B229" s="4">
        <v>2004</v>
      </c>
      <c r="C229" s="4">
        <v>1</v>
      </c>
      <c r="M229">
        <v>0.25</v>
      </c>
      <c r="N229">
        <v>188.9</v>
      </c>
      <c r="O229" s="4">
        <f>M229*201.6/N229</f>
        <v>0.2668078348332451</v>
      </c>
      <c r="P229" s="4">
        <v>0</v>
      </c>
      <c r="R229" s="4">
        <v>0</v>
      </c>
      <c r="S229" s="4">
        <v>0</v>
      </c>
      <c r="T229">
        <v>90.63173</v>
      </c>
      <c r="W229">
        <v>0</v>
      </c>
      <c r="X229">
        <v>0</v>
      </c>
      <c r="Y229">
        <v>0</v>
      </c>
      <c r="Z229">
        <v>0</v>
      </c>
      <c r="AA229">
        <f>(X229+Y229+W229)*(1+0.5*Z229)</f>
        <v>0</v>
      </c>
      <c r="AB229">
        <v>0</v>
      </c>
      <c r="AC229">
        <v>1</v>
      </c>
      <c r="AD229">
        <f>AB229*AC229</f>
        <v>0</v>
      </c>
      <c r="AE229">
        <v>70</v>
      </c>
      <c r="AF229">
        <v>1749370</v>
      </c>
      <c r="AG229">
        <f>AE229/AF229*1000000</f>
        <v>40.01440518586691</v>
      </c>
      <c r="AH229">
        <v>-15.5</v>
      </c>
      <c r="AI229">
        <v>0.004311656690676676</v>
      </c>
      <c r="AJ229">
        <v>0.5334164224818022</v>
      </c>
      <c r="AK229">
        <v>-0.6206674</v>
      </c>
      <c r="AL229">
        <v>0</v>
      </c>
    </row>
    <row r="230" spans="1:38" ht="12.75">
      <c r="A230" s="4" t="s">
        <v>48</v>
      </c>
      <c r="B230" s="4">
        <v>2004</v>
      </c>
      <c r="C230" s="4">
        <v>0</v>
      </c>
      <c r="M230">
        <v>0.24</v>
      </c>
      <c r="N230">
        <v>188.9</v>
      </c>
      <c r="O230" s="4">
        <f>M230*201.6/N230</f>
        <v>0.2561355214399153</v>
      </c>
      <c r="P230" s="4">
        <v>0</v>
      </c>
      <c r="R230" s="4">
        <v>0</v>
      </c>
      <c r="S230" s="4">
        <v>0</v>
      </c>
      <c r="T230">
        <v>93.4753</v>
      </c>
      <c r="W230">
        <v>0</v>
      </c>
      <c r="X230">
        <v>0</v>
      </c>
      <c r="Y230">
        <v>0</v>
      </c>
      <c r="Z230">
        <v>0</v>
      </c>
      <c r="AA230">
        <f>(X230+Y230+W230)*(1+0.5*Z230)</f>
        <v>0</v>
      </c>
      <c r="AB230">
        <v>5</v>
      </c>
      <c r="AC230">
        <v>1</v>
      </c>
      <c r="AD230">
        <f>AB230*AC230</f>
        <v>5</v>
      </c>
      <c r="AE230">
        <v>49</v>
      </c>
      <c r="AF230">
        <v>2346222</v>
      </c>
      <c r="AG230">
        <f>AE230/AF230*1000000</f>
        <v>20.88463921998856</v>
      </c>
      <c r="AH230">
        <v>-2</v>
      </c>
      <c r="AI230">
        <v>0.12405342145119097</v>
      </c>
      <c r="AJ230">
        <v>0.036460390379778405</v>
      </c>
      <c r="AK230">
        <v>-0.533779</v>
      </c>
      <c r="AL230">
        <v>0</v>
      </c>
    </row>
    <row r="231" spans="1:38" ht="12.75">
      <c r="A231" s="4" t="s">
        <v>49</v>
      </c>
      <c r="B231" s="4">
        <v>2004</v>
      </c>
      <c r="C231" s="4">
        <v>0</v>
      </c>
      <c r="M231">
        <v>0.18</v>
      </c>
      <c r="N231">
        <v>188.9</v>
      </c>
      <c r="O231" s="4">
        <f>M231*201.6/N231</f>
        <v>0.19210164107993646</v>
      </c>
      <c r="P231" s="4">
        <v>0</v>
      </c>
      <c r="R231" s="4">
        <v>0</v>
      </c>
      <c r="S231" s="4">
        <v>0</v>
      </c>
      <c r="T231">
        <v>104.4003</v>
      </c>
      <c r="W231">
        <v>1</v>
      </c>
      <c r="X231">
        <v>0.5</v>
      </c>
      <c r="Y231">
        <v>0</v>
      </c>
      <c r="Z231">
        <v>1</v>
      </c>
      <c r="AA231">
        <f>(X231+Y231+W231)*(1+0.5*Z231)</f>
        <v>2.25</v>
      </c>
      <c r="AB231">
        <v>0</v>
      </c>
      <c r="AC231">
        <v>1</v>
      </c>
      <c r="AD231">
        <f>AB231*AC231</f>
        <v>0</v>
      </c>
      <c r="AE231">
        <v>209</v>
      </c>
      <c r="AF231">
        <v>1290121</v>
      </c>
      <c r="AG231">
        <f>AE231/AF231*1000000</f>
        <v>162.00030849819512</v>
      </c>
      <c r="AH231">
        <v>0</v>
      </c>
      <c r="AI231">
        <v>0.011443888860250528</v>
      </c>
      <c r="AJ231">
        <v>2.5576170642433427</v>
      </c>
      <c r="AK231">
        <v>1.358841</v>
      </c>
      <c r="AL231">
        <v>0</v>
      </c>
    </row>
    <row r="232" spans="1:38" ht="12.75">
      <c r="A232" s="4" t="s">
        <v>50</v>
      </c>
      <c r="B232" s="4">
        <v>2004</v>
      </c>
      <c r="C232" s="4">
        <v>0</v>
      </c>
      <c r="M232">
        <v>0.105</v>
      </c>
      <c r="N232">
        <v>188.9</v>
      </c>
      <c r="O232" s="4">
        <f>M232*201.6/N232</f>
        <v>0.11205929062996293</v>
      </c>
      <c r="P232" s="4">
        <v>0</v>
      </c>
      <c r="R232" s="4">
        <v>1</v>
      </c>
      <c r="S232" s="4">
        <v>2</v>
      </c>
      <c r="T232">
        <v>108.354</v>
      </c>
      <c r="W232">
        <v>1</v>
      </c>
      <c r="X232">
        <v>0</v>
      </c>
      <c r="Y232">
        <v>0</v>
      </c>
      <c r="Z232">
        <v>1</v>
      </c>
      <c r="AA232">
        <f>(X232+Y232+W232)*(1+0.5*Z232)</f>
        <v>1.5</v>
      </c>
      <c r="AB232">
        <v>3.24</v>
      </c>
      <c r="AC232">
        <v>1.5</v>
      </c>
      <c r="AD232">
        <f>AB232*AC232</f>
        <v>4.86</v>
      </c>
      <c r="AE232">
        <v>777</v>
      </c>
      <c r="AF232">
        <v>8634561</v>
      </c>
      <c r="AG232">
        <f>AE232/AF232*1000000</f>
        <v>89.98720375013853</v>
      </c>
      <c r="AH232">
        <v>6.5</v>
      </c>
      <c r="AI232">
        <v>0.010334086245331208</v>
      </c>
      <c r="AJ232">
        <v>5.9554287476866135</v>
      </c>
      <c r="AK232">
        <v>0.8744782</v>
      </c>
      <c r="AL232">
        <v>0</v>
      </c>
    </row>
    <row r="233" spans="1:38" ht="12.75">
      <c r="A233" s="4" t="s">
        <v>51</v>
      </c>
      <c r="B233" s="4">
        <v>2004</v>
      </c>
      <c r="C233" s="4">
        <v>0</v>
      </c>
      <c r="M233">
        <v>0.17</v>
      </c>
      <c r="N233">
        <v>188.9</v>
      </c>
      <c r="O233" s="4">
        <f>M233*201.6/N233</f>
        <v>0.18142932768660666</v>
      </c>
      <c r="P233" s="4">
        <v>0</v>
      </c>
      <c r="R233" s="4">
        <v>0</v>
      </c>
      <c r="S233" s="4">
        <v>0</v>
      </c>
      <c r="T233">
        <v>87.27177</v>
      </c>
      <c r="W233">
        <v>0</v>
      </c>
      <c r="X233">
        <v>0</v>
      </c>
      <c r="Y233">
        <v>0</v>
      </c>
      <c r="Z233">
        <v>0</v>
      </c>
      <c r="AA233">
        <f>(X233+Y233+W233)*(1+0.5*Z233)</f>
        <v>0</v>
      </c>
      <c r="AB233">
        <v>0.5</v>
      </c>
      <c r="AC233">
        <v>1.5</v>
      </c>
      <c r="AD233">
        <f>AB233*AC233</f>
        <v>0.75</v>
      </c>
      <c r="AE233">
        <v>94</v>
      </c>
      <c r="AF233">
        <v>1903808</v>
      </c>
      <c r="AG233">
        <f>AE233/AF233*1000000</f>
        <v>49.3747268632131</v>
      </c>
      <c r="AH233">
        <v>0</v>
      </c>
      <c r="AI233">
        <v>0.008664607485258134</v>
      </c>
      <c r="AJ233">
        <v>0.09463027647859808</v>
      </c>
      <c r="AK233">
        <v>-0.1418949</v>
      </c>
      <c r="AL233">
        <v>0</v>
      </c>
    </row>
    <row r="234" spans="1:38" ht="12.75">
      <c r="A234" s="4" t="s">
        <v>52</v>
      </c>
      <c r="B234" s="4">
        <v>2004</v>
      </c>
      <c r="C234" s="4">
        <v>0</v>
      </c>
      <c r="M234">
        <v>0.2265</v>
      </c>
      <c r="N234">
        <v>188.9</v>
      </c>
      <c r="O234" s="4">
        <f>M234*201.6/N234</f>
        <v>0.24172789835892006</v>
      </c>
      <c r="P234" s="4">
        <v>0</v>
      </c>
      <c r="R234" s="4">
        <v>1</v>
      </c>
      <c r="S234" s="4">
        <v>0</v>
      </c>
      <c r="T234">
        <v>104.0655</v>
      </c>
      <c r="W234">
        <v>0</v>
      </c>
      <c r="X234">
        <v>0</v>
      </c>
      <c r="Y234">
        <v>0</v>
      </c>
      <c r="Z234">
        <v>0</v>
      </c>
      <c r="AA234">
        <f>(X234+Y234+W234)*(1+0.5*Z234)</f>
        <v>0</v>
      </c>
      <c r="AB234">
        <f>19.3/2</f>
        <v>9.65</v>
      </c>
      <c r="AC234">
        <v>1</v>
      </c>
      <c r="AD234">
        <f>AB234*AC234</f>
        <v>9.65</v>
      </c>
      <c r="AE234">
        <v>864</v>
      </c>
      <c r="AF234">
        <v>19171567</v>
      </c>
      <c r="AG234">
        <f>AE234/AF234*1000000</f>
        <v>45.06673867608214</v>
      </c>
      <c r="AH234">
        <v>12</v>
      </c>
      <c r="AI234">
        <v>0.007414333803262652</v>
      </c>
      <c r="AJ234">
        <v>2.866496978177739</v>
      </c>
      <c r="AK234">
        <v>-0.0263959</v>
      </c>
      <c r="AL234">
        <v>0</v>
      </c>
    </row>
    <row r="235" spans="1:38" ht="12.75">
      <c r="A235" s="4" t="s">
        <v>53</v>
      </c>
      <c r="B235" s="4">
        <v>2004</v>
      </c>
      <c r="C235" s="4">
        <v>1</v>
      </c>
      <c r="M235">
        <v>0.24</v>
      </c>
      <c r="N235">
        <v>188.9</v>
      </c>
      <c r="O235" s="4">
        <f>M235*201.6/N235</f>
        <v>0.2561355214399153</v>
      </c>
      <c r="P235" s="4">
        <v>0</v>
      </c>
      <c r="R235" s="4">
        <v>0</v>
      </c>
      <c r="S235" s="4">
        <v>0</v>
      </c>
      <c r="T235">
        <v>83.32359</v>
      </c>
      <c r="W235">
        <v>0</v>
      </c>
      <c r="X235">
        <v>0</v>
      </c>
      <c r="Y235">
        <v>0</v>
      </c>
      <c r="Z235">
        <v>0</v>
      </c>
      <c r="AA235">
        <f>(X235+Y235+W235)*(1+0.5*Z235)</f>
        <v>0</v>
      </c>
      <c r="AB235">
        <v>0</v>
      </c>
      <c r="AC235">
        <v>1</v>
      </c>
      <c r="AD235">
        <f>AB235*AC235</f>
        <v>0</v>
      </c>
      <c r="AE235">
        <v>214</v>
      </c>
      <c r="AF235">
        <v>8553152</v>
      </c>
      <c r="AG235">
        <f>AE235/AF235*1000000</f>
        <v>25.020016012810245</v>
      </c>
      <c r="AH235">
        <v>-6.5</v>
      </c>
      <c r="AI235">
        <v>0.005061454632385066</v>
      </c>
      <c r="AJ235">
        <v>0.5772416766901936</v>
      </c>
      <c r="AK235">
        <v>-0.3358056</v>
      </c>
      <c r="AL235">
        <v>0</v>
      </c>
    </row>
    <row r="236" spans="1:38" ht="12.75">
      <c r="A236" s="4" t="s">
        <v>54</v>
      </c>
      <c r="B236" s="4">
        <v>2004</v>
      </c>
      <c r="C236" s="4">
        <v>1</v>
      </c>
      <c r="M236">
        <v>0.21</v>
      </c>
      <c r="N236">
        <v>188.9</v>
      </c>
      <c r="O236" s="4">
        <f>M236*201.6/N236</f>
        <v>0.22411858125992587</v>
      </c>
      <c r="P236" s="4">
        <v>0</v>
      </c>
      <c r="R236" s="4">
        <v>0</v>
      </c>
      <c r="S236" s="4">
        <v>0</v>
      </c>
      <c r="T236">
        <v>89.58343</v>
      </c>
      <c r="W236">
        <v>0</v>
      </c>
      <c r="X236">
        <v>0</v>
      </c>
      <c r="Y236">
        <v>0</v>
      </c>
      <c r="Z236">
        <v>0</v>
      </c>
      <c r="AA236">
        <f>(X236+Y236+W236)*(1+0.5*Z236)</f>
        <v>0</v>
      </c>
      <c r="AB236">
        <v>0</v>
      </c>
      <c r="AC236">
        <v>1</v>
      </c>
      <c r="AD236">
        <f>AB236*AC236</f>
        <v>0</v>
      </c>
      <c r="AE236">
        <v>42</v>
      </c>
      <c r="AF236">
        <v>644705</v>
      </c>
      <c r="AG236">
        <f>AE236/AF236*1000000</f>
        <v>65.14607456123343</v>
      </c>
      <c r="AH236">
        <v>-13</v>
      </c>
      <c r="AI236">
        <v>0.0073145643643567375</v>
      </c>
      <c r="AJ236">
        <v>1.8476671335991255</v>
      </c>
      <c r="AK236">
        <v>-0.4878397</v>
      </c>
      <c r="AL236">
        <v>0</v>
      </c>
    </row>
    <row r="237" spans="1:38" ht="12.75">
      <c r="A237" s="4" t="s">
        <v>55</v>
      </c>
      <c r="B237" s="4">
        <v>2004</v>
      </c>
      <c r="C237" s="4">
        <v>0</v>
      </c>
      <c r="M237">
        <v>0.26</v>
      </c>
      <c r="N237">
        <v>188.9</v>
      </c>
      <c r="O237" s="4">
        <f>M237*201.6/N237</f>
        <v>0.2774801482265749</v>
      </c>
      <c r="P237" s="4">
        <v>0</v>
      </c>
      <c r="R237" s="4">
        <v>0</v>
      </c>
      <c r="S237" s="4">
        <v>0</v>
      </c>
      <c r="T237">
        <v>90.51002</v>
      </c>
      <c r="W237">
        <v>0</v>
      </c>
      <c r="X237">
        <v>0</v>
      </c>
      <c r="Y237">
        <v>0</v>
      </c>
      <c r="Z237">
        <v>0</v>
      </c>
      <c r="AA237">
        <f>(X237+Y237+W237)*(1+0.5*Z237)</f>
        <v>0</v>
      </c>
      <c r="AB237">
        <v>0</v>
      </c>
      <c r="AC237">
        <v>1</v>
      </c>
      <c r="AD237">
        <f>AB237*AC237</f>
        <v>0</v>
      </c>
      <c r="AE237">
        <v>675</v>
      </c>
      <c r="AF237">
        <v>11452251</v>
      </c>
      <c r="AG237">
        <f>AE237/AF237*1000000</f>
        <v>58.9403777475712</v>
      </c>
      <c r="AH237">
        <v>-1.5</v>
      </c>
      <c r="AI237">
        <v>0.0036990274421850483</v>
      </c>
      <c r="AJ237">
        <v>1.5582109309370464</v>
      </c>
      <c r="AK237">
        <v>-0.3383765</v>
      </c>
      <c r="AL237">
        <v>0</v>
      </c>
    </row>
    <row r="238" spans="1:38" ht="12.75">
      <c r="A238" s="4" t="s">
        <v>56</v>
      </c>
      <c r="B238" s="4">
        <v>2004</v>
      </c>
      <c r="C238" s="4">
        <v>0</v>
      </c>
      <c r="M238">
        <v>0.16</v>
      </c>
      <c r="N238">
        <v>188.9</v>
      </c>
      <c r="O238" s="4">
        <f>M238*201.6/N238</f>
        <v>0.17075701429327686</v>
      </c>
      <c r="P238" s="4">
        <v>0</v>
      </c>
      <c r="R238" s="4">
        <v>0</v>
      </c>
      <c r="S238" s="4">
        <v>0</v>
      </c>
      <c r="T238">
        <v>79.37412</v>
      </c>
      <c r="W238">
        <v>0</v>
      </c>
      <c r="X238">
        <v>0</v>
      </c>
      <c r="Y238">
        <v>0</v>
      </c>
      <c r="Z238">
        <v>0</v>
      </c>
      <c r="AA238">
        <f>(X238+Y238+W238)*(1+0.5*Z238)</f>
        <v>0</v>
      </c>
      <c r="AB238">
        <v>0</v>
      </c>
      <c r="AC238">
        <v>1</v>
      </c>
      <c r="AD238">
        <f>AB238*AC238</f>
        <v>0</v>
      </c>
      <c r="AE238">
        <v>68</v>
      </c>
      <c r="AF238">
        <v>3525233</v>
      </c>
      <c r="AG238">
        <f>AE238/AF238*1000000</f>
        <v>19.28950511923609</v>
      </c>
      <c r="AH238">
        <v>-11.5</v>
      </c>
      <c r="AI238">
        <v>0.003360220404978222</v>
      </c>
      <c r="AJ238">
        <v>0.7474392478447628</v>
      </c>
      <c r="AK238">
        <v>-0.6398084</v>
      </c>
      <c r="AL238">
        <v>1</v>
      </c>
    </row>
    <row r="239" spans="1:38" ht="12.75">
      <c r="A239" s="4" t="s">
        <v>57</v>
      </c>
      <c r="B239" s="4">
        <v>2004</v>
      </c>
      <c r="C239" s="4">
        <v>2</v>
      </c>
      <c r="M239">
        <v>0.24</v>
      </c>
      <c r="N239">
        <v>188.9</v>
      </c>
      <c r="O239" s="4">
        <f>M239*201.6/N239</f>
        <v>0.2561355214399153</v>
      </c>
      <c r="P239" s="4">
        <v>0</v>
      </c>
      <c r="R239" s="4">
        <v>0</v>
      </c>
      <c r="S239" s="4">
        <v>0</v>
      </c>
      <c r="T239">
        <v>94.01439</v>
      </c>
      <c r="W239">
        <v>0</v>
      </c>
      <c r="X239">
        <v>0</v>
      </c>
      <c r="Y239">
        <v>0</v>
      </c>
      <c r="Z239">
        <v>0</v>
      </c>
      <c r="AA239">
        <f>(X239+Y239+W239)*(1+0.5*Z239)</f>
        <v>0</v>
      </c>
      <c r="AB239">
        <v>0</v>
      </c>
      <c r="AC239">
        <v>1</v>
      </c>
      <c r="AD239">
        <f>AB239*AC239</f>
        <v>0</v>
      </c>
      <c r="AE239">
        <v>1118</v>
      </c>
      <c r="AF239">
        <v>3569463</v>
      </c>
      <c r="AG239">
        <f>AE239/AF239*1000000</f>
        <v>313.21237956521753</v>
      </c>
      <c r="AH239">
        <v>1</v>
      </c>
      <c r="AI239">
        <v>0.00699593226206618</v>
      </c>
      <c r="AJ239">
        <v>0.2896720309635364</v>
      </c>
      <c r="AK239">
        <v>-0.003504</v>
      </c>
      <c r="AL239">
        <v>0</v>
      </c>
    </row>
    <row r="240" spans="1:38" ht="12.75">
      <c r="A240" s="4" t="s">
        <v>58</v>
      </c>
      <c r="B240" s="4">
        <v>2004</v>
      </c>
      <c r="C240" s="4">
        <v>0</v>
      </c>
      <c r="M240">
        <v>0.12</v>
      </c>
      <c r="N240">
        <v>188.9</v>
      </c>
      <c r="O240" s="4">
        <f>M240*201.6/N240</f>
        <v>0.12806776071995765</v>
      </c>
      <c r="P240" s="4">
        <v>0</v>
      </c>
      <c r="R240" s="4">
        <v>0</v>
      </c>
      <c r="S240" s="4">
        <v>1</v>
      </c>
      <c r="T240">
        <v>96.6787</v>
      </c>
      <c r="W240">
        <v>0</v>
      </c>
      <c r="X240">
        <v>0</v>
      </c>
      <c r="Y240">
        <v>0</v>
      </c>
      <c r="Z240">
        <v>0</v>
      </c>
      <c r="AA240">
        <f>(X240+Y240+W240)*(1+0.5*Z240)</f>
        <v>0</v>
      </c>
      <c r="AB240">
        <v>1</v>
      </c>
      <c r="AC240">
        <v>0.5</v>
      </c>
      <c r="AD240">
        <f>AB240*AC240</f>
        <v>0.5</v>
      </c>
      <c r="AE240">
        <v>741</v>
      </c>
      <c r="AF240">
        <v>12410722</v>
      </c>
      <c r="AG240">
        <f>AE240/AF240*1000000</f>
        <v>59.70643770765311</v>
      </c>
      <c r="AH240">
        <v>1</v>
      </c>
      <c r="AI240">
        <v>0.005080318734779751</v>
      </c>
      <c r="AJ240">
        <v>4.588433338321113</v>
      </c>
      <c r="AK240">
        <v>0.3673897</v>
      </c>
      <c r="AL240">
        <v>0</v>
      </c>
    </row>
    <row r="241" spans="1:38" ht="12.75">
      <c r="A241" s="4" t="s">
        <v>59</v>
      </c>
      <c r="B241" s="4">
        <v>2004</v>
      </c>
      <c r="C241" s="4">
        <v>0</v>
      </c>
      <c r="M241">
        <v>0.3</v>
      </c>
      <c r="N241">
        <v>188.9</v>
      </c>
      <c r="O241" s="4">
        <f>M241*201.6/N241</f>
        <v>0.3201694017998941</v>
      </c>
      <c r="P241" s="4">
        <v>0</v>
      </c>
      <c r="R241" s="4">
        <v>0</v>
      </c>
      <c r="S241" s="4">
        <v>0</v>
      </c>
      <c r="T241">
        <v>104.2607</v>
      </c>
      <c r="W241">
        <v>0</v>
      </c>
      <c r="X241">
        <v>0</v>
      </c>
      <c r="Y241">
        <v>0</v>
      </c>
      <c r="Z241">
        <v>0</v>
      </c>
      <c r="AA241">
        <f>(X241+Y241+W241)*(1+0.5*Z241)</f>
        <v>0</v>
      </c>
      <c r="AB241">
        <v>1</v>
      </c>
      <c r="AC241">
        <v>1.5</v>
      </c>
      <c r="AD241">
        <f>AB241*AC241</f>
        <v>1.5</v>
      </c>
      <c r="AE241">
        <v>112</v>
      </c>
      <c r="AF241">
        <v>1074579</v>
      </c>
      <c r="AG241">
        <f>AE241/AF241*1000000</f>
        <v>104.22686466048565</v>
      </c>
      <c r="AH241">
        <v>14.5</v>
      </c>
      <c r="AI241">
        <v>0.00668621206049229</v>
      </c>
      <c r="AJ241">
        <v>4.016477857878476</v>
      </c>
      <c r="AK241">
        <v>1.590606</v>
      </c>
      <c r="AL241">
        <v>0</v>
      </c>
    </row>
    <row r="242" spans="1:38" ht="12.75">
      <c r="A242" s="4" t="s">
        <v>60</v>
      </c>
      <c r="B242" s="4">
        <v>2004</v>
      </c>
      <c r="C242" s="4">
        <v>0</v>
      </c>
      <c r="M242">
        <v>0.16</v>
      </c>
      <c r="N242">
        <v>188.9</v>
      </c>
      <c r="O242" s="4">
        <f>M242*201.6/N242</f>
        <v>0.17075701429327686</v>
      </c>
      <c r="P242" s="4">
        <v>0</v>
      </c>
      <c r="R242" s="4">
        <v>0</v>
      </c>
      <c r="S242" s="4">
        <v>0</v>
      </c>
      <c r="T242">
        <v>81.97276</v>
      </c>
      <c r="W242">
        <v>1</v>
      </c>
      <c r="X242">
        <v>0.5</v>
      </c>
      <c r="Y242">
        <v>0</v>
      </c>
      <c r="Z242">
        <v>1</v>
      </c>
      <c r="AA242">
        <f>(X242+Y242+W242)*(1+0.5*Z242)</f>
        <v>2.25</v>
      </c>
      <c r="AB242">
        <v>0</v>
      </c>
      <c r="AC242">
        <v>1</v>
      </c>
      <c r="AD242">
        <f>AB242*AC242</f>
        <v>0</v>
      </c>
      <c r="AE242">
        <v>84</v>
      </c>
      <c r="AF242">
        <v>4210921</v>
      </c>
      <c r="AG242">
        <f>AE242/AF242*1000000</f>
        <v>19.94813011215361</v>
      </c>
      <c r="AH242">
        <v>-8</v>
      </c>
      <c r="AI242">
        <v>0.010025883607262824</v>
      </c>
      <c r="AJ242">
        <v>0.5265146064181897</v>
      </c>
      <c r="AK242">
        <v>-0.7253565</v>
      </c>
      <c r="AL242">
        <v>0</v>
      </c>
    </row>
    <row r="243" spans="1:38" ht="12.75">
      <c r="A243" s="4" t="s">
        <v>61</v>
      </c>
      <c r="B243" s="4">
        <v>2004</v>
      </c>
      <c r="C243" s="4">
        <v>0</v>
      </c>
      <c r="M243">
        <v>0.22</v>
      </c>
      <c r="N243">
        <v>188.9</v>
      </c>
      <c r="O243" s="4">
        <f>M243*201.6/N243</f>
        <v>0.23479089465325567</v>
      </c>
      <c r="P243" s="4">
        <v>0</v>
      </c>
      <c r="R243" s="4">
        <v>0</v>
      </c>
      <c r="S243" s="4">
        <v>0</v>
      </c>
      <c r="T243">
        <v>90.2694</v>
      </c>
      <c r="W243">
        <v>0</v>
      </c>
      <c r="X243">
        <v>0</v>
      </c>
      <c r="Y243">
        <v>0</v>
      </c>
      <c r="Z243">
        <v>0</v>
      </c>
      <c r="AA243">
        <f>(X243+Y243+W243)*(1+0.5*Z243)</f>
        <v>0</v>
      </c>
      <c r="AB243">
        <v>0</v>
      </c>
      <c r="AC243">
        <v>1</v>
      </c>
      <c r="AD243">
        <f>AB243*AC243</f>
        <v>0</v>
      </c>
      <c r="AE243">
        <v>48</v>
      </c>
      <c r="AF243">
        <v>770396</v>
      </c>
      <c r="AG243">
        <f>AE243/AF243*1000000</f>
        <v>62.30561944766068</v>
      </c>
      <c r="AH243">
        <v>-10</v>
      </c>
      <c r="AI243">
        <v>0.010752350111610652</v>
      </c>
      <c r="AJ243">
        <v>1.2988324127805355</v>
      </c>
      <c r="AK243">
        <v>-0.9759439</v>
      </c>
      <c r="AL243">
        <v>0</v>
      </c>
    </row>
    <row r="244" spans="1:38" ht="12.75">
      <c r="A244" s="4" t="s">
        <v>62</v>
      </c>
      <c r="B244" s="4">
        <v>2004</v>
      </c>
      <c r="C244" s="4">
        <v>1</v>
      </c>
      <c r="M244">
        <v>0.2</v>
      </c>
      <c r="N244">
        <v>188.9</v>
      </c>
      <c r="O244" s="4">
        <f>M244*201.6/N244</f>
        <v>0.21344626786659607</v>
      </c>
      <c r="P244" s="4">
        <v>0</v>
      </c>
      <c r="R244" s="4">
        <v>0</v>
      </c>
      <c r="S244" s="4">
        <v>0</v>
      </c>
      <c r="T244">
        <v>81.81057</v>
      </c>
      <c r="W244">
        <v>0</v>
      </c>
      <c r="X244">
        <v>0</v>
      </c>
      <c r="Y244">
        <v>0</v>
      </c>
      <c r="Z244">
        <v>0</v>
      </c>
      <c r="AA244">
        <f>(X244+Y244+W244)*(1+0.5*Z244)</f>
        <v>0</v>
      </c>
      <c r="AB244">
        <v>0</v>
      </c>
      <c r="AC244">
        <v>1</v>
      </c>
      <c r="AD244">
        <f>AB244*AC244</f>
        <v>0</v>
      </c>
      <c r="AE244">
        <v>124</v>
      </c>
      <c r="AF244">
        <v>5910809</v>
      </c>
      <c r="AG244">
        <f>AE244/AF244*1000000</f>
        <v>20.978515800459803</v>
      </c>
      <c r="AH244">
        <v>-3.5</v>
      </c>
      <c r="AI244">
        <v>0.008804460148671622</v>
      </c>
      <c r="AJ244">
        <v>0.6526815225503785</v>
      </c>
      <c r="AK244">
        <v>-0.6266502</v>
      </c>
      <c r="AL244">
        <v>0</v>
      </c>
    </row>
    <row r="245" spans="1:38" ht="12.75">
      <c r="A245" s="4" t="s">
        <v>63</v>
      </c>
      <c r="B245" s="4">
        <v>2004</v>
      </c>
      <c r="C245" s="4">
        <f>2/2</f>
        <v>1</v>
      </c>
      <c r="M245">
        <v>0.2</v>
      </c>
      <c r="N245">
        <v>188.9</v>
      </c>
      <c r="O245" s="4">
        <f>M245*201.6/N245</f>
        <v>0.21344626786659607</v>
      </c>
      <c r="P245" s="4">
        <v>0</v>
      </c>
      <c r="R245" s="4">
        <v>0</v>
      </c>
      <c r="S245" s="4">
        <v>0</v>
      </c>
      <c r="T245">
        <v>79.37543</v>
      </c>
      <c r="W245">
        <v>0</v>
      </c>
      <c r="X245">
        <v>0</v>
      </c>
      <c r="Y245">
        <v>0</v>
      </c>
      <c r="Z245">
        <v>0</v>
      </c>
      <c r="AA245">
        <f>(X245+Y245+W245)*(1+0.5*Z245)</f>
        <v>0</v>
      </c>
      <c r="AB245">
        <v>5</v>
      </c>
      <c r="AC245">
        <v>1</v>
      </c>
      <c r="AD245">
        <f>AB245*AC245</f>
        <v>5</v>
      </c>
      <c r="AE245">
        <v>331</v>
      </c>
      <c r="AF245">
        <v>22394023</v>
      </c>
      <c r="AG245">
        <f>AE245/AF245*1000000</f>
        <v>14.780729661660168</v>
      </c>
      <c r="AH245">
        <v>-10</v>
      </c>
      <c r="AI245">
        <v>0.00589934147590614</v>
      </c>
      <c r="AJ245">
        <v>0.3556819880859636</v>
      </c>
      <c r="AK245">
        <v>-0.3978802</v>
      </c>
      <c r="AL245">
        <v>0</v>
      </c>
    </row>
    <row r="246" spans="1:38" ht="12.75">
      <c r="A246" s="4" t="s">
        <v>64</v>
      </c>
      <c r="B246" s="4">
        <v>2004</v>
      </c>
      <c r="C246" s="4">
        <v>1</v>
      </c>
      <c r="M246">
        <v>0.245</v>
      </c>
      <c r="N246">
        <v>188.9</v>
      </c>
      <c r="O246" s="4">
        <f>M246*201.6/N246</f>
        <v>0.2614716781365802</v>
      </c>
      <c r="P246" s="4">
        <v>0</v>
      </c>
      <c r="R246" s="4">
        <v>0</v>
      </c>
      <c r="S246" s="4">
        <v>0</v>
      </c>
      <c r="T246">
        <v>92.74747</v>
      </c>
      <c r="W246">
        <v>0</v>
      </c>
      <c r="X246">
        <v>0</v>
      </c>
      <c r="Y246">
        <v>0</v>
      </c>
      <c r="Z246">
        <v>0</v>
      </c>
      <c r="AA246">
        <f>(X246+Y246+W246)*(1+0.5*Z246)</f>
        <v>0</v>
      </c>
      <c r="AB246">
        <v>0</v>
      </c>
      <c r="AC246">
        <v>1</v>
      </c>
      <c r="AD246">
        <f>AB246*AC246</f>
        <v>0</v>
      </c>
      <c r="AE246">
        <v>70</v>
      </c>
      <c r="AF246">
        <v>2401580</v>
      </c>
      <c r="AG246">
        <f>AE246/AF246*1000000</f>
        <v>29.14747791037567</v>
      </c>
      <c r="AH246">
        <v>-20.5</v>
      </c>
      <c r="AI246">
        <v>0.008284023668639054</v>
      </c>
      <c r="AJ246">
        <v>0.39343531509549057</v>
      </c>
      <c r="AK246">
        <v>-0.1226383</v>
      </c>
      <c r="AL246">
        <v>0</v>
      </c>
    </row>
    <row r="247" spans="1:38" ht="12.75">
      <c r="A247" s="4" t="s">
        <v>65</v>
      </c>
      <c r="B247" s="4">
        <v>2004</v>
      </c>
      <c r="C247" s="4">
        <v>0</v>
      </c>
      <c r="M247">
        <v>0.19</v>
      </c>
      <c r="N247">
        <v>188.9</v>
      </c>
      <c r="O247" s="4">
        <f>M247*201.6/N247</f>
        <v>0.2027739544732663</v>
      </c>
      <c r="P247" s="4">
        <v>0</v>
      </c>
      <c r="R247" s="4">
        <v>0</v>
      </c>
      <c r="S247" s="4">
        <v>0</v>
      </c>
      <c r="T247">
        <v>101.4894</v>
      </c>
      <c r="W247">
        <v>0</v>
      </c>
      <c r="X247">
        <v>0</v>
      </c>
      <c r="Y247">
        <v>0</v>
      </c>
      <c r="Z247">
        <v>0</v>
      </c>
      <c r="AA247">
        <f>(X247+Y247+W247)*(1+0.5*Z247)</f>
        <v>0</v>
      </c>
      <c r="AB247">
        <v>0</v>
      </c>
      <c r="AC247">
        <v>1</v>
      </c>
      <c r="AD247">
        <f>AB247*AC247</f>
        <v>0</v>
      </c>
      <c r="AE247">
        <v>166</v>
      </c>
      <c r="AF247">
        <v>619920</v>
      </c>
      <c r="AG247">
        <f>AE247/AF247*1000000</f>
        <v>267.7764872886824</v>
      </c>
      <c r="AH247">
        <v>7.5</v>
      </c>
      <c r="AI247">
        <v>0.026385439146545054</v>
      </c>
      <c r="AJ247">
        <v>3.395702559150169</v>
      </c>
      <c r="AK247">
        <v>0.3435421</v>
      </c>
      <c r="AL247">
        <v>0</v>
      </c>
    </row>
    <row r="248" spans="1:38" ht="12.75">
      <c r="A248" s="4" t="s">
        <v>66</v>
      </c>
      <c r="B248" s="4">
        <v>2004</v>
      </c>
      <c r="C248" s="4">
        <v>1</v>
      </c>
      <c r="M248">
        <v>0.175</v>
      </c>
      <c r="N248">
        <v>188.9</v>
      </c>
      <c r="O248" s="4">
        <f>M248*201.6/N248</f>
        <v>0.18676548438327154</v>
      </c>
      <c r="P248" s="4">
        <v>0</v>
      </c>
      <c r="R248" s="4">
        <v>0</v>
      </c>
      <c r="S248" s="4">
        <v>0</v>
      </c>
      <c r="T248">
        <v>86.53387</v>
      </c>
      <c r="W248">
        <v>0</v>
      </c>
      <c r="X248">
        <v>0</v>
      </c>
      <c r="Y248">
        <v>0</v>
      </c>
      <c r="Z248">
        <v>0</v>
      </c>
      <c r="AA248">
        <f>(X248+Y248+W248)*(1+0.5*Z248)</f>
        <v>0</v>
      </c>
      <c r="AB248">
        <v>0</v>
      </c>
      <c r="AC248">
        <v>1</v>
      </c>
      <c r="AD248">
        <f>AB248*AC248</f>
        <v>0</v>
      </c>
      <c r="AE248">
        <v>122</v>
      </c>
      <c r="AF248">
        <v>7475575</v>
      </c>
      <c r="AG248">
        <f>AE248/AF248*1000000</f>
        <v>16.31981486373958</v>
      </c>
      <c r="AH248">
        <v>-4.5</v>
      </c>
      <c r="AI248">
        <v>0.0073939619683505075</v>
      </c>
      <c r="AJ248">
        <v>0.49459613196814556</v>
      </c>
      <c r="AK248">
        <v>-0.1866897</v>
      </c>
      <c r="AL248">
        <v>0</v>
      </c>
    </row>
    <row r="249" spans="1:38" ht="12.75">
      <c r="A249" s="4" t="s">
        <v>67</v>
      </c>
      <c r="B249" s="4">
        <v>2004</v>
      </c>
      <c r="C249" s="4">
        <v>1</v>
      </c>
      <c r="M249">
        <v>0.28</v>
      </c>
      <c r="N249">
        <v>188.9</v>
      </c>
      <c r="O249" s="4">
        <f>M249*201.6/N249</f>
        <v>0.2988247750132345</v>
      </c>
      <c r="P249" s="4">
        <v>0</v>
      </c>
      <c r="R249" s="4">
        <v>0</v>
      </c>
      <c r="S249" s="4">
        <v>0</v>
      </c>
      <c r="T249">
        <v>96.59153</v>
      </c>
      <c r="W249">
        <v>1</v>
      </c>
      <c r="X249">
        <v>0.5</v>
      </c>
      <c r="Y249">
        <v>0</v>
      </c>
      <c r="Z249">
        <v>1</v>
      </c>
      <c r="AA249">
        <f>(X249+Y249+W249)*(1+0.5*Z249)</f>
        <v>2.25</v>
      </c>
      <c r="AB249">
        <v>0</v>
      </c>
      <c r="AC249">
        <v>1</v>
      </c>
      <c r="AD249">
        <f>AB249*AC249</f>
        <v>0</v>
      </c>
      <c r="AE249">
        <v>844</v>
      </c>
      <c r="AF249">
        <v>6178645</v>
      </c>
      <c r="AG249">
        <f>AE249/AF249*1000000</f>
        <v>136.59952950849257</v>
      </c>
      <c r="AH249">
        <v>3.5</v>
      </c>
      <c r="AI249">
        <v>0.006696532117509062</v>
      </c>
      <c r="AJ249">
        <v>0.39623922480301194</v>
      </c>
      <c r="AK249">
        <v>0.6439304</v>
      </c>
      <c r="AL249">
        <v>0</v>
      </c>
    </row>
    <row r="250" spans="1:38" ht="12.75">
      <c r="A250" s="4" t="s">
        <v>68</v>
      </c>
      <c r="B250" s="4">
        <v>2004</v>
      </c>
      <c r="C250" s="4">
        <v>1</v>
      </c>
      <c r="M250">
        <v>0.205</v>
      </c>
      <c r="N250">
        <v>188.9</v>
      </c>
      <c r="O250" s="4">
        <f>M250*201.6/N250</f>
        <v>0.21878242456326097</v>
      </c>
      <c r="P250" s="4">
        <v>0</v>
      </c>
      <c r="R250" s="4">
        <v>0</v>
      </c>
      <c r="S250" s="4">
        <v>0</v>
      </c>
      <c r="T250">
        <v>79.7566</v>
      </c>
      <c r="W250">
        <v>0</v>
      </c>
      <c r="X250">
        <v>0</v>
      </c>
      <c r="Y250">
        <v>0</v>
      </c>
      <c r="Z250">
        <v>0</v>
      </c>
      <c r="AA250">
        <f>(X250+Y250+W250)*(1+0.5*Z250)</f>
        <v>0</v>
      </c>
      <c r="AB250">
        <v>0</v>
      </c>
      <c r="AC250">
        <v>1</v>
      </c>
      <c r="AD250">
        <f>AB250*AC250</f>
        <v>0</v>
      </c>
      <c r="AE250">
        <v>52</v>
      </c>
      <c r="AF250">
        <v>1816438</v>
      </c>
      <c r="AG250">
        <f>AE250/AF250*1000000</f>
        <v>28.62745659361894</v>
      </c>
      <c r="AH250">
        <v>-2</v>
      </c>
      <c r="AI250">
        <v>0.008810271820789509</v>
      </c>
      <c r="AJ250">
        <v>0.7058549753327749</v>
      </c>
      <c r="AK250">
        <v>-0.8228062</v>
      </c>
      <c r="AL250">
        <v>0</v>
      </c>
    </row>
    <row r="251" spans="1:38" ht="12.75">
      <c r="A251" s="4" t="s">
        <v>69</v>
      </c>
      <c r="B251" s="4">
        <v>2004</v>
      </c>
      <c r="C251" s="4">
        <v>0</v>
      </c>
      <c r="M251">
        <v>0.29</v>
      </c>
      <c r="N251">
        <v>188.9</v>
      </c>
      <c r="O251" s="4">
        <f>M251*201.6/N251</f>
        <v>0.30949708840656426</v>
      </c>
      <c r="P251" s="4">
        <v>0</v>
      </c>
      <c r="R251" s="4">
        <v>0</v>
      </c>
      <c r="S251" s="4">
        <v>0</v>
      </c>
      <c r="T251">
        <v>92.44042</v>
      </c>
      <c r="W251">
        <v>0</v>
      </c>
      <c r="X251">
        <v>0</v>
      </c>
      <c r="Y251">
        <v>0</v>
      </c>
      <c r="Z251">
        <v>0</v>
      </c>
      <c r="AA251">
        <f>(X251+Y251+W251)*(1+0.5*Z251)</f>
        <v>0</v>
      </c>
      <c r="AB251">
        <v>1</v>
      </c>
      <c r="AC251">
        <v>1.5</v>
      </c>
      <c r="AD251">
        <f>AB251*AC251</f>
        <v>1.5</v>
      </c>
      <c r="AE251">
        <v>318</v>
      </c>
      <c r="AF251">
        <v>5514026</v>
      </c>
      <c r="AG251">
        <f>AE251/AF251*1000000</f>
        <v>57.6711100020203</v>
      </c>
      <c r="AH251">
        <v>1</v>
      </c>
      <c r="AI251">
        <v>0.00536934048132004</v>
      </c>
      <c r="AJ251">
        <v>2.374033229794242</v>
      </c>
      <c r="AK251">
        <v>0.1060013</v>
      </c>
      <c r="AL251">
        <v>0</v>
      </c>
    </row>
    <row r="252" spans="1:38" ht="12.75">
      <c r="A252" s="4" t="s">
        <v>70</v>
      </c>
      <c r="B252" s="4">
        <v>2004</v>
      </c>
      <c r="C252" s="4">
        <v>1</v>
      </c>
      <c r="M252">
        <v>0.14</v>
      </c>
      <c r="N252">
        <v>188.9</v>
      </c>
      <c r="O252" s="4">
        <f>M252*201.6/N252</f>
        <v>0.14941238750661726</v>
      </c>
      <c r="P252" s="4">
        <v>0</v>
      </c>
      <c r="R252" s="4">
        <v>0</v>
      </c>
      <c r="S252" s="4">
        <v>0</v>
      </c>
      <c r="T252">
        <v>88.25376</v>
      </c>
      <c r="W252">
        <v>0</v>
      </c>
      <c r="X252">
        <v>0</v>
      </c>
      <c r="Y252">
        <v>0</v>
      </c>
      <c r="Z252">
        <v>0</v>
      </c>
      <c r="AA252">
        <f>(X252+Y252+W252)*(1+0.5*Z252)</f>
        <v>0</v>
      </c>
      <c r="AB252">
        <v>0</v>
      </c>
      <c r="AC252">
        <v>1</v>
      </c>
      <c r="AD252">
        <f>AB252*AC252</f>
        <v>0</v>
      </c>
      <c r="AE252">
        <v>46</v>
      </c>
      <c r="AF252">
        <v>509106</v>
      </c>
      <c r="AG252">
        <f>AE252/AF252*1000000</f>
        <v>90.35446449265967</v>
      </c>
      <c r="AH252">
        <v>-18.5</v>
      </c>
      <c r="AI252">
        <v>0.015884003060220774</v>
      </c>
      <c r="AJ252">
        <v>0.07179989089625517</v>
      </c>
      <c r="AK252">
        <v>-0.4523014</v>
      </c>
      <c r="AL252">
        <v>0</v>
      </c>
    </row>
    <row r="253" spans="1:38" ht="12.75">
      <c r="A253" s="4" t="s">
        <v>20</v>
      </c>
      <c r="B253" s="4">
        <v>2005</v>
      </c>
      <c r="C253" s="4">
        <v>0</v>
      </c>
      <c r="M253">
        <v>0.18</v>
      </c>
      <c r="N253">
        <v>195.3</v>
      </c>
      <c r="O253" s="4">
        <f>M253*201.6/N253</f>
        <v>0.1858064516129032</v>
      </c>
      <c r="P253" s="4">
        <v>0</v>
      </c>
      <c r="Q253" s="4">
        <v>-0.94</v>
      </c>
      <c r="R253" s="4">
        <v>0</v>
      </c>
      <c r="S253" s="4">
        <v>0</v>
      </c>
      <c r="T253">
        <v>83.99899</v>
      </c>
      <c r="W253">
        <v>0</v>
      </c>
      <c r="X253">
        <v>0</v>
      </c>
      <c r="Y253">
        <v>0</v>
      </c>
      <c r="Z253">
        <v>0</v>
      </c>
      <c r="AA253">
        <f>(X253+Y253+W253)*(1+0.5*Z253)</f>
        <v>0</v>
      </c>
      <c r="AB253">
        <v>0</v>
      </c>
      <c r="AC253">
        <v>1</v>
      </c>
      <c r="AD253">
        <f>AB253*AC253</f>
        <v>0</v>
      </c>
      <c r="AE253">
        <v>122</v>
      </c>
      <c r="AF253">
        <v>4569805</v>
      </c>
      <c r="AG253">
        <f>AE253/AF253*1000000</f>
        <v>26.69698159987133</v>
      </c>
      <c r="AH253">
        <v>-9.5</v>
      </c>
      <c r="AI253">
        <v>0.0037248823329901998</v>
      </c>
      <c r="AJ253">
        <v>0.7582283456422351</v>
      </c>
      <c r="AK253">
        <v>-0.94</v>
      </c>
      <c r="AL253">
        <v>0</v>
      </c>
    </row>
    <row r="254" spans="1:38" ht="12.75">
      <c r="A254" s="4" t="s">
        <v>22</v>
      </c>
      <c r="B254" s="4">
        <v>2005</v>
      </c>
      <c r="C254" s="4">
        <v>0</v>
      </c>
      <c r="M254">
        <v>0.08</v>
      </c>
      <c r="N254">
        <v>195.3</v>
      </c>
      <c r="O254" s="4">
        <f>M254*201.6/N254</f>
        <v>0.08258064516129032</v>
      </c>
      <c r="P254" s="4">
        <v>0</v>
      </c>
      <c r="Q254" s="4">
        <v>-1.07</v>
      </c>
      <c r="R254" s="4">
        <v>0</v>
      </c>
      <c r="S254" s="4">
        <v>0</v>
      </c>
      <c r="T254">
        <v>100.5554</v>
      </c>
      <c r="W254">
        <v>0</v>
      </c>
      <c r="X254">
        <v>0</v>
      </c>
      <c r="Y254">
        <v>0</v>
      </c>
      <c r="Z254">
        <v>0</v>
      </c>
      <c r="AA254">
        <f>(X254+Y254+W254)*(1+0.5*Z254)</f>
        <v>0</v>
      </c>
      <c r="AB254">
        <v>0</v>
      </c>
      <c r="AC254">
        <v>1</v>
      </c>
      <c r="AD254">
        <f>AB254*AC254</f>
        <v>0</v>
      </c>
      <c r="AE254">
        <v>107</v>
      </c>
      <c r="AF254">
        <v>666946</v>
      </c>
      <c r="AG254">
        <f>AE254/AF254*1000000</f>
        <v>160.43277866573905</v>
      </c>
      <c r="AH254">
        <v>-15.5</v>
      </c>
      <c r="AI254">
        <v>0.011269143892570804</v>
      </c>
      <c r="AJ254">
        <v>0.04699883159582273</v>
      </c>
      <c r="AK254">
        <v>-1.07</v>
      </c>
      <c r="AL254">
        <v>0</v>
      </c>
    </row>
    <row r="255" spans="1:38" ht="12.75">
      <c r="A255" s="4" t="s">
        <v>23</v>
      </c>
      <c r="B255" s="4">
        <v>2005</v>
      </c>
      <c r="C255" s="4">
        <v>0</v>
      </c>
      <c r="M255">
        <v>0.18</v>
      </c>
      <c r="N255">
        <v>195.3</v>
      </c>
      <c r="O255" s="4">
        <f>M255*201.6/N255</f>
        <v>0.1858064516129032</v>
      </c>
      <c r="P255" s="4">
        <v>0</v>
      </c>
      <c r="Q255" s="4">
        <v>0.58</v>
      </c>
      <c r="R255" s="4">
        <v>0</v>
      </c>
      <c r="S255" s="4">
        <v>0</v>
      </c>
      <c r="T255">
        <v>93.53014</v>
      </c>
      <c r="W255">
        <v>1</v>
      </c>
      <c r="X255">
        <v>0.5</v>
      </c>
      <c r="Y255">
        <v>0</v>
      </c>
      <c r="Z255">
        <v>1</v>
      </c>
      <c r="AA255">
        <f>(X255+Y255+W255)*(1+0.5*Z255)</f>
        <v>2.25</v>
      </c>
      <c r="AB255">
        <v>0</v>
      </c>
      <c r="AC255">
        <v>1</v>
      </c>
      <c r="AD255">
        <f>AB255*AC255</f>
        <v>0</v>
      </c>
      <c r="AE255">
        <v>123</v>
      </c>
      <c r="AF255">
        <v>5839077</v>
      </c>
      <c r="AG255">
        <f>AE255/AF255*1000000</f>
        <v>21.064973111332495</v>
      </c>
      <c r="AH255">
        <v>-4</v>
      </c>
      <c r="AI255">
        <v>0.011770682647930013</v>
      </c>
      <c r="AJ255">
        <v>0.08948162085137583</v>
      </c>
      <c r="AK255">
        <v>0.58</v>
      </c>
      <c r="AL255">
        <v>0</v>
      </c>
    </row>
    <row r="256" spans="1:38" ht="12.75">
      <c r="A256" s="4" t="s">
        <v>24</v>
      </c>
      <c r="B256" s="4">
        <v>2005</v>
      </c>
      <c r="C256" s="4">
        <v>0</v>
      </c>
      <c r="M256">
        <v>0.215</v>
      </c>
      <c r="N256">
        <v>195.3</v>
      </c>
      <c r="O256" s="4">
        <f>M256*201.6/N256</f>
        <v>0.22193548387096773</v>
      </c>
      <c r="P256" s="4">
        <v>0</v>
      </c>
      <c r="Q256" s="4">
        <v>-0.86</v>
      </c>
      <c r="R256" s="4">
        <v>0</v>
      </c>
      <c r="S256" s="4">
        <v>0</v>
      </c>
      <c r="T256">
        <v>82.44678</v>
      </c>
      <c r="W256">
        <v>1</v>
      </c>
      <c r="X256">
        <v>0.5</v>
      </c>
      <c r="Y256">
        <v>0</v>
      </c>
      <c r="Z256">
        <v>1</v>
      </c>
      <c r="AA256">
        <f>(X256+Y256+W256)*(1+0.5*Z256)</f>
        <v>2.25</v>
      </c>
      <c r="AB256">
        <v>0</v>
      </c>
      <c r="AC256">
        <v>1</v>
      </c>
      <c r="AD256">
        <f>AB256*AC256</f>
        <v>0</v>
      </c>
      <c r="AE256">
        <v>98</v>
      </c>
      <c r="AF256">
        <v>2781097</v>
      </c>
      <c r="AG256">
        <f>AE256/AF256*1000000</f>
        <v>35.237893536255655</v>
      </c>
      <c r="AH256">
        <v>-2</v>
      </c>
      <c r="AI256">
        <v>0.004820816036423943</v>
      </c>
      <c r="AJ256">
        <v>0.8124621899576526</v>
      </c>
      <c r="AK256">
        <v>-0.86</v>
      </c>
      <c r="AL256">
        <v>0</v>
      </c>
    </row>
    <row r="257" spans="1:38" ht="12.75">
      <c r="A257" s="4" t="s">
        <v>25</v>
      </c>
      <c r="B257" s="4">
        <v>2005</v>
      </c>
      <c r="C257" s="4">
        <v>0</v>
      </c>
      <c r="M257">
        <v>0.18</v>
      </c>
      <c r="N257">
        <v>195.3</v>
      </c>
      <c r="O257" s="4">
        <f>M257*201.6/N257</f>
        <v>0.1858064516129032</v>
      </c>
      <c r="P257" s="4">
        <v>0</v>
      </c>
      <c r="Q257" s="4">
        <v>0.59</v>
      </c>
      <c r="R257" s="4">
        <v>1</v>
      </c>
      <c r="S257" s="4">
        <v>1</v>
      </c>
      <c r="T257">
        <v>108.3581</v>
      </c>
      <c r="W257">
        <v>0</v>
      </c>
      <c r="X257">
        <v>0</v>
      </c>
      <c r="Y257">
        <v>0</v>
      </c>
      <c r="Z257">
        <v>0</v>
      </c>
      <c r="AA257">
        <f>(X257+Y257+W257)*(1+0.5*Z257)</f>
        <v>0</v>
      </c>
      <c r="AB257">
        <f>AB256+19/14</f>
        <v>1.3571428571428572</v>
      </c>
      <c r="AC257">
        <v>1.5</v>
      </c>
      <c r="AD257">
        <f>AB257*AC257</f>
        <v>2.0357142857142856</v>
      </c>
      <c r="AE257">
        <v>1606</v>
      </c>
      <c r="AF257">
        <v>35827943</v>
      </c>
      <c r="AG257">
        <f>AE257/AF257*1000000</f>
        <v>44.82534763438694</v>
      </c>
      <c r="AH257">
        <v>5.5</v>
      </c>
      <c r="AI257">
        <v>0.007524005576898703</v>
      </c>
      <c r="AJ257">
        <v>0.32939542688513207</v>
      </c>
      <c r="AK257">
        <v>0.59</v>
      </c>
      <c r="AL257">
        <v>0</v>
      </c>
    </row>
    <row r="258" spans="1:38" ht="12.75">
      <c r="A258" s="4" t="s">
        <v>26</v>
      </c>
      <c r="B258" s="4">
        <v>2005</v>
      </c>
      <c r="C258" s="4">
        <v>0</v>
      </c>
      <c r="M258">
        <v>0.22</v>
      </c>
      <c r="N258">
        <v>195.3</v>
      </c>
      <c r="O258" s="4">
        <f>M258*201.6/N258</f>
        <v>0.22709677419354835</v>
      </c>
      <c r="P258" s="4">
        <v>0</v>
      </c>
      <c r="Q258" s="4">
        <v>0.48</v>
      </c>
      <c r="R258" s="4">
        <v>0</v>
      </c>
      <c r="S258" s="4">
        <v>0.5</v>
      </c>
      <c r="T258">
        <v>102.6446</v>
      </c>
      <c r="W258">
        <v>0</v>
      </c>
      <c r="X258">
        <v>0</v>
      </c>
      <c r="Y258">
        <v>0</v>
      </c>
      <c r="Z258">
        <v>0</v>
      </c>
      <c r="AA258">
        <f>(X258+Y258+W258)*(1+0.5*Z258)</f>
        <v>0</v>
      </c>
      <c r="AB258">
        <v>1</v>
      </c>
      <c r="AC258">
        <v>1</v>
      </c>
      <c r="AD258">
        <f>AB258*AC258</f>
        <v>1</v>
      </c>
      <c r="AE258">
        <v>252</v>
      </c>
      <c r="AF258">
        <v>4631888</v>
      </c>
      <c r="AG258">
        <f>AE258/AF258*1000000</f>
        <v>54.40546058108486</v>
      </c>
      <c r="AH258">
        <v>-3.5</v>
      </c>
      <c r="AI258">
        <v>0.010487603774490343</v>
      </c>
      <c r="AJ258">
        <v>0.29733014571340804</v>
      </c>
      <c r="AK258">
        <v>0.48</v>
      </c>
      <c r="AL258">
        <v>0</v>
      </c>
    </row>
    <row r="259" spans="1:38" ht="12.75">
      <c r="A259" s="4" t="s">
        <v>27</v>
      </c>
      <c r="B259" s="4">
        <v>2005</v>
      </c>
      <c r="C259" s="4">
        <v>0</v>
      </c>
      <c r="M259">
        <v>0.25</v>
      </c>
      <c r="N259">
        <v>195.3</v>
      </c>
      <c r="O259" s="4">
        <f>M259*201.6/N259</f>
        <v>0.25806451612903225</v>
      </c>
      <c r="P259" s="4">
        <v>0</v>
      </c>
      <c r="Q259" s="4">
        <v>0.38</v>
      </c>
      <c r="R259" s="4">
        <v>0</v>
      </c>
      <c r="S259" s="4">
        <v>0</v>
      </c>
      <c r="T259">
        <v>113.6616</v>
      </c>
      <c r="W259">
        <v>0</v>
      </c>
      <c r="X259">
        <v>0</v>
      </c>
      <c r="Y259">
        <v>0</v>
      </c>
      <c r="Z259">
        <v>0</v>
      </c>
      <c r="AA259">
        <f>(X259+Y259+W259)*(1+0.5*Z259)</f>
        <v>0</v>
      </c>
      <c r="AB259">
        <v>5</v>
      </c>
      <c r="AC259">
        <v>1</v>
      </c>
      <c r="AD259">
        <f>AB259*AC259</f>
        <v>5</v>
      </c>
      <c r="AE259">
        <v>378</v>
      </c>
      <c r="AF259">
        <v>3506956</v>
      </c>
      <c r="AG259">
        <f>AE259/AF259*1000000</f>
        <v>107.78578345436898</v>
      </c>
      <c r="AH259">
        <v>8</v>
      </c>
      <c r="AI259">
        <v>0.003834675026789589</v>
      </c>
      <c r="AJ259">
        <v>3.634408602150538</v>
      </c>
      <c r="AK259">
        <v>0.38</v>
      </c>
      <c r="AL259">
        <v>0</v>
      </c>
    </row>
    <row r="260" spans="1:38" ht="12.75">
      <c r="A260" s="4" t="s">
        <v>28</v>
      </c>
      <c r="B260" s="4">
        <v>2005</v>
      </c>
      <c r="C260" s="4">
        <v>1</v>
      </c>
      <c r="M260">
        <v>0.23</v>
      </c>
      <c r="N260">
        <v>195.3</v>
      </c>
      <c r="O260" s="4">
        <f>M260*201.6/N260</f>
        <v>0.23741935483870968</v>
      </c>
      <c r="P260" s="4">
        <v>0</v>
      </c>
      <c r="Q260" s="4">
        <v>0.48</v>
      </c>
      <c r="R260" s="4">
        <v>0</v>
      </c>
      <c r="S260" s="4">
        <v>0</v>
      </c>
      <c r="T260">
        <v>92.92776</v>
      </c>
      <c r="W260">
        <v>0</v>
      </c>
      <c r="X260">
        <v>0</v>
      </c>
      <c r="Y260">
        <v>0</v>
      </c>
      <c r="Z260">
        <v>0</v>
      </c>
      <c r="AA260">
        <f>(X260+Y260+W260)*(1+0.5*Z260)</f>
        <v>0</v>
      </c>
      <c r="AB260">
        <v>1</v>
      </c>
      <c r="AC260">
        <v>1.5</v>
      </c>
      <c r="AD260">
        <f>AB260*AC260</f>
        <v>1.5</v>
      </c>
      <c r="AE260">
        <v>33</v>
      </c>
      <c r="AF260">
        <v>845150</v>
      </c>
      <c r="AG260">
        <f>AE260/AF260*1000000</f>
        <v>39.046323137904515</v>
      </c>
      <c r="AH260">
        <v>6</v>
      </c>
      <c r="AI260">
        <v>0.0035444711759196343</v>
      </c>
      <c r="AJ260">
        <v>1.7899838449111471</v>
      </c>
      <c r="AK260">
        <v>0.48</v>
      </c>
      <c r="AL260">
        <v>0</v>
      </c>
    </row>
    <row r="261" spans="1:38" ht="12.75">
      <c r="A261" s="4" t="s">
        <v>29</v>
      </c>
      <c r="B261" s="4">
        <v>2005</v>
      </c>
      <c r="C261" s="4">
        <v>2</v>
      </c>
      <c r="M261">
        <v>0.04</v>
      </c>
      <c r="N261">
        <v>195.3</v>
      </c>
      <c r="O261" s="4">
        <f>M261*201.6/N261</f>
        <v>0.04129032258064516</v>
      </c>
      <c r="P261" s="4">
        <v>0</v>
      </c>
      <c r="Q261" s="4">
        <v>0.37</v>
      </c>
      <c r="R261" s="4">
        <v>0</v>
      </c>
      <c r="S261" s="4">
        <v>0</v>
      </c>
      <c r="T261">
        <v>86.19055</v>
      </c>
      <c r="W261">
        <v>1</v>
      </c>
      <c r="X261">
        <v>0.5</v>
      </c>
      <c r="Y261">
        <v>0</v>
      </c>
      <c r="Z261">
        <v>1</v>
      </c>
      <c r="AA261">
        <f>(X261+Y261+W261)*(1+0.5*Z261)</f>
        <v>2.25</v>
      </c>
      <c r="AB261">
        <v>0</v>
      </c>
      <c r="AC261">
        <v>1</v>
      </c>
      <c r="AD261">
        <f>AB261*AC261</f>
        <v>0</v>
      </c>
      <c r="AE261">
        <v>640</v>
      </c>
      <c r="AF261">
        <v>17842038</v>
      </c>
      <c r="AG261">
        <f>AE261/AF261*1000000</f>
        <v>35.87034171768942</v>
      </c>
      <c r="AH261">
        <v>-1</v>
      </c>
      <c r="AI261">
        <v>0.014867352448500766</v>
      </c>
      <c r="AJ261">
        <v>0.4713409451170484</v>
      </c>
      <c r="AK261">
        <v>0.37</v>
      </c>
      <c r="AL261">
        <v>0</v>
      </c>
    </row>
    <row r="262" spans="1:38" ht="12.75">
      <c r="A262" s="4" t="s">
        <v>30</v>
      </c>
      <c r="B262" s="4">
        <v>2005</v>
      </c>
      <c r="C262" s="4">
        <v>0</v>
      </c>
      <c r="M262">
        <v>0.075</v>
      </c>
      <c r="N262">
        <v>195.3</v>
      </c>
      <c r="O262" s="4">
        <f>M262*201.6/N262</f>
        <v>0.07741935483870967</v>
      </c>
      <c r="P262" s="4">
        <v>0</v>
      </c>
      <c r="Q262" s="4">
        <v>-0.21</v>
      </c>
      <c r="R262" s="4">
        <v>0</v>
      </c>
      <c r="S262" s="4">
        <v>0</v>
      </c>
      <c r="T262">
        <v>87.11317</v>
      </c>
      <c r="W262">
        <v>0</v>
      </c>
      <c r="X262">
        <v>0</v>
      </c>
      <c r="Y262">
        <v>0</v>
      </c>
      <c r="Z262">
        <v>0</v>
      </c>
      <c r="AA262">
        <f>(X262+Y262+W262)*(1+0.5*Z262)</f>
        <v>0</v>
      </c>
      <c r="AB262">
        <v>0</v>
      </c>
      <c r="AC262">
        <v>1</v>
      </c>
      <c r="AD262">
        <f>AB262*AC262</f>
        <v>0</v>
      </c>
      <c r="AE262">
        <v>226</v>
      </c>
      <c r="AF262">
        <v>8925922</v>
      </c>
      <c r="AG262">
        <f>AE262/AF262*1000000</f>
        <v>25.319513211072202</v>
      </c>
      <c r="AH262">
        <v>-7</v>
      </c>
      <c r="AI262">
        <v>0.006677394008921601</v>
      </c>
      <c r="AJ262">
        <v>0.5987086240166246</v>
      </c>
      <c r="AK262">
        <v>-0.21</v>
      </c>
      <c r="AL262">
        <v>0</v>
      </c>
    </row>
    <row r="263" spans="1:38" ht="12.75">
      <c r="A263" s="4" t="s">
        <v>31</v>
      </c>
      <c r="B263" s="4">
        <v>2005</v>
      </c>
      <c r="C263" s="4">
        <v>0</v>
      </c>
      <c r="M263">
        <v>0.16</v>
      </c>
      <c r="N263">
        <v>195.3</v>
      </c>
      <c r="O263" s="4">
        <f>M263*201.6/N263</f>
        <v>0.16516129032258065</v>
      </c>
      <c r="P263" s="4">
        <v>0</v>
      </c>
      <c r="Q263" s="4">
        <v>2.32</v>
      </c>
      <c r="R263" s="4">
        <v>0</v>
      </c>
      <c r="S263" s="4">
        <v>0</v>
      </c>
      <c r="T263">
        <v>122.0159</v>
      </c>
      <c r="W263">
        <v>0</v>
      </c>
      <c r="X263">
        <v>0</v>
      </c>
      <c r="Y263">
        <v>0</v>
      </c>
      <c r="Z263">
        <v>0</v>
      </c>
      <c r="AA263">
        <f>(X263+Y263+W263)*(1+0.5*Z263)</f>
        <v>0</v>
      </c>
      <c r="AB263">
        <v>8</v>
      </c>
      <c r="AC263">
        <v>1</v>
      </c>
      <c r="AD263">
        <f>AB263*AC263</f>
        <v>8</v>
      </c>
      <c r="AE263">
        <v>189</v>
      </c>
      <c r="AF263">
        <v>1292729</v>
      </c>
      <c r="AG263">
        <f>AE263/AF263*1000000</f>
        <v>146.20233629786287</v>
      </c>
      <c r="AH263">
        <v>8.5</v>
      </c>
      <c r="AI263">
        <v>0.057004562327277485</v>
      </c>
      <c r="AJ263">
        <v>0.07090941322460556</v>
      </c>
      <c r="AK263">
        <v>2.32</v>
      </c>
      <c r="AL263">
        <v>0</v>
      </c>
    </row>
    <row r="264" spans="1:38" ht="12.75">
      <c r="A264" s="4" t="s">
        <v>32</v>
      </c>
      <c r="B264" s="4">
        <v>2005</v>
      </c>
      <c r="C264" s="4">
        <v>1</v>
      </c>
      <c r="M264">
        <v>0.25</v>
      </c>
      <c r="N264">
        <v>195.3</v>
      </c>
      <c r="O264" s="4">
        <f>M264*201.6/N264</f>
        <v>0.25806451612903225</v>
      </c>
      <c r="P264" s="4">
        <v>0</v>
      </c>
      <c r="Q264" s="4">
        <v>-0.63</v>
      </c>
      <c r="R264" s="4">
        <v>0</v>
      </c>
      <c r="S264" s="4">
        <v>0</v>
      </c>
      <c r="T264">
        <v>92.0321</v>
      </c>
      <c r="W264">
        <v>0</v>
      </c>
      <c r="X264">
        <v>0</v>
      </c>
      <c r="Y264">
        <v>0</v>
      </c>
      <c r="Z264">
        <v>0</v>
      </c>
      <c r="AA264">
        <f>(X264+Y264+W264)*(1+0.5*Z264)</f>
        <v>0</v>
      </c>
      <c r="AB264">
        <v>0</v>
      </c>
      <c r="AC264">
        <v>1</v>
      </c>
      <c r="AD264">
        <f>AB264*AC264</f>
        <v>0</v>
      </c>
      <c r="AE264">
        <v>120</v>
      </c>
      <c r="AF264">
        <v>1428241</v>
      </c>
      <c r="AG264">
        <f>AE264/AF264*1000000</f>
        <v>84.01943369501366</v>
      </c>
      <c r="AH264">
        <v>-19.5</v>
      </c>
      <c r="AI264">
        <v>0.007570068800357194</v>
      </c>
      <c r="AJ264">
        <v>0.2619944903581267</v>
      </c>
      <c r="AK264">
        <v>-0.63</v>
      </c>
      <c r="AL264">
        <v>0</v>
      </c>
    </row>
    <row r="265" spans="1:38" ht="12.75">
      <c r="A265" s="4" t="s">
        <v>33</v>
      </c>
      <c r="B265" s="4">
        <v>2005</v>
      </c>
      <c r="C265" s="4">
        <v>0</v>
      </c>
      <c r="M265">
        <v>0.19</v>
      </c>
      <c r="N265">
        <v>195.3</v>
      </c>
      <c r="O265" s="4">
        <f>M265*201.6/N265</f>
        <v>0.19612903225806452</v>
      </c>
      <c r="P265" s="4">
        <v>0</v>
      </c>
      <c r="Q265" s="4">
        <v>-0.19</v>
      </c>
      <c r="R265" s="4">
        <v>0</v>
      </c>
      <c r="S265" s="4">
        <v>0</v>
      </c>
      <c r="T265">
        <v>97.76085</v>
      </c>
      <c r="W265">
        <v>0</v>
      </c>
      <c r="X265">
        <v>0</v>
      </c>
      <c r="Y265">
        <v>0</v>
      </c>
      <c r="Z265">
        <v>0</v>
      </c>
      <c r="AA265">
        <f>(X265+Y265+W265)*(1+0.5*Z265)</f>
        <v>0</v>
      </c>
      <c r="AB265">
        <v>0</v>
      </c>
      <c r="AC265">
        <v>1</v>
      </c>
      <c r="AD265">
        <f>AB265*AC265</f>
        <v>0</v>
      </c>
      <c r="AE265">
        <v>593</v>
      </c>
      <c r="AF265">
        <v>12609903</v>
      </c>
      <c r="AG265">
        <f>AE265/AF265*1000000</f>
        <v>47.02653144913168</v>
      </c>
      <c r="AH265">
        <v>6</v>
      </c>
      <c r="AI265">
        <v>0.005795628816318082</v>
      </c>
      <c r="AJ265">
        <v>1.7713815180785317</v>
      </c>
      <c r="AK265">
        <v>-0.19</v>
      </c>
      <c r="AL265">
        <v>0</v>
      </c>
    </row>
    <row r="266" spans="1:38" ht="12.75">
      <c r="A266" s="4" t="s">
        <v>34</v>
      </c>
      <c r="B266" s="4">
        <v>2005</v>
      </c>
      <c r="C266" s="4">
        <v>1</v>
      </c>
      <c r="M266">
        <v>0.18</v>
      </c>
      <c r="N266">
        <v>195.3</v>
      </c>
      <c r="O266" s="4">
        <f>M266*201.6/N266</f>
        <v>0.1858064516129032</v>
      </c>
      <c r="P266" s="4">
        <v>0</v>
      </c>
      <c r="Q266" s="4">
        <v>-1.01</v>
      </c>
      <c r="R266" s="4">
        <v>0</v>
      </c>
      <c r="S266" s="4">
        <v>0</v>
      </c>
      <c r="T266">
        <v>92.9525</v>
      </c>
      <c r="W266">
        <v>0</v>
      </c>
      <c r="X266">
        <v>0</v>
      </c>
      <c r="Y266">
        <v>0</v>
      </c>
      <c r="Z266">
        <v>0</v>
      </c>
      <c r="AA266">
        <f>(X266+Y266+W266)*(1+0.5*Z266)</f>
        <v>0</v>
      </c>
      <c r="AB266">
        <v>0</v>
      </c>
      <c r="AC266">
        <v>1</v>
      </c>
      <c r="AD266">
        <f>AB266*AC266</f>
        <v>0</v>
      </c>
      <c r="AE266">
        <v>236</v>
      </c>
      <c r="AF266">
        <v>6278616</v>
      </c>
      <c r="AG266">
        <f>AE266/AF266*1000000</f>
        <v>37.5879015375363</v>
      </c>
      <c r="AH266">
        <v>-9</v>
      </c>
      <c r="AI266">
        <v>0.0039053289318556946</v>
      </c>
      <c r="AJ266">
        <v>1.0942740521429188</v>
      </c>
      <c r="AK266">
        <v>-1.01</v>
      </c>
      <c r="AL266">
        <v>0</v>
      </c>
    </row>
    <row r="267" spans="1:38" ht="12.75">
      <c r="A267" s="4" t="s">
        <v>35</v>
      </c>
      <c r="B267" s="4">
        <v>2005</v>
      </c>
      <c r="C267" s="4">
        <v>0</v>
      </c>
      <c r="M267">
        <v>0.207</v>
      </c>
      <c r="N267">
        <v>195.3</v>
      </c>
      <c r="O267" s="4">
        <f>M267*201.6/N267</f>
        <v>0.21367741935483867</v>
      </c>
      <c r="P267" s="4">
        <v>0</v>
      </c>
      <c r="Q267" s="4">
        <v>-0.99</v>
      </c>
      <c r="R267" s="4">
        <v>0</v>
      </c>
      <c r="S267" s="4">
        <v>0</v>
      </c>
      <c r="T267">
        <v>92.2748</v>
      </c>
      <c r="W267">
        <v>0</v>
      </c>
      <c r="X267">
        <v>0</v>
      </c>
      <c r="Y267">
        <v>0</v>
      </c>
      <c r="Z267">
        <v>0</v>
      </c>
      <c r="AA267">
        <f>(X267+Y267+W267)*(1+0.5*Z267)</f>
        <v>0</v>
      </c>
      <c r="AB267">
        <v>0.5</v>
      </c>
      <c r="AC267">
        <v>1</v>
      </c>
      <c r="AD267">
        <f>AB267*AC267</f>
        <v>0.5</v>
      </c>
      <c r="AE267">
        <v>130</v>
      </c>
      <c r="AF267">
        <v>2964454</v>
      </c>
      <c r="AG267">
        <f>AE267/AF267*1000000</f>
        <v>43.85293210823983</v>
      </c>
      <c r="AH267">
        <v>0</v>
      </c>
      <c r="AI267">
        <v>0.005968029492641949</v>
      </c>
      <c r="AJ267">
        <v>1.1865998176845944</v>
      </c>
      <c r="AK267">
        <v>-0.99</v>
      </c>
      <c r="AL267">
        <v>0</v>
      </c>
    </row>
    <row r="268" spans="1:38" ht="12.75">
      <c r="A268" s="4" t="s">
        <v>36</v>
      </c>
      <c r="B268" s="4">
        <v>2005</v>
      </c>
      <c r="C268" s="4">
        <v>1</v>
      </c>
      <c r="M268">
        <v>0.24</v>
      </c>
      <c r="N268">
        <v>195.3</v>
      </c>
      <c r="O268" s="4">
        <f>M268*201.6/N268</f>
        <v>0.24774193548387097</v>
      </c>
      <c r="P268" s="4">
        <v>0</v>
      </c>
      <c r="Q268" s="4">
        <v>-1.13</v>
      </c>
      <c r="R268" s="4">
        <v>0</v>
      </c>
      <c r="S268" s="4">
        <v>0</v>
      </c>
      <c r="T268">
        <v>92.65372</v>
      </c>
      <c r="W268">
        <v>0</v>
      </c>
      <c r="X268">
        <v>0</v>
      </c>
      <c r="Y268">
        <v>0</v>
      </c>
      <c r="Z268">
        <v>0</v>
      </c>
      <c r="AA268">
        <f>(X268+Y268+W268)*(1+0.5*Z268)</f>
        <v>0</v>
      </c>
      <c r="AB268">
        <v>0</v>
      </c>
      <c r="AC268">
        <v>1</v>
      </c>
      <c r="AD268">
        <f>AB268*AC268</f>
        <v>0</v>
      </c>
      <c r="AE268">
        <v>99</v>
      </c>
      <c r="AF268">
        <v>2745299</v>
      </c>
      <c r="AG268">
        <f>AE268/AF268*1000000</f>
        <v>36.06164574423405</v>
      </c>
      <c r="AH268">
        <v>-11.5</v>
      </c>
      <c r="AI268">
        <v>0.005020728182372648</v>
      </c>
      <c r="AJ268">
        <v>0.5197588722641275</v>
      </c>
      <c r="AK268">
        <v>-1.13</v>
      </c>
      <c r="AL268">
        <v>0</v>
      </c>
    </row>
    <row r="269" spans="1:38" ht="12.75">
      <c r="A269" s="4" t="s">
        <v>37</v>
      </c>
      <c r="B269" s="4">
        <v>2005</v>
      </c>
      <c r="C269" s="4">
        <v>0</v>
      </c>
      <c r="M269">
        <v>0.185</v>
      </c>
      <c r="N269">
        <v>195.3</v>
      </c>
      <c r="O269" s="4">
        <f>M269*201.6/N269</f>
        <v>0.19096774193548385</v>
      </c>
      <c r="P269" s="4">
        <v>0</v>
      </c>
      <c r="Q269" s="4">
        <v>-0.57</v>
      </c>
      <c r="R269" s="4">
        <v>0</v>
      </c>
      <c r="S269" s="4">
        <v>0</v>
      </c>
      <c r="T269">
        <v>84.14915</v>
      </c>
      <c r="W269">
        <v>1</v>
      </c>
      <c r="X269">
        <v>0.5</v>
      </c>
      <c r="Y269">
        <v>0</v>
      </c>
      <c r="Z269">
        <v>1</v>
      </c>
      <c r="AA269">
        <f>(X269+Y269+W269)*(1+0.5*Z269)</f>
        <v>2.25</v>
      </c>
      <c r="AB269">
        <v>0</v>
      </c>
      <c r="AC269">
        <v>1</v>
      </c>
      <c r="AD269">
        <f>AB269*AC269</f>
        <v>0</v>
      </c>
      <c r="AE269">
        <v>125</v>
      </c>
      <c r="AF269">
        <v>4182742</v>
      </c>
      <c r="AG269">
        <f>AE269/AF269*1000000</f>
        <v>29.884702427259437</v>
      </c>
      <c r="AH269">
        <v>-7.6</v>
      </c>
      <c r="AI269">
        <v>0.005995365466951671</v>
      </c>
      <c r="AJ269">
        <v>0.8202093265384405</v>
      </c>
      <c r="AK269">
        <v>-0.57</v>
      </c>
      <c r="AL269">
        <v>0</v>
      </c>
    </row>
    <row r="270" spans="1:38" ht="12.75">
      <c r="A270" s="4" t="s">
        <v>38</v>
      </c>
      <c r="B270" s="4">
        <v>2005</v>
      </c>
      <c r="C270" s="4">
        <v>1</v>
      </c>
      <c r="M270">
        <v>0.2</v>
      </c>
      <c r="N270">
        <v>195.3</v>
      </c>
      <c r="O270" s="4">
        <f>M270*201.6/N270</f>
        <v>0.2064516129032258</v>
      </c>
      <c r="P270" s="4">
        <v>0</v>
      </c>
      <c r="Q270" s="4">
        <v>-1.06</v>
      </c>
      <c r="R270" s="4">
        <v>0</v>
      </c>
      <c r="S270" s="4">
        <v>0</v>
      </c>
      <c r="T270">
        <v>83.22273</v>
      </c>
      <c r="W270">
        <v>0</v>
      </c>
      <c r="X270">
        <v>0</v>
      </c>
      <c r="Y270">
        <v>0</v>
      </c>
      <c r="Z270">
        <v>0</v>
      </c>
      <c r="AA270">
        <f>(X270+Y270+W270)*(1+0.5*Z270)</f>
        <v>0</v>
      </c>
      <c r="AB270">
        <v>0</v>
      </c>
      <c r="AC270">
        <v>1</v>
      </c>
      <c r="AD270">
        <f>AB270*AC270</f>
        <v>0</v>
      </c>
      <c r="AE270">
        <v>228</v>
      </c>
      <c r="AF270">
        <v>4576628</v>
      </c>
      <c r="AG270">
        <f>AE270/AF270*1000000</f>
        <v>49.81833786796742</v>
      </c>
      <c r="AH270">
        <v>-4</v>
      </c>
      <c r="AI270">
        <v>0.008118543457941638</v>
      </c>
      <c r="AJ270">
        <v>0.46670477989610004</v>
      </c>
      <c r="AK270">
        <v>-1.06</v>
      </c>
      <c r="AL270">
        <v>0</v>
      </c>
    </row>
    <row r="271" spans="1:38" ht="12.75">
      <c r="A271" s="4" t="s">
        <v>39</v>
      </c>
      <c r="B271" s="4">
        <v>2005</v>
      </c>
      <c r="C271" s="4">
        <v>0</v>
      </c>
      <c r="M271">
        <v>0.259</v>
      </c>
      <c r="N271">
        <v>195.3</v>
      </c>
      <c r="O271" s="4">
        <f>M271*201.6/N271</f>
        <v>0.2673548387096774</v>
      </c>
      <c r="P271" s="4">
        <v>0</v>
      </c>
      <c r="Q271" s="4">
        <v>0.68</v>
      </c>
      <c r="R271" s="4">
        <v>0</v>
      </c>
      <c r="S271" s="4">
        <v>0</v>
      </c>
      <c r="T271">
        <v>102.3703</v>
      </c>
      <c r="W271">
        <v>1</v>
      </c>
      <c r="X271">
        <v>0.5</v>
      </c>
      <c r="Y271">
        <v>0</v>
      </c>
      <c r="Z271">
        <v>1</v>
      </c>
      <c r="AA271">
        <f>(X271+Y271+W271)*(1+0.5*Z271)</f>
        <v>2.25</v>
      </c>
      <c r="AB271">
        <v>30</v>
      </c>
      <c r="AC271">
        <v>1</v>
      </c>
      <c r="AD271">
        <f>AB271*AC271</f>
        <v>30</v>
      </c>
      <c r="AE271">
        <v>311</v>
      </c>
      <c r="AF271">
        <v>1318787</v>
      </c>
      <c r="AG271">
        <f>AE271/AF271*1000000</f>
        <v>235.8227674370463</v>
      </c>
      <c r="AH271">
        <v>4</v>
      </c>
      <c r="AI271">
        <v>0.01001672696152799</v>
      </c>
      <c r="AJ271">
        <v>1.5660440854787145</v>
      </c>
      <c r="AK271">
        <v>0.68</v>
      </c>
      <c r="AL271">
        <v>0</v>
      </c>
    </row>
    <row r="272" spans="1:38" ht="12.75">
      <c r="A272" s="4" t="s">
        <v>40</v>
      </c>
      <c r="B272" s="4">
        <v>2005</v>
      </c>
      <c r="C272" s="4">
        <v>0</v>
      </c>
      <c r="M272">
        <v>0.235</v>
      </c>
      <c r="N272">
        <v>195.3</v>
      </c>
      <c r="O272" s="4">
        <f>M272*201.6/N272</f>
        <v>0.2425806451612903</v>
      </c>
      <c r="P272" s="4">
        <v>0</v>
      </c>
      <c r="Q272" s="4">
        <v>0.79</v>
      </c>
      <c r="R272" s="4">
        <v>1</v>
      </c>
      <c r="S272" s="4">
        <v>0</v>
      </c>
      <c r="T272">
        <v>93.67515</v>
      </c>
      <c r="W272">
        <v>0</v>
      </c>
      <c r="X272">
        <v>0</v>
      </c>
      <c r="Y272">
        <v>0</v>
      </c>
      <c r="Z272">
        <v>0</v>
      </c>
      <c r="AA272">
        <f>(X272+Y272+W272)*(1+0.5*Z272)</f>
        <v>0</v>
      </c>
      <c r="AB272">
        <v>3.5</v>
      </c>
      <c r="AC272">
        <f>(0.5/14)+AC271</f>
        <v>1.0357142857142858</v>
      </c>
      <c r="AD272">
        <f>AB272*AC272</f>
        <v>3.6250000000000004</v>
      </c>
      <c r="AE272">
        <v>416</v>
      </c>
      <c r="AF272">
        <v>5592379</v>
      </c>
      <c r="AG272">
        <f>AE272/AF272*1000000</f>
        <v>74.38694695048386</v>
      </c>
      <c r="AH272">
        <v>7.5</v>
      </c>
      <c r="AI272">
        <v>0.006473789135385554</v>
      </c>
      <c r="AJ272">
        <v>0.4472971509045607</v>
      </c>
      <c r="AK272">
        <v>0.79</v>
      </c>
      <c r="AL272">
        <v>0</v>
      </c>
    </row>
    <row r="273" spans="1:38" ht="12.75">
      <c r="A273" s="4" t="s">
        <v>41</v>
      </c>
      <c r="B273" s="4">
        <v>2005</v>
      </c>
      <c r="C273" s="4">
        <v>0</v>
      </c>
      <c r="M273">
        <v>0.21</v>
      </c>
      <c r="N273">
        <v>195.3</v>
      </c>
      <c r="O273" s="4">
        <f>M273*201.6/N273</f>
        <v>0.2167741935483871</v>
      </c>
      <c r="P273" s="4">
        <v>0</v>
      </c>
      <c r="Q273" s="4">
        <v>1.56</v>
      </c>
      <c r="R273" s="4">
        <v>0</v>
      </c>
      <c r="S273" s="4">
        <v>0.5</v>
      </c>
      <c r="T273">
        <v>115.4073</v>
      </c>
      <c r="W273">
        <v>0</v>
      </c>
      <c r="X273">
        <v>0</v>
      </c>
      <c r="Y273">
        <v>0</v>
      </c>
      <c r="Z273">
        <v>0</v>
      </c>
      <c r="AA273">
        <f>(X273+Y273+W273)*(1+0.5*Z273)</f>
        <v>0</v>
      </c>
      <c r="AB273">
        <v>5.6</v>
      </c>
      <c r="AC273">
        <v>1</v>
      </c>
      <c r="AD273">
        <f>AB273*AC273</f>
        <v>5.6</v>
      </c>
      <c r="AE273">
        <v>303</v>
      </c>
      <c r="AF273">
        <v>6403290</v>
      </c>
      <c r="AG273">
        <f>AE273/AF273*1000000</f>
        <v>47.319424858158854</v>
      </c>
      <c r="AH273">
        <v>14</v>
      </c>
      <c r="AI273">
        <v>0.0070899849590072405</v>
      </c>
      <c r="AJ273">
        <v>4.5986903648269415</v>
      </c>
      <c r="AK273">
        <v>1.56</v>
      </c>
      <c r="AL273">
        <v>0</v>
      </c>
    </row>
    <row r="274" spans="1:38" ht="12.75">
      <c r="A274" s="4" t="s">
        <v>42</v>
      </c>
      <c r="B274" s="4">
        <v>2005</v>
      </c>
      <c r="C274" s="4">
        <v>1</v>
      </c>
      <c r="M274">
        <v>0.19</v>
      </c>
      <c r="N274">
        <v>195.3</v>
      </c>
      <c r="O274" s="4">
        <f>M274*201.6/N274</f>
        <v>0.19612903225806452</v>
      </c>
      <c r="P274" s="4">
        <v>0</v>
      </c>
      <c r="Q274" s="4">
        <v>0.02</v>
      </c>
      <c r="R274" s="4">
        <v>0</v>
      </c>
      <c r="S274" s="4">
        <v>0</v>
      </c>
      <c r="T274">
        <v>95.49976</v>
      </c>
      <c r="W274">
        <v>1</v>
      </c>
      <c r="X274">
        <v>0.5</v>
      </c>
      <c r="Y274">
        <v>0</v>
      </c>
      <c r="Z274">
        <v>1</v>
      </c>
      <c r="AA274">
        <f>(X274+Y274+W274)*(1+0.5*Z274)</f>
        <v>2.25</v>
      </c>
      <c r="AB274">
        <v>0</v>
      </c>
      <c r="AC274">
        <v>1</v>
      </c>
      <c r="AD274">
        <f>AB274*AC274</f>
        <v>0</v>
      </c>
      <c r="AE274">
        <v>472</v>
      </c>
      <c r="AF274">
        <v>10051137</v>
      </c>
      <c r="AG274">
        <f>AE274/AF274*1000000</f>
        <v>46.95986135697881</v>
      </c>
      <c r="AH274">
        <v>3</v>
      </c>
      <c r="AI274">
        <v>0.0047470570113611965</v>
      </c>
      <c r="AJ274">
        <v>0.9910337529963074</v>
      </c>
      <c r="AK274">
        <v>0.02</v>
      </c>
      <c r="AL274">
        <v>0</v>
      </c>
    </row>
    <row r="275" spans="1:38" ht="12.75">
      <c r="A275" s="4" t="s">
        <v>43</v>
      </c>
      <c r="B275" s="4">
        <v>2005</v>
      </c>
      <c r="C275" s="4">
        <v>0</v>
      </c>
      <c r="M275">
        <v>0.2</v>
      </c>
      <c r="N275">
        <v>195.3</v>
      </c>
      <c r="O275" s="4">
        <f>M275*201.6/N275</f>
        <v>0.2064516129032258</v>
      </c>
      <c r="P275" s="4">
        <v>0</v>
      </c>
      <c r="Q275" s="4">
        <v>0.08</v>
      </c>
      <c r="R275" s="4">
        <v>0</v>
      </c>
      <c r="S275" s="4">
        <v>0</v>
      </c>
      <c r="T275">
        <v>97.68908</v>
      </c>
      <c r="W275">
        <v>0</v>
      </c>
      <c r="X275">
        <v>0</v>
      </c>
      <c r="Y275">
        <v>0</v>
      </c>
      <c r="Z275">
        <v>0</v>
      </c>
      <c r="AA275">
        <f>(X275+Y275+W275)*(1+0.5*Z275)</f>
        <v>0</v>
      </c>
      <c r="AB275">
        <v>0</v>
      </c>
      <c r="AC275">
        <v>1</v>
      </c>
      <c r="AD275">
        <f>AB275*AC275</f>
        <v>0</v>
      </c>
      <c r="AE275">
        <v>377</v>
      </c>
      <c r="AF275">
        <v>5119598</v>
      </c>
      <c r="AG275">
        <f>AE275/AF275*1000000</f>
        <v>73.63859428025404</v>
      </c>
      <c r="AH275">
        <v>2</v>
      </c>
      <c r="AI275">
        <v>0.005899019749720092</v>
      </c>
      <c r="AJ275">
        <v>0.8777257139478507</v>
      </c>
      <c r="AK275">
        <v>0.08</v>
      </c>
      <c r="AL275">
        <v>0</v>
      </c>
    </row>
    <row r="276" spans="1:38" ht="12.75">
      <c r="A276" s="4" t="s">
        <v>44</v>
      </c>
      <c r="B276" s="4">
        <v>2005</v>
      </c>
      <c r="C276" s="4">
        <v>1</v>
      </c>
      <c r="M276">
        <v>0.18</v>
      </c>
      <c r="N276">
        <v>195.3</v>
      </c>
      <c r="O276" s="4">
        <f>M276*201.6/N276</f>
        <v>0.1858064516129032</v>
      </c>
      <c r="P276" s="4">
        <v>0</v>
      </c>
      <c r="Q276" s="4">
        <v>-0.82</v>
      </c>
      <c r="R276" s="4">
        <v>0</v>
      </c>
      <c r="S276" s="4">
        <v>0</v>
      </c>
      <c r="T276">
        <v>81.94125</v>
      </c>
      <c r="W276">
        <v>0</v>
      </c>
      <c r="X276">
        <v>0</v>
      </c>
      <c r="Y276">
        <v>0</v>
      </c>
      <c r="Z276">
        <v>0</v>
      </c>
      <c r="AA276">
        <f>(X276+Y276+W276)*(1+0.5*Z276)</f>
        <v>0</v>
      </c>
      <c r="AB276">
        <v>0</v>
      </c>
      <c r="AC276">
        <v>1</v>
      </c>
      <c r="AD276">
        <f>AB276*AC276</f>
        <v>0</v>
      </c>
      <c r="AE276">
        <v>106</v>
      </c>
      <c r="AF276">
        <v>2905943</v>
      </c>
      <c r="AG276">
        <f>AE276/AF276*1000000</f>
        <v>36.4769715028822</v>
      </c>
      <c r="AH276">
        <v>-9</v>
      </c>
      <c r="AI276">
        <v>0.023244557509174</v>
      </c>
      <c r="AJ276">
        <v>0.41810937070623805</v>
      </c>
      <c r="AK276">
        <v>-0.82</v>
      </c>
      <c r="AL276">
        <v>0</v>
      </c>
    </row>
    <row r="277" spans="1:38" ht="12.75">
      <c r="A277" s="4" t="s">
        <v>45</v>
      </c>
      <c r="B277" s="4">
        <v>2005</v>
      </c>
      <c r="C277" s="4">
        <v>1</v>
      </c>
      <c r="M277">
        <v>0.17</v>
      </c>
      <c r="N277">
        <v>195.3</v>
      </c>
      <c r="O277" s="4">
        <f>M277*201.6/N277</f>
        <v>0.17548387096774193</v>
      </c>
      <c r="P277" s="4">
        <v>0</v>
      </c>
      <c r="Q277" s="4">
        <v>-1.03</v>
      </c>
      <c r="R277" s="4">
        <v>0</v>
      </c>
      <c r="S277" s="4">
        <v>0</v>
      </c>
      <c r="T277">
        <v>92.54035</v>
      </c>
      <c r="W277">
        <v>0</v>
      </c>
      <c r="X277">
        <v>0</v>
      </c>
      <c r="Y277">
        <v>0</v>
      </c>
      <c r="Z277">
        <v>0</v>
      </c>
      <c r="AA277">
        <f>(X277+Y277+W277)*(1+0.5*Z277)</f>
        <v>0</v>
      </c>
      <c r="AB277">
        <v>0</v>
      </c>
      <c r="AC277">
        <v>1</v>
      </c>
      <c r="AD277">
        <f>AB277*AC277</f>
        <v>0</v>
      </c>
      <c r="AE277">
        <v>272</v>
      </c>
      <c r="AF277">
        <v>5790300</v>
      </c>
      <c r="AG277">
        <f>AE277/AF277*1000000</f>
        <v>46.97511355197485</v>
      </c>
      <c r="AH277">
        <v>-2</v>
      </c>
      <c r="AI277">
        <v>0.006213568652849741</v>
      </c>
      <c r="AJ277">
        <v>1.142607604860839</v>
      </c>
      <c r="AK277">
        <v>-1.03</v>
      </c>
      <c r="AL277">
        <v>0</v>
      </c>
    </row>
    <row r="278" spans="1:38" ht="12.75">
      <c r="A278" s="4" t="s">
        <v>46</v>
      </c>
      <c r="B278" s="4">
        <v>2005</v>
      </c>
      <c r="C278" s="4">
        <v>1</v>
      </c>
      <c r="M278">
        <v>0.27</v>
      </c>
      <c r="N278">
        <v>195.3</v>
      </c>
      <c r="O278" s="4">
        <f>M278*201.6/N278</f>
        <v>0.2787096774193548</v>
      </c>
      <c r="P278" s="4">
        <v>0</v>
      </c>
      <c r="Q278" s="4">
        <v>-0.36</v>
      </c>
      <c r="R278" s="4">
        <v>0</v>
      </c>
      <c r="S278" s="4">
        <v>0</v>
      </c>
      <c r="T278">
        <v>91.42273</v>
      </c>
      <c r="W278">
        <v>0</v>
      </c>
      <c r="X278">
        <v>0</v>
      </c>
      <c r="Y278">
        <v>0</v>
      </c>
      <c r="Z278">
        <v>0</v>
      </c>
      <c r="AA278">
        <f>(X278+Y278+W278)*(1+0.5*Z278)</f>
        <v>0</v>
      </c>
      <c r="AB278">
        <v>1</v>
      </c>
      <c r="AC278">
        <v>1.5</v>
      </c>
      <c r="AD278">
        <f>AB278*AC278</f>
        <v>1.5</v>
      </c>
      <c r="AE278">
        <v>94</v>
      </c>
      <c r="AF278">
        <v>940102</v>
      </c>
      <c r="AG278">
        <f>AE278/AF278*1000000</f>
        <v>99.98915011349833</v>
      </c>
      <c r="AH278">
        <v>-11.5</v>
      </c>
      <c r="AI278">
        <v>0.012368300503893724</v>
      </c>
      <c r="AJ278">
        <v>0.0829476842980585</v>
      </c>
      <c r="AK278">
        <v>-0.36</v>
      </c>
      <c r="AL278">
        <v>0</v>
      </c>
    </row>
    <row r="279" spans="1:38" ht="12.75">
      <c r="A279" s="4" t="s">
        <v>47</v>
      </c>
      <c r="B279" s="4">
        <v>2005</v>
      </c>
      <c r="C279" s="4">
        <v>1</v>
      </c>
      <c r="M279">
        <v>0.261</v>
      </c>
      <c r="N279">
        <v>195.3</v>
      </c>
      <c r="O279" s="4">
        <f>M279*201.6/N279</f>
        <v>0.26941935483870966</v>
      </c>
      <c r="P279" s="4">
        <v>0</v>
      </c>
      <c r="Q279" s="4">
        <v>-0.68</v>
      </c>
      <c r="R279" s="4">
        <v>0</v>
      </c>
      <c r="S279" s="4">
        <v>0</v>
      </c>
      <c r="T279">
        <v>93.71323</v>
      </c>
      <c r="W279">
        <v>0</v>
      </c>
      <c r="X279">
        <v>0</v>
      </c>
      <c r="Y279">
        <v>0</v>
      </c>
      <c r="Z279">
        <v>0</v>
      </c>
      <c r="AA279">
        <f>(X279+Y279+W279)*(1+0.5*Z279)</f>
        <v>0</v>
      </c>
      <c r="AB279">
        <v>0</v>
      </c>
      <c r="AC279">
        <v>1</v>
      </c>
      <c r="AD279">
        <f>AB279*AC279</f>
        <v>0</v>
      </c>
      <c r="AE279">
        <v>71</v>
      </c>
      <c r="AF279">
        <v>1761497</v>
      </c>
      <c r="AG279">
        <f>AE279/AF279*1000000</f>
        <v>40.30662555769325</v>
      </c>
      <c r="AH279">
        <v>-16</v>
      </c>
      <c r="AI279">
        <v>0.004595439431111997</v>
      </c>
      <c r="AJ279">
        <v>0.5334164224818022</v>
      </c>
      <c r="AK279">
        <v>-0.68</v>
      </c>
      <c r="AL279">
        <v>0</v>
      </c>
    </row>
    <row r="280" spans="1:38" ht="12.75">
      <c r="A280" s="4" t="s">
        <v>48</v>
      </c>
      <c r="B280" s="4">
        <v>2005</v>
      </c>
      <c r="C280" s="4">
        <v>0</v>
      </c>
      <c r="M280">
        <v>0.23</v>
      </c>
      <c r="N280">
        <v>195.3</v>
      </c>
      <c r="O280" s="4">
        <f>M280*201.6/N280</f>
        <v>0.23741935483870968</v>
      </c>
      <c r="P280" s="4">
        <v>0</v>
      </c>
      <c r="Q280" s="4">
        <v>-0.45</v>
      </c>
      <c r="R280" s="4">
        <v>0</v>
      </c>
      <c r="S280" s="4">
        <v>0</v>
      </c>
      <c r="T280">
        <v>99.02595</v>
      </c>
      <c r="W280">
        <v>0</v>
      </c>
      <c r="X280">
        <v>0</v>
      </c>
      <c r="Y280">
        <v>0</v>
      </c>
      <c r="Z280">
        <v>0</v>
      </c>
      <c r="AA280">
        <f>(X280+Y280+W280)*(1+0.5*Z280)</f>
        <v>0</v>
      </c>
      <c r="AB280">
        <v>6</v>
      </c>
      <c r="AC280">
        <v>1</v>
      </c>
      <c r="AD280">
        <f>AB280*AC280</f>
        <v>6</v>
      </c>
      <c r="AE280">
        <v>51</v>
      </c>
      <c r="AF280">
        <v>2432143</v>
      </c>
      <c r="AG280">
        <f>AE280/AF280*1000000</f>
        <v>20.96916176392589</v>
      </c>
      <c r="AH280">
        <v>-1.5</v>
      </c>
      <c r="AI280">
        <v>0.12140521924315151</v>
      </c>
      <c r="AJ280">
        <v>0.036460390379778405</v>
      </c>
      <c r="AK280">
        <v>-0.45</v>
      </c>
      <c r="AL280">
        <v>0</v>
      </c>
    </row>
    <row r="281" spans="1:38" ht="12.75">
      <c r="A281" s="4" t="s">
        <v>49</v>
      </c>
      <c r="B281" s="4">
        <v>2005</v>
      </c>
      <c r="C281" s="4">
        <v>0</v>
      </c>
      <c r="M281">
        <v>0.18</v>
      </c>
      <c r="N281">
        <v>195.3</v>
      </c>
      <c r="O281" s="4">
        <f>M281*201.6/N281</f>
        <v>0.1858064516129032</v>
      </c>
      <c r="P281" s="4">
        <v>0</v>
      </c>
      <c r="Q281" s="4">
        <v>1.36</v>
      </c>
      <c r="R281" s="4">
        <v>0</v>
      </c>
      <c r="S281" s="4">
        <v>0</v>
      </c>
      <c r="T281">
        <v>108.4705</v>
      </c>
      <c r="W281">
        <v>1</v>
      </c>
      <c r="X281">
        <v>0.5</v>
      </c>
      <c r="Y281">
        <v>0</v>
      </c>
      <c r="Z281">
        <v>1</v>
      </c>
      <c r="AA281">
        <f>(X281+Y281+W281)*(1+0.5*Z281)</f>
        <v>2.25</v>
      </c>
      <c r="AB281">
        <v>0</v>
      </c>
      <c r="AC281">
        <v>1</v>
      </c>
      <c r="AD281">
        <f>AB281*AC281</f>
        <v>0</v>
      </c>
      <c r="AE281">
        <v>215</v>
      </c>
      <c r="AF281">
        <v>1298492</v>
      </c>
      <c r="AG281">
        <f>AE281/AF281*1000000</f>
        <v>165.576684338448</v>
      </c>
      <c r="AH281">
        <v>0</v>
      </c>
      <c r="AI281">
        <v>0.011650031712120706</v>
      </c>
      <c r="AJ281">
        <v>2.5576170642433427</v>
      </c>
      <c r="AK281">
        <v>1.36</v>
      </c>
      <c r="AL281">
        <v>0</v>
      </c>
    </row>
    <row r="282" spans="1:38" ht="12.75">
      <c r="A282" s="4" t="s">
        <v>50</v>
      </c>
      <c r="B282" s="4">
        <v>2005</v>
      </c>
      <c r="C282" s="4">
        <v>0</v>
      </c>
      <c r="M282">
        <v>0.105</v>
      </c>
      <c r="N282">
        <v>195.3</v>
      </c>
      <c r="O282" s="4">
        <f>M282*201.6/N282</f>
        <v>0.10838709677419354</v>
      </c>
      <c r="P282" s="4">
        <v>0</v>
      </c>
      <c r="Q282" s="4">
        <v>0.88</v>
      </c>
      <c r="R282" s="4">
        <v>1</v>
      </c>
      <c r="S282" s="4">
        <v>2</v>
      </c>
      <c r="T282">
        <v>112.8767</v>
      </c>
      <c r="W282">
        <v>1</v>
      </c>
      <c r="X282">
        <v>0</v>
      </c>
      <c r="Y282">
        <v>0</v>
      </c>
      <c r="Z282">
        <v>1</v>
      </c>
      <c r="AA282">
        <f>(X282+Y282+W282)*(1+0.5*Z282)</f>
        <v>1.5</v>
      </c>
      <c r="AB282">
        <v>3.483</v>
      </c>
      <c r="AC282">
        <v>1.5</v>
      </c>
      <c r="AD282">
        <f>AB282*AC282</f>
        <v>5.2245</v>
      </c>
      <c r="AE282">
        <v>820</v>
      </c>
      <c r="AF282">
        <v>8651974</v>
      </c>
      <c r="AG282">
        <f>AE282/AF282*1000000</f>
        <v>94.7760591975889</v>
      </c>
      <c r="AH282">
        <v>6</v>
      </c>
      <c r="AI282">
        <v>0.010717947124794184</v>
      </c>
      <c r="AJ282">
        <v>5.9554287476866135</v>
      </c>
      <c r="AK282">
        <v>0.88</v>
      </c>
      <c r="AL282">
        <v>0</v>
      </c>
    </row>
    <row r="283" spans="1:38" ht="12.75">
      <c r="A283" s="4" t="s">
        <v>51</v>
      </c>
      <c r="B283" s="4">
        <v>2005</v>
      </c>
      <c r="C283" s="4">
        <v>0</v>
      </c>
      <c r="M283">
        <v>0.17</v>
      </c>
      <c r="N283">
        <v>195.3</v>
      </c>
      <c r="O283" s="4">
        <f>M283*201.6/N283</f>
        <v>0.17548387096774193</v>
      </c>
      <c r="P283" s="4">
        <v>0</v>
      </c>
      <c r="Q283" s="4">
        <v>-0.11</v>
      </c>
      <c r="R283" s="4">
        <v>0</v>
      </c>
      <c r="S283" s="4">
        <v>0</v>
      </c>
      <c r="T283">
        <v>92.02499</v>
      </c>
      <c r="W283">
        <v>0</v>
      </c>
      <c r="X283">
        <v>0</v>
      </c>
      <c r="Y283">
        <v>0</v>
      </c>
      <c r="Z283">
        <v>0</v>
      </c>
      <c r="AA283">
        <f>(X283+Y283+W283)*(1+0.5*Z283)</f>
        <v>0</v>
      </c>
      <c r="AB283">
        <v>2.5</v>
      </c>
      <c r="AC283">
        <v>1.5</v>
      </c>
      <c r="AD283">
        <f>AB283*AC283</f>
        <v>3.75</v>
      </c>
      <c r="AE283">
        <v>100</v>
      </c>
      <c r="AF283">
        <v>1932274</v>
      </c>
      <c r="AG283">
        <f>AE283/AF283*1000000</f>
        <v>51.75249472900841</v>
      </c>
      <c r="AH283">
        <v>0</v>
      </c>
      <c r="AI283">
        <v>0.008485154132257455</v>
      </c>
      <c r="AJ283">
        <v>0.09463027647859808</v>
      </c>
      <c r="AK283">
        <v>-0.11</v>
      </c>
      <c r="AL283">
        <v>0</v>
      </c>
    </row>
    <row r="284" spans="1:38" ht="12.75">
      <c r="A284" s="4" t="s">
        <v>52</v>
      </c>
      <c r="B284" s="4">
        <v>2005</v>
      </c>
      <c r="C284" s="4">
        <v>0</v>
      </c>
      <c r="M284">
        <v>0.239</v>
      </c>
      <c r="N284">
        <v>195.3</v>
      </c>
      <c r="O284" s="4">
        <f>M284*201.6/N284</f>
        <v>0.2467096774193548</v>
      </c>
      <c r="P284" s="4">
        <v>0</v>
      </c>
      <c r="Q284" s="4">
        <v>-0.01</v>
      </c>
      <c r="R284" s="4">
        <v>1</v>
      </c>
      <c r="S284" s="4">
        <v>0</v>
      </c>
      <c r="T284">
        <v>108.4743</v>
      </c>
      <c r="W284">
        <v>0</v>
      </c>
      <c r="X284">
        <v>0</v>
      </c>
      <c r="Y284">
        <v>0</v>
      </c>
      <c r="Z284">
        <v>0</v>
      </c>
      <c r="AA284">
        <f>(X284+Y284+W284)*(1+0.5*Z284)</f>
        <v>0</v>
      </c>
      <c r="AB284">
        <f>19.3/2</f>
        <v>9.65</v>
      </c>
      <c r="AC284">
        <v>1</v>
      </c>
      <c r="AD284">
        <f>AB284*AC284</f>
        <v>9.65</v>
      </c>
      <c r="AE284">
        <v>895</v>
      </c>
      <c r="AF284">
        <v>19132610</v>
      </c>
      <c r="AG284">
        <f>AE284/AF284*1000000</f>
        <v>46.7787719500894</v>
      </c>
      <c r="AH284">
        <v>12</v>
      </c>
      <c r="AI284">
        <v>0.00785321578450828</v>
      </c>
      <c r="AJ284">
        <v>2.866496978177739</v>
      </c>
      <c r="AK284">
        <v>-0.01</v>
      </c>
      <c r="AL284">
        <v>0</v>
      </c>
    </row>
    <row r="285" spans="1:38" ht="12.75">
      <c r="A285" s="4" t="s">
        <v>53</v>
      </c>
      <c r="B285" s="4">
        <v>2005</v>
      </c>
      <c r="C285" s="4">
        <v>1</v>
      </c>
      <c r="M285">
        <v>0.299</v>
      </c>
      <c r="N285">
        <v>195.3</v>
      </c>
      <c r="O285" s="4">
        <f>M285*201.6/N285</f>
        <v>0.30864516129032254</v>
      </c>
      <c r="P285" s="4">
        <v>0</v>
      </c>
      <c r="Q285" s="4">
        <v>-0.35</v>
      </c>
      <c r="R285" s="4">
        <v>0</v>
      </c>
      <c r="S285" s="4">
        <v>0</v>
      </c>
      <c r="T285">
        <v>86.69705</v>
      </c>
      <c r="W285">
        <v>0</v>
      </c>
      <c r="X285">
        <v>0</v>
      </c>
      <c r="Y285">
        <v>0</v>
      </c>
      <c r="Z285">
        <v>0</v>
      </c>
      <c r="AA285">
        <f>(X285+Y285+W285)*(1+0.5*Z285)</f>
        <v>0</v>
      </c>
      <c r="AB285">
        <v>0</v>
      </c>
      <c r="AC285">
        <v>1</v>
      </c>
      <c r="AD285">
        <f>AB285*AC285</f>
        <v>0</v>
      </c>
      <c r="AE285">
        <v>226</v>
      </c>
      <c r="AF285">
        <v>8705407</v>
      </c>
      <c r="AG285">
        <f>AE285/AF285*1000000</f>
        <v>25.960876958423658</v>
      </c>
      <c r="AH285">
        <v>-6</v>
      </c>
      <c r="AI285">
        <v>0.005231986048037205</v>
      </c>
      <c r="AJ285">
        <v>0.5772416766901936</v>
      </c>
      <c r="AK285">
        <v>-0.35</v>
      </c>
      <c r="AL285">
        <v>0</v>
      </c>
    </row>
    <row r="286" spans="1:38" ht="12.75">
      <c r="A286" s="4" t="s">
        <v>54</v>
      </c>
      <c r="B286" s="4">
        <v>2005</v>
      </c>
      <c r="C286" s="4">
        <v>1</v>
      </c>
      <c r="M286">
        <v>0.23</v>
      </c>
      <c r="N286">
        <v>195.3</v>
      </c>
      <c r="O286" s="4">
        <f>M286*201.6/N286</f>
        <v>0.23741935483870968</v>
      </c>
      <c r="P286" s="4">
        <v>0</v>
      </c>
      <c r="Q286" s="4">
        <v>-0.54</v>
      </c>
      <c r="R286" s="4">
        <v>0</v>
      </c>
      <c r="S286" s="4">
        <v>0</v>
      </c>
      <c r="T286">
        <v>92.82431</v>
      </c>
      <c r="W286">
        <v>0</v>
      </c>
      <c r="X286">
        <v>0</v>
      </c>
      <c r="Y286">
        <v>0</v>
      </c>
      <c r="Z286">
        <v>0</v>
      </c>
      <c r="AA286">
        <f>(X286+Y286+W286)*(1+0.5*Z286)</f>
        <v>0</v>
      </c>
      <c r="AB286">
        <v>0</v>
      </c>
      <c r="AC286">
        <v>1</v>
      </c>
      <c r="AD286">
        <f>AB286*AC286</f>
        <v>0</v>
      </c>
      <c r="AE286">
        <v>44</v>
      </c>
      <c r="AF286">
        <v>646089</v>
      </c>
      <c r="AG286">
        <f>AE286/AF286*1000000</f>
        <v>68.10207262466936</v>
      </c>
      <c r="AH286">
        <v>-13.5</v>
      </c>
      <c r="AI286">
        <v>0.007850127043118814</v>
      </c>
      <c r="AJ286">
        <v>1.8476671335991255</v>
      </c>
      <c r="AK286">
        <v>-0.54</v>
      </c>
      <c r="AL286">
        <v>0</v>
      </c>
    </row>
    <row r="287" spans="1:38" ht="12.75">
      <c r="A287" s="4" t="s">
        <v>55</v>
      </c>
      <c r="B287" s="4">
        <v>2005</v>
      </c>
      <c r="C287" s="4">
        <v>0</v>
      </c>
      <c r="M287">
        <v>0.28</v>
      </c>
      <c r="N287">
        <v>195.3</v>
      </c>
      <c r="O287" s="4">
        <f>M287*201.6/N287</f>
        <v>0.2890322580645161</v>
      </c>
      <c r="P287" s="4">
        <v>0</v>
      </c>
      <c r="Q287" s="4">
        <v>-0.36</v>
      </c>
      <c r="R287" s="4">
        <v>0</v>
      </c>
      <c r="S287" s="4">
        <v>0</v>
      </c>
      <c r="T287">
        <v>93.71838</v>
      </c>
      <c r="W287">
        <v>0</v>
      </c>
      <c r="X287">
        <v>0</v>
      </c>
      <c r="Y287">
        <v>0</v>
      </c>
      <c r="Z287">
        <v>0</v>
      </c>
      <c r="AA287">
        <f>(X287+Y287+W287)*(1+0.5*Z287)</f>
        <v>0</v>
      </c>
      <c r="AB287">
        <v>0</v>
      </c>
      <c r="AC287">
        <v>1</v>
      </c>
      <c r="AD287">
        <f>AB287*AC287</f>
        <v>0</v>
      </c>
      <c r="AE287">
        <v>694</v>
      </c>
      <c r="AF287">
        <v>11463320</v>
      </c>
      <c r="AG287">
        <f>AE287/AF287*1000000</f>
        <v>60.540925316574956</v>
      </c>
      <c r="AH287">
        <v>-1</v>
      </c>
      <c r="AI287">
        <v>0.003772914032869785</v>
      </c>
      <c r="AJ287">
        <v>1.5582109309370464</v>
      </c>
      <c r="AK287">
        <v>-0.36</v>
      </c>
      <c r="AL287">
        <v>0</v>
      </c>
    </row>
    <row r="288" spans="1:38" ht="12.75">
      <c r="A288" s="4" t="s">
        <v>56</v>
      </c>
      <c r="B288" s="4">
        <v>2005</v>
      </c>
      <c r="C288" s="4">
        <v>0</v>
      </c>
      <c r="M288">
        <v>0.16</v>
      </c>
      <c r="N288">
        <v>195.3</v>
      </c>
      <c r="O288" s="4">
        <f>M288*201.6/N288</f>
        <v>0.16516129032258065</v>
      </c>
      <c r="P288" s="4">
        <v>0</v>
      </c>
      <c r="Q288" s="4">
        <v>-0.7</v>
      </c>
      <c r="R288" s="4">
        <v>0</v>
      </c>
      <c r="S288" s="4">
        <v>0</v>
      </c>
      <c r="T288">
        <v>82.43653</v>
      </c>
      <c r="W288">
        <v>0</v>
      </c>
      <c r="X288">
        <v>0</v>
      </c>
      <c r="Y288">
        <v>0</v>
      </c>
      <c r="Z288">
        <v>0</v>
      </c>
      <c r="AA288">
        <f>(X288+Y288+W288)*(1+0.5*Z288)</f>
        <v>0</v>
      </c>
      <c r="AB288">
        <v>0</v>
      </c>
      <c r="AC288">
        <v>1</v>
      </c>
      <c r="AD288">
        <f>AB288*AC288</f>
        <v>0</v>
      </c>
      <c r="AE288">
        <v>70</v>
      </c>
      <c r="AF288">
        <v>3548597</v>
      </c>
      <c r="AG288">
        <f>AE288/AF288*1000000</f>
        <v>19.726105838448266</v>
      </c>
      <c r="AH288">
        <v>-12</v>
      </c>
      <c r="AI288">
        <v>0.0034051161677386478</v>
      </c>
      <c r="AJ288">
        <v>0.7474392478447628</v>
      </c>
      <c r="AK288">
        <v>-0.7</v>
      </c>
      <c r="AL288">
        <v>1</v>
      </c>
    </row>
    <row r="289" spans="1:38" ht="12.75">
      <c r="A289" s="4" t="s">
        <v>57</v>
      </c>
      <c r="B289" s="4">
        <v>2005</v>
      </c>
      <c r="C289" s="4">
        <v>2</v>
      </c>
      <c r="M289">
        <v>0.24</v>
      </c>
      <c r="N289">
        <v>195.3</v>
      </c>
      <c r="O289" s="4">
        <f>M289*201.6/N289</f>
        <v>0.24774193548387097</v>
      </c>
      <c r="P289" s="4">
        <v>0</v>
      </c>
      <c r="Q289" s="4">
        <v>0.08</v>
      </c>
      <c r="R289" s="4">
        <v>0</v>
      </c>
      <c r="S289" s="4">
        <v>0</v>
      </c>
      <c r="T289">
        <v>99.55892</v>
      </c>
      <c r="W289">
        <v>0</v>
      </c>
      <c r="X289">
        <v>0</v>
      </c>
      <c r="Y289">
        <v>0</v>
      </c>
      <c r="Z289">
        <v>0</v>
      </c>
      <c r="AA289">
        <f>(X289+Y289+W289)*(1+0.5*Z289)</f>
        <v>0</v>
      </c>
      <c r="AB289">
        <v>0</v>
      </c>
      <c r="AC289">
        <v>1</v>
      </c>
      <c r="AD289">
        <f>AB289*AC289</f>
        <v>0</v>
      </c>
      <c r="AE289">
        <v>1154</v>
      </c>
      <c r="AF289">
        <v>3613202</v>
      </c>
      <c r="AG289">
        <f>AE289/AF289*1000000</f>
        <v>319.38430234456865</v>
      </c>
      <c r="AH289">
        <v>1.5</v>
      </c>
      <c r="AI289">
        <v>0.00680155085945667</v>
      </c>
      <c r="AJ289">
        <v>0.2896720309635364</v>
      </c>
      <c r="AK289">
        <v>0.08</v>
      </c>
      <c r="AL289">
        <v>0</v>
      </c>
    </row>
    <row r="290" spans="1:38" ht="12.75">
      <c r="A290" s="4" t="s">
        <v>58</v>
      </c>
      <c r="B290" s="4">
        <v>2005</v>
      </c>
      <c r="C290" s="4">
        <v>0</v>
      </c>
      <c r="M290">
        <v>0.12</v>
      </c>
      <c r="N290">
        <v>195.3</v>
      </c>
      <c r="O290" s="4">
        <f>M290*201.6/N290</f>
        <v>0.12387096774193548</v>
      </c>
      <c r="P290" s="4">
        <v>0</v>
      </c>
      <c r="Q290" s="4">
        <v>0.37</v>
      </c>
      <c r="R290" s="4">
        <v>0</v>
      </c>
      <c r="S290" s="4">
        <v>1</v>
      </c>
      <c r="T290">
        <v>100.4256</v>
      </c>
      <c r="W290">
        <v>0</v>
      </c>
      <c r="X290">
        <v>0</v>
      </c>
      <c r="Y290">
        <v>0</v>
      </c>
      <c r="Z290">
        <v>0</v>
      </c>
      <c r="AA290">
        <f>(X290+Y290+W290)*(1+0.5*Z290)</f>
        <v>0</v>
      </c>
      <c r="AB290">
        <v>1</v>
      </c>
      <c r="AC290">
        <v>0.5</v>
      </c>
      <c r="AD290">
        <f>AB290*AC290</f>
        <v>0.5</v>
      </c>
      <c r="AE290">
        <v>806</v>
      </c>
      <c r="AF290">
        <v>12449990</v>
      </c>
      <c r="AG290">
        <f>AE290/AF290*1000000</f>
        <v>64.73900782249623</v>
      </c>
      <c r="AH290">
        <v>1.5</v>
      </c>
      <c r="AI290">
        <v>0.005134660675326176</v>
      </c>
      <c r="AJ290">
        <v>4.588433338321113</v>
      </c>
      <c r="AK290">
        <v>0.37</v>
      </c>
      <c r="AL290">
        <v>0</v>
      </c>
    </row>
    <row r="291" spans="1:38" ht="12.75">
      <c r="A291" s="4" t="s">
        <v>59</v>
      </c>
      <c r="B291" s="4">
        <v>2005</v>
      </c>
      <c r="C291" s="4">
        <v>0</v>
      </c>
      <c r="M291">
        <v>0.3</v>
      </c>
      <c r="N291">
        <v>195.3</v>
      </c>
      <c r="O291" s="4">
        <f>M291*201.6/N291</f>
        <v>0.30967741935483867</v>
      </c>
      <c r="P291" s="4">
        <v>0</v>
      </c>
      <c r="Q291" s="4">
        <v>1.58</v>
      </c>
      <c r="R291" s="4">
        <v>0</v>
      </c>
      <c r="S291" s="4">
        <v>0</v>
      </c>
      <c r="T291">
        <v>108.425</v>
      </c>
      <c r="W291">
        <v>0</v>
      </c>
      <c r="X291">
        <v>0</v>
      </c>
      <c r="Y291">
        <v>0</v>
      </c>
      <c r="Z291">
        <v>0</v>
      </c>
      <c r="AA291">
        <f>(X291+Y291+W291)*(1+0.5*Z291)</f>
        <v>0</v>
      </c>
      <c r="AB291">
        <v>1</v>
      </c>
      <c r="AC291">
        <v>1.5</v>
      </c>
      <c r="AD291">
        <f>AB291*AC291</f>
        <v>1.5</v>
      </c>
      <c r="AE291">
        <v>116</v>
      </c>
      <c r="AF291">
        <v>1067916</v>
      </c>
      <c r="AG291">
        <f>AE291/AF291*1000000</f>
        <v>108.62277557410881</v>
      </c>
      <c r="AH291">
        <v>14</v>
      </c>
      <c r="AI291">
        <v>0.006617557777148177</v>
      </c>
      <c r="AJ291">
        <v>4.016477857878476</v>
      </c>
      <c r="AK291">
        <v>1.58</v>
      </c>
      <c r="AL291">
        <v>0</v>
      </c>
    </row>
    <row r="292" spans="1:38" ht="12.75">
      <c r="A292" s="4" t="s">
        <v>60</v>
      </c>
      <c r="B292" s="4">
        <v>2005</v>
      </c>
      <c r="C292" s="4">
        <v>0</v>
      </c>
      <c r="M292">
        <v>0.16</v>
      </c>
      <c r="N292">
        <v>195.3</v>
      </c>
      <c r="O292" s="4">
        <f>M292*201.6/N292</f>
        <v>0.16516129032258065</v>
      </c>
      <c r="P292" s="4">
        <v>0</v>
      </c>
      <c r="Q292" s="4">
        <v>-0.76</v>
      </c>
      <c r="R292" s="4">
        <v>0</v>
      </c>
      <c r="S292" s="4">
        <v>0</v>
      </c>
      <c r="T292">
        <v>85.24735</v>
      </c>
      <c r="W292">
        <v>1</v>
      </c>
      <c r="X292">
        <v>0.5</v>
      </c>
      <c r="Y292">
        <v>0</v>
      </c>
      <c r="Z292">
        <v>1</v>
      </c>
      <c r="AA292">
        <f>(X292+Y292+W292)*(1+0.5*Z292)</f>
        <v>2.25</v>
      </c>
      <c r="AB292">
        <v>0</v>
      </c>
      <c r="AC292">
        <v>1</v>
      </c>
      <c r="AD292">
        <f>AB292*AC292</f>
        <v>0</v>
      </c>
      <c r="AE292">
        <v>87</v>
      </c>
      <c r="AF292">
        <v>4270150</v>
      </c>
      <c r="AG292">
        <f>AE292/AF292*1000000</f>
        <v>20.37399154596443</v>
      </c>
      <c r="AH292">
        <v>-8</v>
      </c>
      <c r="AI292">
        <v>0.010892772670902745</v>
      </c>
      <c r="AJ292">
        <v>0.5265146064181897</v>
      </c>
      <c r="AK292">
        <v>-0.76</v>
      </c>
      <c r="AL292">
        <v>0</v>
      </c>
    </row>
    <row r="293" spans="1:38" ht="12.75">
      <c r="A293" s="4" t="s">
        <v>61</v>
      </c>
      <c r="B293" s="4">
        <v>2005</v>
      </c>
      <c r="C293" s="4">
        <v>0</v>
      </c>
      <c r="M293">
        <v>0.22</v>
      </c>
      <c r="N293">
        <v>195.3</v>
      </c>
      <c r="O293" s="4">
        <f>M293*201.6/N293</f>
        <v>0.22709677419354835</v>
      </c>
      <c r="P293" s="4">
        <v>0</v>
      </c>
      <c r="Q293" s="4">
        <v>-1.04</v>
      </c>
      <c r="R293" s="4">
        <v>0</v>
      </c>
      <c r="S293" s="4">
        <v>0</v>
      </c>
      <c r="T293">
        <v>93.24593</v>
      </c>
      <c r="W293">
        <v>0</v>
      </c>
      <c r="X293">
        <v>0</v>
      </c>
      <c r="Y293">
        <v>0</v>
      </c>
      <c r="Z293">
        <v>0</v>
      </c>
      <c r="AA293">
        <f>(X293+Y293+W293)*(1+0.5*Z293)</f>
        <v>0</v>
      </c>
      <c r="AB293">
        <v>0</v>
      </c>
      <c r="AC293">
        <v>1</v>
      </c>
      <c r="AD293">
        <f>AB293*AC293</f>
        <v>0</v>
      </c>
      <c r="AE293">
        <v>49</v>
      </c>
      <c r="AF293">
        <v>775493</v>
      </c>
      <c r="AG293">
        <f>AE293/AF293*1000000</f>
        <v>63.18561224924016</v>
      </c>
      <c r="AH293">
        <v>-10.5</v>
      </c>
      <c r="AI293">
        <v>0.011227749885896851</v>
      </c>
      <c r="AJ293">
        <v>1.2988324127805355</v>
      </c>
      <c r="AK293">
        <v>-1.04</v>
      </c>
      <c r="AL293">
        <v>0</v>
      </c>
    </row>
    <row r="294" spans="1:38" ht="12.75">
      <c r="A294" s="4" t="s">
        <v>62</v>
      </c>
      <c r="B294" s="4">
        <v>2005</v>
      </c>
      <c r="C294" s="4">
        <v>1</v>
      </c>
      <c r="M294">
        <v>0.2</v>
      </c>
      <c r="N294">
        <v>195.3</v>
      </c>
      <c r="O294" s="4">
        <f>M294*201.6/N294</f>
        <v>0.2064516129032258</v>
      </c>
      <c r="P294" s="4">
        <v>0</v>
      </c>
      <c r="Q294" s="4">
        <v>-0.68</v>
      </c>
      <c r="R294" s="4">
        <v>0</v>
      </c>
      <c r="S294" s="4">
        <v>0</v>
      </c>
      <c r="T294">
        <v>85.02502</v>
      </c>
      <c r="W294">
        <v>0</v>
      </c>
      <c r="X294">
        <v>0</v>
      </c>
      <c r="Y294">
        <v>0</v>
      </c>
      <c r="Z294">
        <v>0</v>
      </c>
      <c r="AA294">
        <f>(X294+Y294+W294)*(1+0.5*Z294)</f>
        <v>0</v>
      </c>
      <c r="AB294">
        <v>0</v>
      </c>
      <c r="AC294">
        <v>1</v>
      </c>
      <c r="AD294">
        <f>AB294*AC294</f>
        <v>0</v>
      </c>
      <c r="AE294">
        <v>136</v>
      </c>
      <c r="AF294">
        <v>5991057</v>
      </c>
      <c r="AG294">
        <f>AE294/AF294*1000000</f>
        <v>22.700501764546726</v>
      </c>
      <c r="AH294">
        <v>-4</v>
      </c>
      <c r="AI294">
        <v>0.008719413837103854</v>
      </c>
      <c r="AJ294">
        <v>0.6526815225503785</v>
      </c>
      <c r="AK294">
        <v>-0.68</v>
      </c>
      <c r="AL294">
        <v>0</v>
      </c>
    </row>
    <row r="295" spans="1:38" ht="12.75">
      <c r="A295" s="4" t="s">
        <v>63</v>
      </c>
      <c r="B295" s="4">
        <v>2005</v>
      </c>
      <c r="C295" s="4">
        <f>2/2</f>
        <v>1</v>
      </c>
      <c r="M295">
        <v>0.2</v>
      </c>
      <c r="N295">
        <v>195.3</v>
      </c>
      <c r="O295" s="4">
        <f>M295*201.6/N295</f>
        <v>0.2064516129032258</v>
      </c>
      <c r="P295" s="4">
        <v>0</v>
      </c>
      <c r="Q295" s="4">
        <v>-0.45</v>
      </c>
      <c r="R295" s="4">
        <v>0</v>
      </c>
      <c r="S295" s="4">
        <v>0</v>
      </c>
      <c r="T295">
        <v>82.61721</v>
      </c>
      <c r="W295">
        <v>0</v>
      </c>
      <c r="X295">
        <v>0</v>
      </c>
      <c r="Y295">
        <v>0</v>
      </c>
      <c r="Z295">
        <v>0</v>
      </c>
      <c r="AA295">
        <f>(X295+Y295+W295)*(1+0.5*Z295)</f>
        <v>0</v>
      </c>
      <c r="AB295">
        <v>5</v>
      </c>
      <c r="AC295">
        <v>1</v>
      </c>
      <c r="AD295">
        <f>AB295*AC295</f>
        <v>5</v>
      </c>
      <c r="AE295">
        <v>346</v>
      </c>
      <c r="AF295">
        <v>22778123</v>
      </c>
      <c r="AG295">
        <f>AE295/AF295*1000000</f>
        <v>15.19001368110972</v>
      </c>
      <c r="AH295">
        <v>-10.5</v>
      </c>
      <c r="AI295">
        <v>0.005900542266785218</v>
      </c>
      <c r="AJ295">
        <v>0.3556819880859636</v>
      </c>
      <c r="AK295">
        <v>-0.45</v>
      </c>
      <c r="AL295">
        <v>0</v>
      </c>
    </row>
    <row r="296" spans="1:38" ht="12.75">
      <c r="A296" s="4" t="s">
        <v>64</v>
      </c>
      <c r="B296" s="4">
        <v>2005</v>
      </c>
      <c r="C296" s="4">
        <v>1</v>
      </c>
      <c r="M296">
        <v>0.245</v>
      </c>
      <c r="N296">
        <v>195.3</v>
      </c>
      <c r="O296" s="4">
        <f>M296*201.6/N296</f>
        <v>0.2529032258064516</v>
      </c>
      <c r="P296" s="4">
        <v>0</v>
      </c>
      <c r="Q296" s="4">
        <v>-0.07</v>
      </c>
      <c r="R296" s="4">
        <v>0</v>
      </c>
      <c r="S296" s="4">
        <v>0</v>
      </c>
      <c r="T296">
        <v>98.31721</v>
      </c>
      <c r="W296">
        <v>0</v>
      </c>
      <c r="X296">
        <v>0</v>
      </c>
      <c r="Y296">
        <v>0</v>
      </c>
      <c r="Z296">
        <v>0</v>
      </c>
      <c r="AA296">
        <f>(X296+Y296+W296)*(1+0.5*Z296)</f>
        <v>0</v>
      </c>
      <c r="AB296">
        <v>0</v>
      </c>
      <c r="AC296">
        <v>1</v>
      </c>
      <c r="AD296">
        <f>AB296*AC296</f>
        <v>0</v>
      </c>
      <c r="AE296">
        <v>81</v>
      </c>
      <c r="AF296">
        <v>2457719</v>
      </c>
      <c r="AG296">
        <f>AE296/AF296*1000000</f>
        <v>32.95738853790852</v>
      </c>
      <c r="AH296">
        <v>-21</v>
      </c>
      <c r="AI296">
        <v>0.008254959135898805</v>
      </c>
      <c r="AJ296">
        <v>0.39343531509549057</v>
      </c>
      <c r="AK296">
        <v>-0.07</v>
      </c>
      <c r="AL296">
        <v>0</v>
      </c>
    </row>
    <row r="297" spans="1:38" ht="12.75">
      <c r="A297" s="4" t="s">
        <v>65</v>
      </c>
      <c r="B297" s="4">
        <v>2005</v>
      </c>
      <c r="C297" s="4">
        <v>0</v>
      </c>
      <c r="M297">
        <v>0.19</v>
      </c>
      <c r="N297">
        <v>195.3</v>
      </c>
      <c r="O297" s="4">
        <f>M297*201.6/N297</f>
        <v>0.19612903225806452</v>
      </c>
      <c r="P297" s="4">
        <v>0</v>
      </c>
      <c r="Q297" s="4">
        <v>0.35</v>
      </c>
      <c r="R297" s="4">
        <v>0</v>
      </c>
      <c r="S297" s="4">
        <v>0</v>
      </c>
      <c r="T297">
        <v>105.3218</v>
      </c>
      <c r="W297">
        <v>0</v>
      </c>
      <c r="X297">
        <v>0</v>
      </c>
      <c r="Y297">
        <v>0</v>
      </c>
      <c r="Z297">
        <v>0</v>
      </c>
      <c r="AA297">
        <f>(X297+Y297+W297)*(1+0.5*Z297)</f>
        <v>0</v>
      </c>
      <c r="AB297">
        <v>0</v>
      </c>
      <c r="AC297">
        <v>1</v>
      </c>
      <c r="AD297">
        <f>AB297*AC297</f>
        <v>0</v>
      </c>
      <c r="AE297">
        <v>169</v>
      </c>
      <c r="AF297">
        <v>621215</v>
      </c>
      <c r="AG297">
        <f>AE297/AF297*1000000</f>
        <v>272.0475197797864</v>
      </c>
      <c r="AH297">
        <v>8</v>
      </c>
      <c r="AI297">
        <v>0.02575174687917092</v>
      </c>
      <c r="AJ297">
        <v>3.395702559150169</v>
      </c>
      <c r="AK297">
        <v>0.35</v>
      </c>
      <c r="AL297">
        <v>0</v>
      </c>
    </row>
    <row r="298" spans="1:38" ht="12.75">
      <c r="A298" s="4" t="s">
        <v>66</v>
      </c>
      <c r="B298" s="4">
        <v>2005</v>
      </c>
      <c r="C298" s="4">
        <v>1</v>
      </c>
      <c r="M298">
        <v>0.175</v>
      </c>
      <c r="N298">
        <v>195.3</v>
      </c>
      <c r="O298" s="4">
        <f>M298*201.6/N298</f>
        <v>0.18064516129032254</v>
      </c>
      <c r="P298" s="4">
        <v>0</v>
      </c>
      <c r="Q298" s="4">
        <v>-0.19</v>
      </c>
      <c r="R298" s="4">
        <v>0</v>
      </c>
      <c r="S298" s="4">
        <v>0</v>
      </c>
      <c r="T298">
        <v>90.14919</v>
      </c>
      <c r="W298">
        <v>0</v>
      </c>
      <c r="X298">
        <v>0</v>
      </c>
      <c r="Y298">
        <v>0</v>
      </c>
      <c r="Z298">
        <v>0</v>
      </c>
      <c r="AA298">
        <f>(X298+Y298+W298)*(1+0.5*Z298)</f>
        <v>0</v>
      </c>
      <c r="AB298">
        <v>0</v>
      </c>
      <c r="AC298">
        <v>1</v>
      </c>
      <c r="AD298">
        <f>AB298*AC298</f>
        <v>0</v>
      </c>
      <c r="AE298">
        <v>125</v>
      </c>
      <c r="AF298">
        <v>7577105</v>
      </c>
      <c r="AG298">
        <f>AE298/AF298*1000000</f>
        <v>16.497065831871144</v>
      </c>
      <c r="AH298">
        <v>-4</v>
      </c>
      <c r="AI298">
        <v>0.007555075868198845</v>
      </c>
      <c r="AJ298">
        <v>0.49459613196814556</v>
      </c>
      <c r="AK298">
        <v>-0.19</v>
      </c>
      <c r="AL298">
        <v>0</v>
      </c>
    </row>
    <row r="299" spans="1:38" ht="12.75">
      <c r="A299" s="4" t="s">
        <v>67</v>
      </c>
      <c r="B299" s="4">
        <v>2005</v>
      </c>
      <c r="C299" s="4">
        <v>1</v>
      </c>
      <c r="M299">
        <v>0.31</v>
      </c>
      <c r="N299">
        <v>195.3</v>
      </c>
      <c r="O299" s="4">
        <f>M299*201.6/N299</f>
        <v>0.31999999999999995</v>
      </c>
      <c r="P299" s="4">
        <v>0</v>
      </c>
      <c r="Q299" s="4">
        <v>0.74</v>
      </c>
      <c r="R299" s="4">
        <v>0</v>
      </c>
      <c r="S299" s="4">
        <v>0</v>
      </c>
      <c r="T299">
        <v>102.4153</v>
      </c>
      <c r="W299">
        <v>1</v>
      </c>
      <c r="X299">
        <v>0.5</v>
      </c>
      <c r="Y299">
        <v>0</v>
      </c>
      <c r="Z299">
        <v>1</v>
      </c>
      <c r="AA299">
        <f>(X299+Y299+W299)*(1+0.5*Z299)</f>
        <v>2.25</v>
      </c>
      <c r="AB299">
        <v>0</v>
      </c>
      <c r="AC299">
        <v>1</v>
      </c>
      <c r="AD299">
        <f>AB299*AC299</f>
        <v>0</v>
      </c>
      <c r="AE299">
        <v>895</v>
      </c>
      <c r="AF299">
        <v>6257305</v>
      </c>
      <c r="AG299">
        <f>AE299/AF299*1000000</f>
        <v>143.03282323620152</v>
      </c>
      <c r="AH299">
        <v>4</v>
      </c>
      <c r="AI299">
        <v>0.007018013663736235</v>
      </c>
      <c r="AJ299">
        <v>0.39623922480301194</v>
      </c>
      <c r="AK299">
        <v>0.74</v>
      </c>
      <c r="AL299">
        <v>0</v>
      </c>
    </row>
    <row r="300" spans="1:38" ht="12.75">
      <c r="A300" s="4" t="s">
        <v>68</v>
      </c>
      <c r="B300" s="4">
        <v>2005</v>
      </c>
      <c r="C300" s="4">
        <v>1</v>
      </c>
      <c r="M300">
        <v>0.205</v>
      </c>
      <c r="N300">
        <v>195.3</v>
      </c>
      <c r="O300" s="4">
        <f>M300*201.6/N300</f>
        <v>0.21161290322580642</v>
      </c>
      <c r="P300" s="4">
        <v>0</v>
      </c>
      <c r="Q300" s="4">
        <v>-0.9</v>
      </c>
      <c r="R300" s="4">
        <v>0</v>
      </c>
      <c r="S300" s="4">
        <v>0</v>
      </c>
      <c r="T300">
        <v>82.79674</v>
      </c>
      <c r="W300">
        <v>0</v>
      </c>
      <c r="X300">
        <v>0</v>
      </c>
      <c r="Y300">
        <v>0</v>
      </c>
      <c r="Z300">
        <v>0</v>
      </c>
      <c r="AA300">
        <f>(X300+Y300+W300)*(1+0.5*Z300)</f>
        <v>0</v>
      </c>
      <c r="AB300">
        <v>0</v>
      </c>
      <c r="AC300">
        <v>1</v>
      </c>
      <c r="AD300">
        <f>AB300*AC300</f>
        <v>0</v>
      </c>
      <c r="AE300">
        <v>57</v>
      </c>
      <c r="AF300">
        <v>1820492</v>
      </c>
      <c r="AG300">
        <f>AE300/AF300*1000000</f>
        <v>31.310217237977426</v>
      </c>
      <c r="AH300">
        <v>-3</v>
      </c>
      <c r="AI300">
        <v>0.008850299200455925</v>
      </c>
      <c r="AJ300">
        <v>0.7058549753327749</v>
      </c>
      <c r="AK300">
        <v>-0.9</v>
      </c>
      <c r="AL300">
        <v>0</v>
      </c>
    </row>
    <row r="301" spans="1:38" ht="12.75">
      <c r="A301" s="4" t="s">
        <v>69</v>
      </c>
      <c r="B301" s="4">
        <v>2005</v>
      </c>
      <c r="C301" s="4">
        <v>0</v>
      </c>
      <c r="M301">
        <v>0.329</v>
      </c>
      <c r="N301">
        <v>195.3</v>
      </c>
      <c r="O301" s="4">
        <f>M301*201.6/N301</f>
        <v>0.33961290322580645</v>
      </c>
      <c r="P301" s="4">
        <v>0</v>
      </c>
      <c r="Q301" s="4">
        <v>0.07</v>
      </c>
      <c r="R301" s="4">
        <v>0</v>
      </c>
      <c r="S301" s="4">
        <v>0</v>
      </c>
      <c r="T301">
        <v>95.68484</v>
      </c>
      <c r="W301">
        <v>0</v>
      </c>
      <c r="X301">
        <v>0</v>
      </c>
      <c r="Y301">
        <v>0</v>
      </c>
      <c r="Z301">
        <v>0</v>
      </c>
      <c r="AA301">
        <f>(X301+Y301+W301)*(1+0.5*Z301)</f>
        <v>0</v>
      </c>
      <c r="AB301">
        <v>1</v>
      </c>
      <c r="AC301">
        <v>1.5</v>
      </c>
      <c r="AD301">
        <f>AB301*AC301</f>
        <v>1.5</v>
      </c>
      <c r="AE301">
        <v>332</v>
      </c>
      <c r="AF301">
        <v>5546166</v>
      </c>
      <c r="AG301">
        <f>AE301/AF301*1000000</f>
        <v>59.86117256497551</v>
      </c>
      <c r="AH301">
        <v>1</v>
      </c>
      <c r="AI301">
        <v>0.005592251894476638</v>
      </c>
      <c r="AJ301">
        <v>2.374033229794242</v>
      </c>
      <c r="AK301">
        <v>0.07</v>
      </c>
      <c r="AL301">
        <v>0</v>
      </c>
    </row>
    <row r="302" spans="1:38" ht="12.75">
      <c r="A302" s="4" t="s">
        <v>70</v>
      </c>
      <c r="B302" s="4">
        <v>2005</v>
      </c>
      <c r="C302" s="4">
        <v>1</v>
      </c>
      <c r="M302">
        <v>0.14</v>
      </c>
      <c r="N302">
        <v>195.3</v>
      </c>
      <c r="O302" s="4">
        <f>M302*201.6/N302</f>
        <v>0.14451612903225805</v>
      </c>
      <c r="P302" s="4">
        <v>0</v>
      </c>
      <c r="Q302" s="4">
        <v>-0.45</v>
      </c>
      <c r="R302" s="4">
        <v>0</v>
      </c>
      <c r="S302" s="4">
        <v>0</v>
      </c>
      <c r="T302">
        <v>92.7049</v>
      </c>
      <c r="W302">
        <v>0</v>
      </c>
      <c r="X302">
        <v>0</v>
      </c>
      <c r="Y302">
        <v>0</v>
      </c>
      <c r="Z302">
        <v>0</v>
      </c>
      <c r="AA302">
        <f>(X302+Y302+W302)*(1+0.5*Z302)</f>
        <v>0</v>
      </c>
      <c r="AB302">
        <v>0</v>
      </c>
      <c r="AC302">
        <v>1</v>
      </c>
      <c r="AD302">
        <f>AB302*AC302</f>
        <v>0</v>
      </c>
      <c r="AE302">
        <v>47</v>
      </c>
      <c r="AF302">
        <v>514157</v>
      </c>
      <c r="AG302">
        <f>AE302/AF302*1000000</f>
        <v>91.41176722285216</v>
      </c>
      <c r="AH302">
        <v>-19</v>
      </c>
      <c r="AI302">
        <v>0.01726800505405026</v>
      </c>
      <c r="AJ302">
        <v>0.07179989089625517</v>
      </c>
      <c r="AK302">
        <v>-0.45</v>
      </c>
      <c r="AL302">
        <v>0</v>
      </c>
    </row>
    <row r="303" spans="1:38" ht="12.75">
      <c r="A303" s="4" t="s">
        <v>20</v>
      </c>
      <c r="B303" s="4">
        <v>2006</v>
      </c>
      <c r="C303" s="4">
        <v>0</v>
      </c>
      <c r="D303" s="4">
        <v>0</v>
      </c>
      <c r="E303" s="4">
        <v>0</v>
      </c>
      <c r="F303" s="4">
        <v>0</v>
      </c>
      <c r="G303" s="4">
        <v>2</v>
      </c>
      <c r="H303" s="4">
        <v>1</v>
      </c>
      <c r="I303" s="4">
        <v>0</v>
      </c>
      <c r="J303" s="4">
        <v>0</v>
      </c>
      <c r="K303" s="4">
        <v>0</v>
      </c>
      <c r="L303" s="4">
        <v>0</v>
      </c>
      <c r="M303" s="4">
        <v>0.18</v>
      </c>
      <c r="N303" s="6">
        <v>201.6</v>
      </c>
      <c r="O303" s="4">
        <f>M303*201.6/N303</f>
        <v>0.18</v>
      </c>
      <c r="P303" s="4">
        <v>0</v>
      </c>
      <c r="R303" s="4">
        <v>0</v>
      </c>
      <c r="S303" s="4">
        <v>0</v>
      </c>
      <c r="T303">
        <v>87.28138</v>
      </c>
      <c r="W303">
        <v>1</v>
      </c>
      <c r="X303">
        <v>1</v>
      </c>
      <c r="Y303">
        <v>1</v>
      </c>
      <c r="Z303">
        <v>0.5</v>
      </c>
      <c r="AA303">
        <f>(X303+Y303+W303)*(1+0.5*Z303)</f>
        <v>3.75</v>
      </c>
      <c r="AB303">
        <v>0</v>
      </c>
      <c r="AC303">
        <v>1</v>
      </c>
      <c r="AD303">
        <f>AB303*AC303</f>
        <v>0</v>
      </c>
      <c r="AE303">
        <v>126</v>
      </c>
      <c r="AF303">
        <v>4628981</v>
      </c>
      <c r="AG303">
        <f>AE303/AF303*1000000</f>
        <v>27.21981360476528</v>
      </c>
      <c r="AH303">
        <v>-10</v>
      </c>
      <c r="AI303">
        <v>0.003743108226160103</v>
      </c>
      <c r="AJ303">
        <v>0.7582283456422351</v>
      </c>
      <c r="AK303">
        <v>-0.9852926</v>
      </c>
      <c r="AL303">
        <v>0</v>
      </c>
    </row>
    <row r="304" spans="1:38" ht="12.75">
      <c r="A304" s="4" t="s">
        <v>22</v>
      </c>
      <c r="B304" s="4">
        <v>2006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1</v>
      </c>
      <c r="I304" s="4">
        <v>1</v>
      </c>
      <c r="J304" s="4">
        <v>1</v>
      </c>
      <c r="K304" s="4">
        <v>0</v>
      </c>
      <c r="L304" s="4">
        <v>0</v>
      </c>
      <c r="M304" s="4">
        <v>0.08</v>
      </c>
      <c r="N304" s="6">
        <v>201.6</v>
      </c>
      <c r="O304" s="4">
        <f>M304*201.6/N304</f>
        <v>0.08</v>
      </c>
      <c r="P304" s="4">
        <v>0</v>
      </c>
      <c r="R304" s="4">
        <v>0</v>
      </c>
      <c r="S304" s="4">
        <v>0</v>
      </c>
      <c r="T304">
        <v>105.0669</v>
      </c>
      <c r="W304">
        <v>1</v>
      </c>
      <c r="X304">
        <v>0.5</v>
      </c>
      <c r="Y304">
        <v>0</v>
      </c>
      <c r="Z304">
        <v>0</v>
      </c>
      <c r="AA304">
        <f>(X304+Y304+W304)*(1+0.5*Z304)</f>
        <v>1.5</v>
      </c>
      <c r="AB304">
        <v>0</v>
      </c>
      <c r="AC304">
        <v>1</v>
      </c>
      <c r="AD304">
        <f>AB304*AC304</f>
        <v>0</v>
      </c>
      <c r="AE304">
        <v>109</v>
      </c>
      <c r="AF304">
        <v>675302</v>
      </c>
      <c r="AG304">
        <f>AE304/AF304*1000000</f>
        <v>161.40926578034717</v>
      </c>
      <c r="AH304">
        <v>-15</v>
      </c>
      <c r="AI304">
        <v>0.010760506034608115</v>
      </c>
      <c r="AJ304">
        <v>0.04699883159582273</v>
      </c>
      <c r="AK304">
        <v>-1.027982</v>
      </c>
      <c r="AL304">
        <v>0</v>
      </c>
    </row>
    <row r="305" spans="1:38" ht="12.75">
      <c r="A305" s="4" t="s">
        <v>23</v>
      </c>
      <c r="B305" s="4">
        <v>2006</v>
      </c>
      <c r="C305" s="4">
        <v>2</v>
      </c>
      <c r="D305" s="4">
        <v>0</v>
      </c>
      <c r="E305" s="4">
        <v>0</v>
      </c>
      <c r="F305" s="4">
        <v>1</v>
      </c>
      <c r="G305" s="4">
        <v>0</v>
      </c>
      <c r="H305" s="4">
        <v>2</v>
      </c>
      <c r="I305" s="4">
        <v>1</v>
      </c>
      <c r="J305" s="4">
        <v>0</v>
      </c>
      <c r="K305" s="4">
        <v>0</v>
      </c>
      <c r="L305" s="4">
        <v>0</v>
      </c>
      <c r="M305" s="4">
        <v>0.19</v>
      </c>
      <c r="N305" s="6">
        <v>201.6</v>
      </c>
      <c r="O305" s="4">
        <f>M305*201.6/N305</f>
        <v>0.19</v>
      </c>
      <c r="P305" s="4">
        <v>0</v>
      </c>
      <c r="R305" s="4">
        <v>0</v>
      </c>
      <c r="S305" s="4">
        <v>0</v>
      </c>
      <c r="T305">
        <v>97.64311</v>
      </c>
      <c r="W305">
        <v>1</v>
      </c>
      <c r="X305">
        <v>0.5</v>
      </c>
      <c r="Y305">
        <v>0.5</v>
      </c>
      <c r="Z305">
        <v>0.5</v>
      </c>
      <c r="AA305">
        <f>(X305+Y305+W305)*(1+0.5*Z305)</f>
        <v>2.5</v>
      </c>
      <c r="AB305">
        <v>1.25</v>
      </c>
      <c r="AC305">
        <v>1</v>
      </c>
      <c r="AD305">
        <f>AB305*AC305</f>
        <v>1.25</v>
      </c>
      <c r="AE305">
        <v>130</v>
      </c>
      <c r="AF305">
        <v>6029141</v>
      </c>
      <c r="AG305">
        <f>AE305/AF305*1000000</f>
        <v>21.561943898807474</v>
      </c>
      <c r="AH305">
        <v>-4</v>
      </c>
      <c r="AI305">
        <v>0.011291283129424085</v>
      </c>
      <c r="AJ305">
        <v>0.08948162085137583</v>
      </c>
      <c r="AK305">
        <v>0.5880836</v>
      </c>
      <c r="AL305">
        <v>0</v>
      </c>
    </row>
    <row r="306" spans="1:38" ht="12.75">
      <c r="A306" s="4" t="s">
        <v>24</v>
      </c>
      <c r="B306" s="4">
        <v>2006</v>
      </c>
      <c r="C306" s="4">
        <v>0</v>
      </c>
      <c r="D306" s="4">
        <v>1</v>
      </c>
      <c r="E306" s="4">
        <v>0</v>
      </c>
      <c r="F306" s="4">
        <v>0</v>
      </c>
      <c r="G306" s="4">
        <v>0</v>
      </c>
      <c r="H306" s="4">
        <v>1</v>
      </c>
      <c r="I306" s="4">
        <v>0</v>
      </c>
      <c r="J306" s="4">
        <v>1</v>
      </c>
      <c r="K306" s="4">
        <v>2</v>
      </c>
      <c r="L306" s="4">
        <v>2</v>
      </c>
      <c r="M306" s="4">
        <v>0.215</v>
      </c>
      <c r="N306" s="6">
        <v>201.6</v>
      </c>
      <c r="O306" s="4">
        <f>M306*201.6/N306</f>
        <v>0.21500000000000002</v>
      </c>
      <c r="P306" s="4">
        <v>0</v>
      </c>
      <c r="R306" s="4">
        <v>0</v>
      </c>
      <c r="S306" s="4">
        <v>0</v>
      </c>
      <c r="T306">
        <v>85.5743</v>
      </c>
      <c r="W306">
        <v>0</v>
      </c>
      <c r="X306">
        <v>0</v>
      </c>
      <c r="Y306">
        <v>0</v>
      </c>
      <c r="Z306">
        <v>0</v>
      </c>
      <c r="AA306">
        <f>(X306+Y306+W306)*(1+0.5*Z306)</f>
        <v>0</v>
      </c>
      <c r="AB306">
        <v>0</v>
      </c>
      <c r="AC306">
        <v>1</v>
      </c>
      <c r="AD306">
        <f>AB306*AC306</f>
        <v>0</v>
      </c>
      <c r="AE306">
        <v>100</v>
      </c>
      <c r="AF306">
        <v>2821761</v>
      </c>
      <c r="AG306">
        <f>AE306/AF306*1000000</f>
        <v>35.438862469216915</v>
      </c>
      <c r="AH306">
        <v>-3</v>
      </c>
      <c r="AI306">
        <v>0.00462651166876519</v>
      </c>
      <c r="AJ306">
        <v>0.8124621899576526</v>
      </c>
      <c r="AK306">
        <v>-0.9282613</v>
      </c>
      <c r="AL306">
        <v>0</v>
      </c>
    </row>
    <row r="307" spans="1:38" ht="12.75">
      <c r="A307" s="4" t="s">
        <v>25</v>
      </c>
      <c r="B307" s="4">
        <v>2006</v>
      </c>
      <c r="C307" s="4">
        <v>0</v>
      </c>
      <c r="D307" s="4">
        <v>1</v>
      </c>
      <c r="E307" s="4">
        <v>0.5</v>
      </c>
      <c r="F307" s="4">
        <v>2</v>
      </c>
      <c r="G307" s="4">
        <v>0</v>
      </c>
      <c r="H307" s="4">
        <v>3</v>
      </c>
      <c r="I307" s="4">
        <v>1</v>
      </c>
      <c r="J307" s="4">
        <v>1</v>
      </c>
      <c r="K307" s="4">
        <v>1</v>
      </c>
      <c r="L307" s="4">
        <v>1</v>
      </c>
      <c r="M307" s="4">
        <v>0.192</v>
      </c>
      <c r="N307" s="6">
        <v>201.6</v>
      </c>
      <c r="O307" s="4">
        <f>M307*201.6/N307</f>
        <v>0.192</v>
      </c>
      <c r="P307" s="4">
        <v>0</v>
      </c>
      <c r="R307" s="4">
        <v>1</v>
      </c>
      <c r="S307" s="4">
        <v>1</v>
      </c>
      <c r="T307">
        <v>113.9841</v>
      </c>
      <c r="W307">
        <v>1</v>
      </c>
      <c r="X307">
        <v>0</v>
      </c>
      <c r="Y307">
        <v>0</v>
      </c>
      <c r="Z307">
        <v>0</v>
      </c>
      <c r="AA307">
        <f>(X307+Y307+W307)*(1+0.5*Z307)</f>
        <v>1</v>
      </c>
      <c r="AB307">
        <f>AB306+(20-AB306)/4</f>
        <v>5</v>
      </c>
      <c r="AC307">
        <v>1.5</v>
      </c>
      <c r="AD307">
        <f>AB307*AC307</f>
        <v>7.5</v>
      </c>
      <c r="AE307">
        <v>1713</v>
      </c>
      <c r="AF307">
        <v>36021202</v>
      </c>
      <c r="AG307">
        <f>AE307/AF307*1000000</f>
        <v>47.555325888347646</v>
      </c>
      <c r="AH307">
        <v>6</v>
      </c>
      <c r="AI307">
        <v>0.007010910236716688</v>
      </c>
      <c r="AJ307">
        <v>0.32939542688513207</v>
      </c>
      <c r="AK307">
        <v>0.68217</v>
      </c>
      <c r="AL307">
        <v>0</v>
      </c>
    </row>
    <row r="308" spans="1:38" ht="12.75">
      <c r="A308" s="4" t="s">
        <v>26</v>
      </c>
      <c r="B308" s="4">
        <v>2006</v>
      </c>
      <c r="C308" s="4">
        <v>0</v>
      </c>
      <c r="D308" s="4">
        <v>1</v>
      </c>
      <c r="E308" s="4">
        <v>0</v>
      </c>
      <c r="F308" s="4">
        <v>1</v>
      </c>
      <c r="G308" s="4">
        <v>2</v>
      </c>
      <c r="H308" s="4">
        <v>1</v>
      </c>
      <c r="I308" s="4">
        <v>0</v>
      </c>
      <c r="J308" s="4">
        <v>0</v>
      </c>
      <c r="K308" s="4">
        <v>1</v>
      </c>
      <c r="L308" s="4">
        <v>0</v>
      </c>
      <c r="M308" s="4">
        <v>0.22</v>
      </c>
      <c r="N308" s="6">
        <v>201.6</v>
      </c>
      <c r="O308" s="4">
        <f>M308*201.6/N308</f>
        <v>0.22</v>
      </c>
      <c r="P308" s="4">
        <v>0</v>
      </c>
      <c r="R308" s="4">
        <v>0</v>
      </c>
      <c r="S308" s="4">
        <v>0.5</v>
      </c>
      <c r="T308">
        <v>107.5004</v>
      </c>
      <c r="W308">
        <v>1</v>
      </c>
      <c r="X308">
        <v>0.5</v>
      </c>
      <c r="Y308">
        <v>0.5</v>
      </c>
      <c r="Z308">
        <v>0</v>
      </c>
      <c r="AA308">
        <f>(X308+Y308+W308)*(1+0.5*Z308)</f>
        <v>2</v>
      </c>
      <c r="AB308">
        <v>1.5</v>
      </c>
      <c r="AC308">
        <v>1</v>
      </c>
      <c r="AD308">
        <f>AB308*AC308</f>
        <v>1.5</v>
      </c>
      <c r="AE308">
        <v>261</v>
      </c>
      <c r="AF308">
        <v>4720423</v>
      </c>
      <c r="AG308">
        <f>AE308/AF308*1000000</f>
        <v>55.29165500634159</v>
      </c>
      <c r="AH308">
        <v>-3</v>
      </c>
      <c r="AI308">
        <v>0.010099956613156226</v>
      </c>
      <c r="AJ308">
        <v>0.29733014571340804</v>
      </c>
      <c r="AK308">
        <v>0.5375109</v>
      </c>
      <c r="AL308">
        <v>0</v>
      </c>
    </row>
    <row r="309" spans="1:38" ht="12.75">
      <c r="A309" s="4" t="s">
        <v>27</v>
      </c>
      <c r="B309" s="4">
        <v>2006</v>
      </c>
      <c r="C309" s="4">
        <v>0</v>
      </c>
      <c r="D309" s="4">
        <v>1</v>
      </c>
      <c r="E309" s="4">
        <v>1</v>
      </c>
      <c r="F309" s="4">
        <v>2</v>
      </c>
      <c r="G309" s="4">
        <v>2</v>
      </c>
      <c r="H309" s="4">
        <v>2</v>
      </c>
      <c r="I309" s="4">
        <v>0</v>
      </c>
      <c r="J309" s="4">
        <v>1</v>
      </c>
      <c r="K309" s="4">
        <v>1</v>
      </c>
      <c r="L309" s="4">
        <v>1</v>
      </c>
      <c r="M309" s="4">
        <v>0.25</v>
      </c>
      <c r="N309" s="6">
        <v>201.6</v>
      </c>
      <c r="O309" s="4">
        <f>M309*201.6/N309</f>
        <v>0.25</v>
      </c>
      <c r="P309" s="4">
        <v>0</v>
      </c>
      <c r="R309" s="4">
        <v>0</v>
      </c>
      <c r="S309" s="4">
        <v>0</v>
      </c>
      <c r="T309">
        <v>119.3736</v>
      </c>
      <c r="W309">
        <v>0</v>
      </c>
      <c r="X309">
        <v>0</v>
      </c>
      <c r="Y309">
        <v>0</v>
      </c>
      <c r="Z309">
        <v>0</v>
      </c>
      <c r="AA309">
        <f>(X309+Y309+W309)*(1+0.5*Z309)</f>
        <v>0</v>
      </c>
      <c r="AB309">
        <v>7.5</v>
      </c>
      <c r="AC309">
        <v>1</v>
      </c>
      <c r="AD309">
        <f>AB309*AC309</f>
        <v>7.5</v>
      </c>
      <c r="AE309">
        <v>393</v>
      </c>
      <c r="AF309">
        <v>3517460</v>
      </c>
      <c r="AG309">
        <f>AE309/AF309*1000000</f>
        <v>111.72834943396656</v>
      </c>
      <c r="AH309">
        <v>8</v>
      </c>
      <c r="AI309">
        <v>0.003717150011697325</v>
      </c>
      <c r="AJ309">
        <v>3.634408602150538</v>
      </c>
      <c r="AK309">
        <v>0.4600399</v>
      </c>
      <c r="AL309">
        <v>0</v>
      </c>
    </row>
    <row r="310" spans="1:38" ht="12.75">
      <c r="A310" s="4" t="s">
        <v>28</v>
      </c>
      <c r="B310" s="4">
        <v>2006</v>
      </c>
      <c r="C310" s="4">
        <v>1</v>
      </c>
      <c r="D310" s="4">
        <v>1</v>
      </c>
      <c r="E310" s="4">
        <v>0.5</v>
      </c>
      <c r="F310" s="4">
        <v>1</v>
      </c>
      <c r="G310" s="4">
        <v>1</v>
      </c>
      <c r="H310" s="4">
        <v>2</v>
      </c>
      <c r="I310" s="4">
        <v>1</v>
      </c>
      <c r="J310" s="4">
        <v>1</v>
      </c>
      <c r="K310" s="4">
        <v>2</v>
      </c>
      <c r="L310" s="4">
        <v>2</v>
      </c>
      <c r="M310" s="4">
        <v>0.23</v>
      </c>
      <c r="N310" s="6">
        <v>201.6</v>
      </c>
      <c r="O310" s="4">
        <f>M310*201.6/N310</f>
        <v>0.23</v>
      </c>
      <c r="P310" s="4">
        <v>0</v>
      </c>
      <c r="R310" s="4">
        <v>0</v>
      </c>
      <c r="S310" s="4">
        <v>0</v>
      </c>
      <c r="T310">
        <v>96.78713</v>
      </c>
      <c r="W310">
        <v>1</v>
      </c>
      <c r="X310">
        <v>0</v>
      </c>
      <c r="Y310">
        <v>0</v>
      </c>
      <c r="Z310">
        <v>0</v>
      </c>
      <c r="AA310">
        <f>(X310+Y310+W310)*(1+0.5*Z310)</f>
        <v>1</v>
      </c>
      <c r="AB310">
        <v>2</v>
      </c>
      <c r="AC310">
        <v>1.5</v>
      </c>
      <c r="AD310">
        <f>AB310*AC310</f>
        <v>3</v>
      </c>
      <c r="AE310">
        <v>38</v>
      </c>
      <c r="AF310">
        <v>859268</v>
      </c>
      <c r="AG310">
        <f>AE310/AF310*1000000</f>
        <v>44.22368806937998</v>
      </c>
      <c r="AH310">
        <v>6</v>
      </c>
      <c r="AI310">
        <v>0.003327098769872671</v>
      </c>
      <c r="AJ310">
        <v>1.7899838449111471</v>
      </c>
      <c r="AK310">
        <v>0.4766719</v>
      </c>
      <c r="AL310">
        <v>0</v>
      </c>
    </row>
    <row r="311" spans="1:38" ht="12.75">
      <c r="A311" s="4" t="s">
        <v>29</v>
      </c>
      <c r="B311" s="4">
        <v>2006</v>
      </c>
      <c r="C311" s="4">
        <v>2</v>
      </c>
      <c r="D311" s="4">
        <v>1</v>
      </c>
      <c r="E311" s="4">
        <v>1</v>
      </c>
      <c r="F311" s="4">
        <v>1</v>
      </c>
      <c r="G311" s="4">
        <v>2</v>
      </c>
      <c r="H311" s="4">
        <v>3</v>
      </c>
      <c r="I311" s="4">
        <v>1</v>
      </c>
      <c r="J311" s="4">
        <v>1</v>
      </c>
      <c r="K311" s="4">
        <v>2</v>
      </c>
      <c r="L311" s="4">
        <v>2</v>
      </c>
      <c r="M311" s="4">
        <v>0.149</v>
      </c>
      <c r="N311" s="6">
        <v>201.6</v>
      </c>
      <c r="O311" s="4">
        <f>M311*201.6/N311</f>
        <v>0.149</v>
      </c>
      <c r="P311" s="4">
        <v>0</v>
      </c>
      <c r="R311" s="4">
        <v>0</v>
      </c>
      <c r="S311" s="4">
        <v>0</v>
      </c>
      <c r="T311">
        <v>89.72993</v>
      </c>
      <c r="W311">
        <v>1</v>
      </c>
      <c r="X311">
        <v>1</v>
      </c>
      <c r="Y311">
        <v>1</v>
      </c>
      <c r="Z311">
        <v>1</v>
      </c>
      <c r="AA311">
        <f>(X311+Y311+W311)*(1+0.5*Z311)</f>
        <v>4.5</v>
      </c>
      <c r="AB311">
        <v>0</v>
      </c>
      <c r="AC311">
        <v>1</v>
      </c>
      <c r="AD311">
        <f>AB311*AC311</f>
        <v>0</v>
      </c>
      <c r="AE311">
        <v>658</v>
      </c>
      <c r="AF311">
        <v>18166990</v>
      </c>
      <c r="AG311">
        <f>AE311/AF311*1000000</f>
        <v>36.21953884490496</v>
      </c>
      <c r="AH311">
        <v>-1</v>
      </c>
      <c r="AI311">
        <v>0.014311184486318917</v>
      </c>
      <c r="AJ311">
        <v>0.4713409451170484</v>
      </c>
      <c r="AK311">
        <v>0.3522719</v>
      </c>
      <c r="AL311">
        <v>0</v>
      </c>
    </row>
    <row r="312" spans="1:38" ht="12.75">
      <c r="A312" s="4" t="s">
        <v>30</v>
      </c>
      <c r="B312" s="4">
        <v>2006</v>
      </c>
      <c r="C312" s="4">
        <v>0</v>
      </c>
      <c r="D312" s="4">
        <v>1</v>
      </c>
      <c r="E312" s="4">
        <v>0.5</v>
      </c>
      <c r="F312" s="4">
        <v>1</v>
      </c>
      <c r="G312" s="4">
        <v>2</v>
      </c>
      <c r="H312" s="4">
        <v>2</v>
      </c>
      <c r="I312" s="4">
        <v>0</v>
      </c>
      <c r="J312" s="4">
        <v>1</v>
      </c>
      <c r="K312" s="4">
        <v>2</v>
      </c>
      <c r="L312" s="4">
        <v>1</v>
      </c>
      <c r="M312" s="4">
        <v>0.075</v>
      </c>
      <c r="N312" s="6">
        <v>201.6</v>
      </c>
      <c r="O312" s="4">
        <f>M312*201.6/N312</f>
        <v>0.075</v>
      </c>
      <c r="P312" s="4">
        <v>0</v>
      </c>
      <c r="R312" s="4">
        <v>0</v>
      </c>
      <c r="S312" s="4">
        <v>0</v>
      </c>
      <c r="T312">
        <v>90.59769</v>
      </c>
      <c r="W312">
        <v>1</v>
      </c>
      <c r="X312">
        <v>0.5</v>
      </c>
      <c r="Y312">
        <v>1</v>
      </c>
      <c r="Z312">
        <v>0.5</v>
      </c>
      <c r="AA312">
        <f>(X312+Y312+W312)*(1+0.5*Z312)</f>
        <v>3.125</v>
      </c>
      <c r="AB312">
        <v>0</v>
      </c>
      <c r="AC312">
        <v>1</v>
      </c>
      <c r="AD312">
        <f>AB312*AC312</f>
        <v>0</v>
      </c>
      <c r="AE312">
        <v>235</v>
      </c>
      <c r="AF312">
        <v>9155813</v>
      </c>
      <c r="AG312">
        <f>AE312/AF312*1000000</f>
        <v>25.666754006443778</v>
      </c>
      <c r="AH312">
        <v>-7</v>
      </c>
      <c r="AI312">
        <v>0.0063937970265341365</v>
      </c>
      <c r="AJ312">
        <v>0.5987086240166246</v>
      </c>
      <c r="AK312">
        <v>-0.2301966</v>
      </c>
      <c r="AL312">
        <v>0</v>
      </c>
    </row>
    <row r="313" spans="1:38" ht="12.75">
      <c r="A313" s="4" t="s">
        <v>31</v>
      </c>
      <c r="B313" s="4">
        <v>2006</v>
      </c>
      <c r="C313" s="4">
        <v>0</v>
      </c>
      <c r="D313" s="4">
        <v>0</v>
      </c>
      <c r="E313" s="4">
        <v>0</v>
      </c>
      <c r="F313" s="4">
        <v>2</v>
      </c>
      <c r="G313" s="4">
        <v>2</v>
      </c>
      <c r="H313" s="4">
        <v>3</v>
      </c>
      <c r="I313" s="4">
        <v>1</v>
      </c>
      <c r="J313" s="4">
        <v>1</v>
      </c>
      <c r="K313" s="4">
        <v>1</v>
      </c>
      <c r="L313" s="4">
        <v>1</v>
      </c>
      <c r="M313" s="4">
        <v>0.16</v>
      </c>
      <c r="N313" s="6">
        <v>201.6</v>
      </c>
      <c r="O313" s="4">
        <f>M313*201.6/N313</f>
        <v>0.16</v>
      </c>
      <c r="P313" s="4">
        <v>0</v>
      </c>
      <c r="R313" s="4">
        <v>0</v>
      </c>
      <c r="S313" s="4">
        <v>0</v>
      </c>
      <c r="T313">
        <v>128.6367</v>
      </c>
      <c r="W313">
        <v>0</v>
      </c>
      <c r="X313">
        <v>0</v>
      </c>
      <c r="Y313">
        <v>0</v>
      </c>
      <c r="Z313">
        <v>0</v>
      </c>
      <c r="AA313">
        <f>(X313+Y313+W313)*(1+0.5*Z313)</f>
        <v>0</v>
      </c>
      <c r="AB313">
        <v>8</v>
      </c>
      <c r="AC313">
        <v>1</v>
      </c>
      <c r="AD313">
        <f>AB313*AC313</f>
        <v>8</v>
      </c>
      <c r="AE313">
        <v>215</v>
      </c>
      <c r="AF313">
        <v>1309731</v>
      </c>
      <c r="AG313">
        <f>AE313/AF313*1000000</f>
        <v>164.15584574237</v>
      </c>
      <c r="AH313">
        <v>8</v>
      </c>
      <c r="AI313">
        <v>0.054748724965791765</v>
      </c>
      <c r="AJ313">
        <v>0.07090941322460556</v>
      </c>
      <c r="AK313">
        <v>2.424936</v>
      </c>
      <c r="AL313">
        <v>0</v>
      </c>
    </row>
    <row r="314" spans="1:38" ht="12.75">
      <c r="A314" s="4" t="s">
        <v>32</v>
      </c>
      <c r="B314" s="4">
        <v>2006</v>
      </c>
      <c r="C314" s="4">
        <v>1</v>
      </c>
      <c r="D314" s="4">
        <v>1</v>
      </c>
      <c r="E314" s="4">
        <v>0</v>
      </c>
      <c r="F314" s="4">
        <v>0</v>
      </c>
      <c r="G314" s="4">
        <v>0</v>
      </c>
      <c r="H314" s="4">
        <v>2</v>
      </c>
      <c r="I314" s="4">
        <v>1</v>
      </c>
      <c r="J314" s="4">
        <v>1</v>
      </c>
      <c r="K314" s="4">
        <v>0</v>
      </c>
      <c r="L314" s="4">
        <v>0</v>
      </c>
      <c r="M314" s="4">
        <v>0.25</v>
      </c>
      <c r="N314" s="6">
        <v>201.6</v>
      </c>
      <c r="O314" s="4">
        <f>M314*201.6/N314</f>
        <v>0.25</v>
      </c>
      <c r="P314" s="4">
        <v>0</v>
      </c>
      <c r="R314" s="4">
        <v>0</v>
      </c>
      <c r="S314" s="4">
        <v>0</v>
      </c>
      <c r="T314">
        <v>95.94015</v>
      </c>
      <c r="W314">
        <v>1</v>
      </c>
      <c r="X314">
        <v>0.5</v>
      </c>
      <c r="Y314">
        <v>0</v>
      </c>
      <c r="Z314">
        <v>0</v>
      </c>
      <c r="AA314">
        <f>(X314+Y314+W314)*(1+0.5*Z314)</f>
        <v>1.5</v>
      </c>
      <c r="AB314">
        <v>0</v>
      </c>
      <c r="AC314">
        <v>1</v>
      </c>
      <c r="AD314">
        <f>AB314*AC314</f>
        <v>0</v>
      </c>
      <c r="AE314">
        <v>124</v>
      </c>
      <c r="AF314">
        <v>1468669</v>
      </c>
      <c r="AG314">
        <f>AE314/AF314*1000000</f>
        <v>84.43018814995074</v>
      </c>
      <c r="AH314">
        <v>-20</v>
      </c>
      <c r="AI314">
        <v>0.007062876830318691</v>
      </c>
      <c r="AJ314">
        <v>0.2619944903581267</v>
      </c>
      <c r="AK314">
        <v>-0.6471377</v>
      </c>
      <c r="AL314">
        <v>0</v>
      </c>
    </row>
    <row r="315" spans="1:38" ht="12.75">
      <c r="A315" s="4" t="s">
        <v>33</v>
      </c>
      <c r="B315" s="4">
        <v>2006</v>
      </c>
      <c r="C315" s="4">
        <v>0</v>
      </c>
      <c r="D315" s="4">
        <v>1</v>
      </c>
      <c r="E315" s="4">
        <v>0</v>
      </c>
      <c r="F315" s="4">
        <v>2</v>
      </c>
      <c r="G315" s="4">
        <v>0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0.19</v>
      </c>
      <c r="N315" s="6">
        <v>201.6</v>
      </c>
      <c r="O315" s="4">
        <f>M315*201.6/N315</f>
        <v>0.19</v>
      </c>
      <c r="P315" s="4">
        <v>0</v>
      </c>
      <c r="R315" s="4">
        <v>0</v>
      </c>
      <c r="S315" s="4">
        <v>0</v>
      </c>
      <c r="T315">
        <v>100.542</v>
      </c>
      <c r="W315">
        <v>1</v>
      </c>
      <c r="X315">
        <v>0.5</v>
      </c>
      <c r="Y315">
        <v>0</v>
      </c>
      <c r="Z315">
        <v>0</v>
      </c>
      <c r="AA315">
        <f>(X315+Y315+W315)*(1+0.5*Z315)</f>
        <v>1.5</v>
      </c>
      <c r="AB315">
        <v>0</v>
      </c>
      <c r="AC315">
        <v>1</v>
      </c>
      <c r="AD315">
        <f>AB315*AC315</f>
        <v>0</v>
      </c>
      <c r="AE315">
        <v>598</v>
      </c>
      <c r="AF315">
        <v>12643955</v>
      </c>
      <c r="AG315">
        <f>AE315/AF315*1000000</f>
        <v>47.29532808365737</v>
      </c>
      <c r="AH315">
        <v>6</v>
      </c>
      <c r="AI315">
        <v>0.006098933457490927</v>
      </c>
      <c r="AJ315">
        <v>1.7713815180785317</v>
      </c>
      <c r="AK315">
        <v>-0.2418482</v>
      </c>
      <c r="AL315">
        <v>0</v>
      </c>
    </row>
    <row r="316" spans="1:38" ht="12.75">
      <c r="A316" s="4" t="s">
        <v>34</v>
      </c>
      <c r="B316" s="4">
        <v>2006</v>
      </c>
      <c r="C316" s="4">
        <v>1</v>
      </c>
      <c r="D316" s="4">
        <v>1</v>
      </c>
      <c r="E316" s="4">
        <v>1</v>
      </c>
      <c r="F316" s="4">
        <v>1</v>
      </c>
      <c r="G316" s="4">
        <v>0</v>
      </c>
      <c r="H316" s="4">
        <v>1</v>
      </c>
      <c r="I316" s="4">
        <v>0</v>
      </c>
      <c r="J316" s="4">
        <v>1</v>
      </c>
      <c r="K316" s="4">
        <v>0</v>
      </c>
      <c r="L316" s="4">
        <v>0</v>
      </c>
      <c r="M316" s="4">
        <v>0.18</v>
      </c>
      <c r="N316" s="6">
        <v>201.6</v>
      </c>
      <c r="O316" s="4">
        <f>M316*201.6/N316</f>
        <v>0.18</v>
      </c>
      <c r="P316" s="4">
        <v>0</v>
      </c>
      <c r="R316" s="4">
        <v>0</v>
      </c>
      <c r="S316" s="4">
        <v>0</v>
      </c>
      <c r="T316">
        <v>95.60574</v>
      </c>
      <c r="W316">
        <v>1</v>
      </c>
      <c r="X316" s="4">
        <v>0.5</v>
      </c>
      <c r="Y316">
        <v>1</v>
      </c>
      <c r="Z316">
        <v>0</v>
      </c>
      <c r="AA316">
        <f>(X316+Y316+W316)*(1+0.5*Z316)</f>
        <v>2.5</v>
      </c>
      <c r="AB316">
        <v>0</v>
      </c>
      <c r="AC316">
        <v>1</v>
      </c>
      <c r="AD316">
        <f>AB316*AC316</f>
        <v>0</v>
      </c>
      <c r="AE316">
        <v>246</v>
      </c>
      <c r="AF316">
        <v>6332669</v>
      </c>
      <c r="AG316">
        <f>AE316/AF316*1000000</f>
        <v>38.846180022988726</v>
      </c>
      <c r="AH316">
        <v>-9</v>
      </c>
      <c r="AI316">
        <v>0.0037489217702873067</v>
      </c>
      <c r="AJ316">
        <v>1.0942740521429188</v>
      </c>
      <c r="AK316">
        <v>-1.067604</v>
      </c>
      <c r="AL316">
        <v>0</v>
      </c>
    </row>
    <row r="317" spans="1:38" ht="12.75">
      <c r="A317" s="4" t="s">
        <v>35</v>
      </c>
      <c r="B317" s="4">
        <v>2006</v>
      </c>
      <c r="C317" s="4">
        <v>0</v>
      </c>
      <c r="D317" s="4">
        <v>1</v>
      </c>
      <c r="E317" s="4">
        <v>0</v>
      </c>
      <c r="F317" s="4">
        <v>2</v>
      </c>
      <c r="G317" s="4">
        <v>0</v>
      </c>
      <c r="H317" s="4">
        <v>1</v>
      </c>
      <c r="I317" s="4">
        <v>0</v>
      </c>
      <c r="J317" s="4">
        <v>1</v>
      </c>
      <c r="K317" s="4">
        <v>0</v>
      </c>
      <c r="L317" s="4">
        <v>0</v>
      </c>
      <c r="M317" s="4">
        <v>0.22</v>
      </c>
      <c r="N317" s="6">
        <v>201.6</v>
      </c>
      <c r="O317" s="4">
        <f>M317*201.6/N317</f>
        <v>0.22</v>
      </c>
      <c r="P317" s="4">
        <v>0</v>
      </c>
      <c r="R317" s="4">
        <v>0</v>
      </c>
      <c r="S317" s="4">
        <v>0</v>
      </c>
      <c r="T317">
        <v>94.91281</v>
      </c>
      <c r="W317">
        <v>1</v>
      </c>
      <c r="X317">
        <v>0</v>
      </c>
      <c r="Y317">
        <v>1</v>
      </c>
      <c r="Z317">
        <v>0</v>
      </c>
      <c r="AA317">
        <f>(X317+Y317+W317)*(1+0.5*Z317)</f>
        <v>2</v>
      </c>
      <c r="AB317">
        <v>0.5</v>
      </c>
      <c r="AC317">
        <v>1</v>
      </c>
      <c r="AD317">
        <f>AB317*AC317</f>
        <v>0.5</v>
      </c>
      <c r="AE317">
        <v>138</v>
      </c>
      <c r="AF317">
        <v>2982644</v>
      </c>
      <c r="AG317">
        <f>AE317/AF317*1000000</f>
        <v>46.26767391616298</v>
      </c>
      <c r="AH317">
        <v>0</v>
      </c>
      <c r="AI317">
        <v>0.00589282561356012</v>
      </c>
      <c r="AJ317">
        <v>1.1865998176845944</v>
      </c>
      <c r="AK317">
        <v>-1.04829</v>
      </c>
      <c r="AL317">
        <v>0</v>
      </c>
    </row>
    <row r="318" spans="1:38" ht="12.75">
      <c r="A318" s="4" t="s">
        <v>36</v>
      </c>
      <c r="B318" s="4">
        <v>2006</v>
      </c>
      <c r="C318" s="4">
        <v>1</v>
      </c>
      <c r="D318" s="4">
        <v>1</v>
      </c>
      <c r="E318" s="4">
        <v>0</v>
      </c>
      <c r="F318" s="4">
        <v>1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0.25</v>
      </c>
      <c r="N318" s="6">
        <v>201.6</v>
      </c>
      <c r="O318" s="4">
        <f>M318*201.6/N318</f>
        <v>0.25</v>
      </c>
      <c r="P318" s="4">
        <v>0</v>
      </c>
      <c r="R318" s="4">
        <v>0</v>
      </c>
      <c r="S318" s="4">
        <v>0</v>
      </c>
      <c r="T318">
        <v>95.36774</v>
      </c>
      <c r="W318">
        <v>1</v>
      </c>
      <c r="X318" s="4">
        <v>0.5</v>
      </c>
      <c r="Y318">
        <v>1</v>
      </c>
      <c r="Z318">
        <v>0</v>
      </c>
      <c r="AA318">
        <f>(X318+Y318+W318)*(1+0.5*Z318)</f>
        <v>2.5</v>
      </c>
      <c r="AB318">
        <v>0</v>
      </c>
      <c r="AC318">
        <v>1</v>
      </c>
      <c r="AD318">
        <f>AB318*AC318</f>
        <v>0</v>
      </c>
      <c r="AE318">
        <v>104</v>
      </c>
      <c r="AF318">
        <v>2762931</v>
      </c>
      <c r="AG318">
        <f>AE318/AF318*1000000</f>
        <v>37.641186117206686</v>
      </c>
      <c r="AH318">
        <v>-11</v>
      </c>
      <c r="AI318">
        <v>0.004724043574784449</v>
      </c>
      <c r="AJ318">
        <v>0.5197588722641275</v>
      </c>
      <c r="AK318">
        <v>-1.168869</v>
      </c>
      <c r="AL318">
        <v>0</v>
      </c>
    </row>
    <row r="319" spans="1:38" ht="12.75">
      <c r="A319" s="4" t="s">
        <v>37</v>
      </c>
      <c r="B319" s="4">
        <v>2006</v>
      </c>
      <c r="C319" s="4">
        <v>0</v>
      </c>
      <c r="D319" s="4">
        <v>0</v>
      </c>
      <c r="E319" s="4">
        <v>0</v>
      </c>
      <c r="F319" s="4">
        <v>1</v>
      </c>
      <c r="G319" s="4">
        <v>2</v>
      </c>
      <c r="H319" s="4">
        <v>1</v>
      </c>
      <c r="I319" s="4">
        <v>1</v>
      </c>
      <c r="J319" s="4">
        <v>1</v>
      </c>
      <c r="K319" s="4">
        <v>1</v>
      </c>
      <c r="L319" s="4">
        <v>2</v>
      </c>
      <c r="M319" s="4">
        <v>0.185</v>
      </c>
      <c r="N319" s="6">
        <v>201.6</v>
      </c>
      <c r="O319" s="4">
        <f>M319*201.6/N319</f>
        <v>0.185</v>
      </c>
      <c r="P319" s="4">
        <v>0</v>
      </c>
      <c r="R319" s="4">
        <v>0</v>
      </c>
      <c r="S319" s="4">
        <v>0</v>
      </c>
      <c r="T319">
        <v>87.42381</v>
      </c>
      <c r="W319">
        <v>1</v>
      </c>
      <c r="X319" s="4">
        <v>0.5</v>
      </c>
      <c r="Y319">
        <v>0</v>
      </c>
      <c r="Z319">
        <v>0</v>
      </c>
      <c r="AA319">
        <f>(X319+Y319+W319)*(1+0.5*Z319)</f>
        <v>1.5</v>
      </c>
      <c r="AB319">
        <v>0</v>
      </c>
      <c r="AC319">
        <v>1</v>
      </c>
      <c r="AD319">
        <f>AB319*AC319</f>
        <v>0</v>
      </c>
      <c r="AE319">
        <v>132</v>
      </c>
      <c r="AF319">
        <v>4219239</v>
      </c>
      <c r="AG319">
        <f>AE319/AF319*1000000</f>
        <v>31.28526257934191</v>
      </c>
      <c r="AH319">
        <v>-8</v>
      </c>
      <c r="AI319">
        <v>0.005888951205832866</v>
      </c>
      <c r="AJ319">
        <v>0.8202093265384405</v>
      </c>
      <c r="AK319">
        <v>-0.61244</v>
      </c>
      <c r="AL319">
        <v>0</v>
      </c>
    </row>
    <row r="320" spans="1:38" ht="12.75">
      <c r="A320" s="4" t="s">
        <v>38</v>
      </c>
      <c r="B320" s="4">
        <v>2006</v>
      </c>
      <c r="C320" s="4">
        <v>1</v>
      </c>
      <c r="D320" s="4">
        <v>1</v>
      </c>
      <c r="E320" s="4">
        <v>0.5</v>
      </c>
      <c r="F320" s="4">
        <v>1</v>
      </c>
      <c r="G320" s="4">
        <v>0</v>
      </c>
      <c r="H320" s="4">
        <v>1</v>
      </c>
      <c r="I320" s="4">
        <v>0</v>
      </c>
      <c r="J320" s="4">
        <v>1</v>
      </c>
      <c r="K320" s="4">
        <v>0</v>
      </c>
      <c r="L320" s="4">
        <v>0</v>
      </c>
      <c r="M320" s="4">
        <v>0.2</v>
      </c>
      <c r="N320" s="6">
        <v>201.6</v>
      </c>
      <c r="O320" s="4">
        <f>M320*201.6/N320</f>
        <v>0.2</v>
      </c>
      <c r="P320" s="4">
        <v>0</v>
      </c>
      <c r="R320" s="4">
        <v>0</v>
      </c>
      <c r="S320" s="4">
        <v>0</v>
      </c>
      <c r="T320">
        <v>87.48615</v>
      </c>
      <c r="W320">
        <v>1</v>
      </c>
      <c r="X320" s="4">
        <v>0.5</v>
      </c>
      <c r="Y320">
        <v>1</v>
      </c>
      <c r="Z320">
        <v>1</v>
      </c>
      <c r="AA320">
        <f>(X320+Y320+W320)*(1+0.5*Z320)</f>
        <v>3.75</v>
      </c>
      <c r="AB320">
        <v>0</v>
      </c>
      <c r="AC320">
        <v>1</v>
      </c>
      <c r="AD320">
        <f>AB320*AC320</f>
        <v>0</v>
      </c>
      <c r="AE320">
        <v>239</v>
      </c>
      <c r="AF320">
        <v>4302665</v>
      </c>
      <c r="AG320">
        <f>AE320/AF320*1000000</f>
        <v>55.54696914586657</v>
      </c>
      <c r="AH320">
        <v>-5</v>
      </c>
      <c r="AI320">
        <v>0.007554520392556124</v>
      </c>
      <c r="AJ320">
        <v>0.46670477989610004</v>
      </c>
      <c r="AK320">
        <v>-1.077146</v>
      </c>
      <c r="AL320">
        <v>0</v>
      </c>
    </row>
    <row r="321" spans="1:38" ht="12.75">
      <c r="A321" s="4" t="s">
        <v>39</v>
      </c>
      <c r="B321" s="4">
        <v>2006</v>
      </c>
      <c r="C321" s="4">
        <v>0</v>
      </c>
      <c r="D321" s="4">
        <v>0</v>
      </c>
      <c r="E321" s="4">
        <v>1</v>
      </c>
      <c r="F321" s="4">
        <v>1</v>
      </c>
      <c r="G321" s="4">
        <v>2</v>
      </c>
      <c r="H321" s="4">
        <v>2</v>
      </c>
      <c r="I321" s="4">
        <v>1</v>
      </c>
      <c r="J321" s="4">
        <v>1</v>
      </c>
      <c r="K321" s="4">
        <v>2</v>
      </c>
      <c r="L321" s="4">
        <v>2</v>
      </c>
      <c r="M321" s="4">
        <v>0.268</v>
      </c>
      <c r="N321" s="6">
        <v>201.6</v>
      </c>
      <c r="O321" s="4">
        <f>M321*201.6/N321</f>
        <v>0.268</v>
      </c>
      <c r="P321" s="4">
        <v>0</v>
      </c>
      <c r="R321" s="4">
        <v>0</v>
      </c>
      <c r="S321" s="4">
        <v>0</v>
      </c>
      <c r="T321">
        <v>106.7334</v>
      </c>
      <c r="W321">
        <v>1</v>
      </c>
      <c r="X321" s="4">
        <v>0.5</v>
      </c>
      <c r="Y321">
        <v>0</v>
      </c>
      <c r="Z321">
        <v>0</v>
      </c>
      <c r="AA321">
        <f>(X321+Y321+W321)*(1+0.5*Z321)</f>
        <v>1.5</v>
      </c>
      <c r="AB321">
        <v>30</v>
      </c>
      <c r="AC321">
        <v>1</v>
      </c>
      <c r="AD321">
        <f>AB321*AC321</f>
        <v>30</v>
      </c>
      <c r="AE321">
        <v>317</v>
      </c>
      <c r="AF321">
        <v>1323619</v>
      </c>
      <c r="AG321">
        <f>AE321/AF321*1000000</f>
        <v>239.49489996743776</v>
      </c>
      <c r="AH321">
        <v>4</v>
      </c>
      <c r="AI321">
        <v>0.010227339138565834</v>
      </c>
      <c r="AJ321">
        <v>1.5660440854787145</v>
      </c>
      <c r="AK321">
        <v>0.6993394</v>
      </c>
      <c r="AL321">
        <v>0</v>
      </c>
    </row>
    <row r="322" spans="1:38" ht="12.75">
      <c r="A322" s="4" t="s">
        <v>40</v>
      </c>
      <c r="B322" s="4">
        <v>2006</v>
      </c>
      <c r="C322" s="4">
        <v>0</v>
      </c>
      <c r="D322" s="4">
        <v>1</v>
      </c>
      <c r="E322" s="4">
        <v>1</v>
      </c>
      <c r="F322" s="4">
        <v>2</v>
      </c>
      <c r="G322" s="4">
        <v>2</v>
      </c>
      <c r="H322" s="4">
        <v>3</v>
      </c>
      <c r="I322" s="4">
        <v>1</v>
      </c>
      <c r="J322" s="4">
        <v>1</v>
      </c>
      <c r="K322" s="4">
        <v>2</v>
      </c>
      <c r="L322" s="4">
        <v>2</v>
      </c>
      <c r="M322" s="4">
        <v>0.235</v>
      </c>
      <c r="N322" s="6">
        <v>201.6</v>
      </c>
      <c r="O322" s="4">
        <f>M322*201.6/N322</f>
        <v>0.235</v>
      </c>
      <c r="P322" s="4">
        <v>0</v>
      </c>
      <c r="R322" s="4">
        <v>1</v>
      </c>
      <c r="S322" s="4">
        <v>0</v>
      </c>
      <c r="T322">
        <v>97.72372</v>
      </c>
      <c r="W322">
        <v>0</v>
      </c>
      <c r="X322">
        <v>0</v>
      </c>
      <c r="Y322">
        <v>0</v>
      </c>
      <c r="Z322">
        <v>0</v>
      </c>
      <c r="AA322">
        <f>(X322+Y322+W322)*(1+0.5*Z322)</f>
        <v>0</v>
      </c>
      <c r="AB322">
        <v>3.5</v>
      </c>
      <c r="AC322">
        <f>(0.5/14)+AC321</f>
        <v>1.0357142857142858</v>
      </c>
      <c r="AD322">
        <f>AB322*AC322</f>
        <v>3.6250000000000004</v>
      </c>
      <c r="AE322">
        <v>429</v>
      </c>
      <c r="AF322">
        <v>5627367</v>
      </c>
      <c r="AG322">
        <f>AE322/AF322*1000000</f>
        <v>76.23458715239293</v>
      </c>
      <c r="AH322">
        <v>8</v>
      </c>
      <c r="AI322">
        <v>0.006102548832369863</v>
      </c>
      <c r="AJ322">
        <v>0.4472971509045607</v>
      </c>
      <c r="AK322">
        <v>0.8111856</v>
      </c>
      <c r="AL322">
        <v>0</v>
      </c>
    </row>
    <row r="323" spans="1:38" ht="12.75">
      <c r="A323" s="4" t="s">
        <v>41</v>
      </c>
      <c r="B323" s="4">
        <v>2006</v>
      </c>
      <c r="C323" s="4">
        <v>0</v>
      </c>
      <c r="D323" s="4">
        <v>1</v>
      </c>
      <c r="E323" s="4">
        <v>1</v>
      </c>
      <c r="F323" s="4">
        <v>2</v>
      </c>
      <c r="G323" s="4">
        <v>0</v>
      </c>
      <c r="H323" s="4">
        <v>1</v>
      </c>
      <c r="I323" s="4">
        <v>1</v>
      </c>
      <c r="J323" s="4">
        <v>0</v>
      </c>
      <c r="K323" s="4">
        <v>1</v>
      </c>
      <c r="L323" s="4">
        <v>0</v>
      </c>
      <c r="M323" s="4">
        <v>0.235</v>
      </c>
      <c r="N323" s="6">
        <v>201.6</v>
      </c>
      <c r="O323" s="4">
        <f>M323*201.6/N323</f>
        <v>0.235</v>
      </c>
      <c r="P323" s="4">
        <v>0</v>
      </c>
      <c r="R323" s="4">
        <v>0</v>
      </c>
      <c r="S323" s="4">
        <v>0.5</v>
      </c>
      <c r="T323">
        <v>121.4784</v>
      </c>
      <c r="W323">
        <v>0</v>
      </c>
      <c r="X323">
        <v>0</v>
      </c>
      <c r="Y323">
        <v>0</v>
      </c>
      <c r="Z323">
        <v>0</v>
      </c>
      <c r="AA323">
        <f>(X323+Y323+W323)*(1+0.5*Z323)</f>
        <v>0</v>
      </c>
      <c r="AB323">
        <v>6.1</v>
      </c>
      <c r="AC323">
        <v>1</v>
      </c>
      <c r="AD323">
        <f>AB323*AC323</f>
        <v>6.1</v>
      </c>
      <c r="AE323">
        <v>317</v>
      </c>
      <c r="AF323">
        <v>6410084</v>
      </c>
      <c r="AG323">
        <f>AE323/AF323*1000000</f>
        <v>49.45333009676628</v>
      </c>
      <c r="AH323">
        <v>14</v>
      </c>
      <c r="AI323">
        <v>0.007110443945248786</v>
      </c>
      <c r="AJ323">
        <v>4.5986903648269415</v>
      </c>
      <c r="AK323">
        <v>1.656199</v>
      </c>
      <c r="AL323">
        <v>0</v>
      </c>
    </row>
    <row r="324" spans="1:38" ht="12.75">
      <c r="A324" s="4" t="s">
        <v>42</v>
      </c>
      <c r="B324" s="4">
        <v>2006</v>
      </c>
      <c r="C324" s="4">
        <v>1</v>
      </c>
      <c r="D324" s="4">
        <v>1</v>
      </c>
      <c r="E324" s="4">
        <v>1</v>
      </c>
      <c r="F324" s="4">
        <v>2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0.19875</v>
      </c>
      <c r="N324" s="6">
        <v>201.6</v>
      </c>
      <c r="O324" s="4">
        <f>M324*201.6/N324</f>
        <v>0.19874999999999998</v>
      </c>
      <c r="P324" s="4">
        <v>0</v>
      </c>
      <c r="R324" s="4">
        <v>0</v>
      </c>
      <c r="S324" s="4">
        <v>0</v>
      </c>
      <c r="T324">
        <v>98.16127</v>
      </c>
      <c r="W324">
        <v>1</v>
      </c>
      <c r="X324" s="4">
        <v>0.5</v>
      </c>
      <c r="Y324">
        <v>1</v>
      </c>
      <c r="Z324">
        <v>1</v>
      </c>
      <c r="AA324">
        <f>(X324+Y324+W324)*(1+0.5*Z324)</f>
        <v>3.75</v>
      </c>
      <c r="AB324">
        <v>0</v>
      </c>
      <c r="AC324">
        <v>1</v>
      </c>
      <c r="AD324">
        <f>AB324*AC324</f>
        <v>0</v>
      </c>
      <c r="AE324">
        <v>507</v>
      </c>
      <c r="AF324">
        <v>10036081</v>
      </c>
      <c r="AG324">
        <f>AE324/AF324*1000000</f>
        <v>50.517726989250086</v>
      </c>
      <c r="AH324">
        <v>3</v>
      </c>
      <c r="AI324">
        <v>0.00487625887326804</v>
      </c>
      <c r="AJ324">
        <v>0.9910337529963074</v>
      </c>
      <c r="AK324">
        <v>-0.0372322</v>
      </c>
      <c r="AL324">
        <v>0</v>
      </c>
    </row>
    <row r="325" spans="1:38" ht="12.75">
      <c r="A325" s="4" t="s">
        <v>43</v>
      </c>
      <c r="B325" s="4">
        <v>2006</v>
      </c>
      <c r="C325" s="4">
        <v>0</v>
      </c>
      <c r="D325" s="4">
        <v>1</v>
      </c>
      <c r="E325" s="4">
        <v>1</v>
      </c>
      <c r="F325" s="4">
        <v>2</v>
      </c>
      <c r="G325" s="4">
        <v>0</v>
      </c>
      <c r="H325" s="4">
        <v>1</v>
      </c>
      <c r="I325" s="4">
        <v>0</v>
      </c>
      <c r="J325" s="4">
        <v>1</v>
      </c>
      <c r="K325" s="4">
        <v>2</v>
      </c>
      <c r="L325" s="4">
        <v>2</v>
      </c>
      <c r="M325" s="4">
        <v>0.2</v>
      </c>
      <c r="N325" s="6">
        <v>201.6</v>
      </c>
      <c r="O325" s="4">
        <f>M325*201.6/N325</f>
        <v>0.2</v>
      </c>
      <c r="P325" s="4">
        <v>0</v>
      </c>
      <c r="R325" s="4">
        <v>0</v>
      </c>
      <c r="S325" s="4">
        <v>0</v>
      </c>
      <c r="T325">
        <v>100.4025</v>
      </c>
      <c r="W325">
        <v>1</v>
      </c>
      <c r="X325" s="4">
        <v>0.5</v>
      </c>
      <c r="Y325">
        <v>1</v>
      </c>
      <c r="Z325">
        <v>0</v>
      </c>
      <c r="AA325">
        <f>(X325+Y325+W325)*(1+0.5*Z325)</f>
        <v>2.5</v>
      </c>
      <c r="AB325">
        <v>0</v>
      </c>
      <c r="AC325">
        <v>1</v>
      </c>
      <c r="AD325">
        <f>AB325*AC325</f>
        <v>0</v>
      </c>
      <c r="AE325">
        <v>410</v>
      </c>
      <c r="AF325">
        <v>5163555</v>
      </c>
      <c r="AG325">
        <f>AE325/AF325*1000000</f>
        <v>79.4026596017666</v>
      </c>
      <c r="AH325">
        <v>2</v>
      </c>
      <c r="AI325">
        <v>0.005683656882692744</v>
      </c>
      <c r="AJ325">
        <v>0.8777257139478507</v>
      </c>
      <c r="AK325">
        <v>0.0251038</v>
      </c>
      <c r="AL325">
        <v>0</v>
      </c>
    </row>
    <row r="326" spans="1:38" ht="12.75">
      <c r="A326" s="4" t="s">
        <v>44</v>
      </c>
      <c r="B326" s="4">
        <v>2006</v>
      </c>
      <c r="C326" s="4">
        <v>1</v>
      </c>
      <c r="D326" s="4">
        <v>1</v>
      </c>
      <c r="E326" s="4">
        <v>0.5</v>
      </c>
      <c r="F326" s="4">
        <v>1</v>
      </c>
      <c r="G326" s="4">
        <v>0</v>
      </c>
      <c r="H326" s="4">
        <v>1</v>
      </c>
      <c r="I326" s="4">
        <v>0</v>
      </c>
      <c r="J326" s="4">
        <v>1</v>
      </c>
      <c r="K326" s="4">
        <v>0</v>
      </c>
      <c r="L326" s="4">
        <v>0</v>
      </c>
      <c r="M326" s="4">
        <v>0.184</v>
      </c>
      <c r="N326" s="6">
        <v>201.6</v>
      </c>
      <c r="O326" s="4">
        <f>M326*201.6/N326</f>
        <v>0.184</v>
      </c>
      <c r="P326" s="4">
        <v>0</v>
      </c>
      <c r="R326" s="4">
        <v>0</v>
      </c>
      <c r="S326" s="4">
        <v>0</v>
      </c>
      <c r="T326">
        <v>85.08879</v>
      </c>
      <c r="W326">
        <v>0</v>
      </c>
      <c r="X326">
        <v>0</v>
      </c>
      <c r="Y326">
        <v>0</v>
      </c>
      <c r="Z326">
        <v>0</v>
      </c>
      <c r="AA326">
        <f>(X326+Y326+W326)*(1+0.5*Z326)</f>
        <v>0</v>
      </c>
      <c r="AB326">
        <v>0</v>
      </c>
      <c r="AC326">
        <v>1</v>
      </c>
      <c r="AD326">
        <f>AB326*AC326</f>
        <v>0</v>
      </c>
      <c r="AE326">
        <v>109</v>
      </c>
      <c r="AF326">
        <v>2904978</v>
      </c>
      <c r="AG326">
        <f>AE326/AF326*1000000</f>
        <v>37.52179878814918</v>
      </c>
      <c r="AH326">
        <v>-9</v>
      </c>
      <c r="AI326">
        <v>0.02181050397408828</v>
      </c>
      <c r="AJ326">
        <v>0.41810937070623805</v>
      </c>
      <c r="AK326">
        <v>-0.8553608</v>
      </c>
      <c r="AL326">
        <v>0</v>
      </c>
    </row>
    <row r="327" spans="1:38" ht="12.75">
      <c r="A327" s="4" t="s">
        <v>45</v>
      </c>
      <c r="B327" s="4">
        <v>2006</v>
      </c>
      <c r="C327" s="4">
        <v>1</v>
      </c>
      <c r="D327" s="4">
        <v>0</v>
      </c>
      <c r="E327" s="4">
        <v>0</v>
      </c>
      <c r="F327" s="4">
        <v>1</v>
      </c>
      <c r="G327" s="4">
        <v>2</v>
      </c>
      <c r="H327" s="4">
        <v>1</v>
      </c>
      <c r="I327" s="4">
        <v>0</v>
      </c>
      <c r="J327" s="4">
        <v>1</v>
      </c>
      <c r="K327" s="4">
        <v>1</v>
      </c>
      <c r="L327" s="4">
        <v>1</v>
      </c>
      <c r="M327" s="4">
        <v>0.17</v>
      </c>
      <c r="N327" s="6">
        <v>201.6</v>
      </c>
      <c r="O327" s="4">
        <f>M327*201.6/N327</f>
        <v>0.16999999999999998</v>
      </c>
      <c r="P327" s="4">
        <v>0</v>
      </c>
      <c r="R327" s="4">
        <v>0</v>
      </c>
      <c r="S327" s="4">
        <v>0</v>
      </c>
      <c r="T327">
        <v>95.17436</v>
      </c>
      <c r="W327">
        <v>1</v>
      </c>
      <c r="X327">
        <v>0</v>
      </c>
      <c r="Y327">
        <v>0</v>
      </c>
      <c r="Z327">
        <v>0</v>
      </c>
      <c r="AA327">
        <f>(X327+Y327+W327)*(1+0.5*Z327)</f>
        <v>1</v>
      </c>
      <c r="AB327">
        <v>0</v>
      </c>
      <c r="AC327">
        <v>1</v>
      </c>
      <c r="AD327">
        <f>AB327*AC327</f>
        <v>0</v>
      </c>
      <c r="AE327">
        <v>278</v>
      </c>
      <c r="AF327">
        <v>5842704</v>
      </c>
      <c r="AG327">
        <f>AE327/AF327*1000000</f>
        <v>47.580709205874534</v>
      </c>
      <c r="AH327">
        <v>-2</v>
      </c>
      <c r="AI327">
        <v>0.0061839711467875265</v>
      </c>
      <c r="AJ327">
        <v>1.142607604860839</v>
      </c>
      <c r="AK327">
        <v>-1.08847</v>
      </c>
      <c r="AL327">
        <v>0</v>
      </c>
    </row>
    <row r="328" spans="1:38" ht="12.75">
      <c r="A328" s="4" t="s">
        <v>46</v>
      </c>
      <c r="B328" s="4">
        <v>2006</v>
      </c>
      <c r="C328" s="4">
        <v>1</v>
      </c>
      <c r="D328" s="4">
        <v>1</v>
      </c>
      <c r="E328" s="4">
        <v>0</v>
      </c>
      <c r="F328" s="4">
        <v>1</v>
      </c>
      <c r="G328" s="4">
        <v>0</v>
      </c>
      <c r="H328" s="4">
        <v>1</v>
      </c>
      <c r="I328" s="4">
        <v>0</v>
      </c>
      <c r="J328" s="4">
        <v>1</v>
      </c>
      <c r="K328" s="4">
        <v>2</v>
      </c>
      <c r="L328" s="4">
        <v>1</v>
      </c>
      <c r="M328" s="4">
        <v>0.2775</v>
      </c>
      <c r="N328" s="6">
        <v>201.6</v>
      </c>
      <c r="O328" s="4">
        <f>M328*201.6/N328</f>
        <v>0.2775</v>
      </c>
      <c r="P328" s="4">
        <v>0</v>
      </c>
      <c r="R328" s="4">
        <v>0</v>
      </c>
      <c r="S328" s="4">
        <v>0</v>
      </c>
      <c r="T328">
        <v>95.22627</v>
      </c>
      <c r="W328">
        <v>0</v>
      </c>
      <c r="X328">
        <v>0</v>
      </c>
      <c r="Y328">
        <v>0</v>
      </c>
      <c r="Z328">
        <v>0</v>
      </c>
      <c r="AA328">
        <f>(X328+Y328+W328)*(1+0.5*Z328)</f>
        <v>0</v>
      </c>
      <c r="AB328">
        <v>1</v>
      </c>
      <c r="AC328">
        <v>1.5</v>
      </c>
      <c r="AD328">
        <f>AB328*AC328</f>
        <v>1.5</v>
      </c>
      <c r="AE328">
        <v>96</v>
      </c>
      <c r="AF328">
        <v>952692</v>
      </c>
      <c r="AG328">
        <f>AE328/AF328*1000000</f>
        <v>100.76708946857957</v>
      </c>
      <c r="AH328">
        <v>-12</v>
      </c>
      <c r="AI328">
        <v>0.011950202595572258</v>
      </c>
      <c r="AJ328">
        <v>0.0829476842980585</v>
      </c>
      <c r="AK328">
        <v>-0.3818406</v>
      </c>
      <c r="AL328">
        <v>0</v>
      </c>
    </row>
    <row r="329" spans="1:38" ht="12.75">
      <c r="A329" s="4" t="s">
        <v>47</v>
      </c>
      <c r="B329" s="4">
        <v>2006</v>
      </c>
      <c r="C329" s="4">
        <v>1</v>
      </c>
      <c r="D329" s="4">
        <v>1</v>
      </c>
      <c r="E329" s="4">
        <v>0</v>
      </c>
      <c r="F329" s="4">
        <v>2</v>
      </c>
      <c r="G329" s="4">
        <v>0</v>
      </c>
      <c r="H329" s="4">
        <v>1</v>
      </c>
      <c r="I329" s="4">
        <v>1</v>
      </c>
      <c r="J329" s="4">
        <v>1</v>
      </c>
      <c r="K329" s="4">
        <v>0</v>
      </c>
      <c r="L329" s="4">
        <v>0</v>
      </c>
      <c r="M329" s="4">
        <v>0.28</v>
      </c>
      <c r="N329" s="6">
        <v>201.6</v>
      </c>
      <c r="O329" s="4">
        <f>M329*201.6/N329</f>
        <v>0.28</v>
      </c>
      <c r="P329" s="4">
        <v>0</v>
      </c>
      <c r="R329" s="4">
        <v>0</v>
      </c>
      <c r="S329" s="4">
        <v>0</v>
      </c>
      <c r="T329">
        <v>96.36379</v>
      </c>
      <c r="W329">
        <v>1</v>
      </c>
      <c r="X329">
        <v>0</v>
      </c>
      <c r="Y329">
        <v>0</v>
      </c>
      <c r="Z329">
        <v>0</v>
      </c>
      <c r="AA329">
        <f>(X329+Y329+W329)*(1+0.5*Z329)</f>
        <v>1</v>
      </c>
      <c r="AB329">
        <v>0</v>
      </c>
      <c r="AC329">
        <v>1</v>
      </c>
      <c r="AD329">
        <f>AB329*AC329</f>
        <v>0</v>
      </c>
      <c r="AE329">
        <v>71</v>
      </c>
      <c r="AF329">
        <v>1772693</v>
      </c>
      <c r="AG329">
        <f>AE329/AF329*1000000</f>
        <v>40.052056391038946</v>
      </c>
      <c r="AH329">
        <v>-16</v>
      </c>
      <c r="AI329">
        <v>0.0041374107110262</v>
      </c>
      <c r="AJ329">
        <v>0.5334164224818022</v>
      </c>
      <c r="AK329">
        <v>-0.7377245</v>
      </c>
      <c r="AL329">
        <v>0</v>
      </c>
    </row>
    <row r="330" spans="1:38" ht="12.75">
      <c r="A330" s="4" t="s">
        <v>48</v>
      </c>
      <c r="B330" s="4">
        <v>2006</v>
      </c>
      <c r="C330" s="4">
        <v>0</v>
      </c>
      <c r="D330" s="4">
        <v>1</v>
      </c>
      <c r="E330" s="4">
        <v>0</v>
      </c>
      <c r="F330" s="4">
        <v>2</v>
      </c>
      <c r="G330" s="4">
        <v>0</v>
      </c>
      <c r="H330" s="4">
        <v>2</v>
      </c>
      <c r="I330" s="4">
        <v>1</v>
      </c>
      <c r="J330" s="4">
        <v>1</v>
      </c>
      <c r="K330" s="4">
        <v>2</v>
      </c>
      <c r="L330" s="4">
        <v>2</v>
      </c>
      <c r="M330" s="4">
        <v>0.238</v>
      </c>
      <c r="N330" s="6">
        <v>201.6</v>
      </c>
      <c r="O330" s="4">
        <f>M330*201.6/N330</f>
        <v>0.238</v>
      </c>
      <c r="P330" s="4">
        <v>0</v>
      </c>
      <c r="R330" s="4">
        <v>0</v>
      </c>
      <c r="S330" s="4">
        <v>0</v>
      </c>
      <c r="T330">
        <v>103.4295</v>
      </c>
      <c r="W330">
        <v>0</v>
      </c>
      <c r="X330">
        <v>0</v>
      </c>
      <c r="Y330">
        <v>0</v>
      </c>
      <c r="Z330">
        <v>0</v>
      </c>
      <c r="AA330">
        <f>(X330+Y330+W330)*(1+0.5*Z330)</f>
        <v>0</v>
      </c>
      <c r="AB330">
        <v>6</v>
      </c>
      <c r="AC330">
        <v>1</v>
      </c>
      <c r="AD330">
        <f>AB330*AC330</f>
        <v>6</v>
      </c>
      <c r="AE330">
        <v>57</v>
      </c>
      <c r="AF330">
        <v>2522658</v>
      </c>
      <c r="AG330">
        <f>AE330/AF330*1000000</f>
        <v>22.595215046986155</v>
      </c>
      <c r="AH330">
        <v>-1</v>
      </c>
      <c r="AI330">
        <v>0.11619964234456187</v>
      </c>
      <c r="AJ330">
        <v>0.036460390379778405</v>
      </c>
      <c r="AK330">
        <v>-0.4128403</v>
      </c>
      <c r="AL330">
        <v>0</v>
      </c>
    </row>
    <row r="331" spans="1:38" ht="12.75">
      <c r="A331" s="4" t="s">
        <v>49</v>
      </c>
      <c r="B331" s="4">
        <v>2006</v>
      </c>
      <c r="C331" s="4">
        <v>0</v>
      </c>
      <c r="D331" s="4">
        <v>1</v>
      </c>
      <c r="E331" s="4">
        <v>1</v>
      </c>
      <c r="F331" s="4">
        <v>1</v>
      </c>
      <c r="G331" s="4">
        <v>2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0.196</v>
      </c>
      <c r="N331" s="6">
        <v>201.6</v>
      </c>
      <c r="O331" s="4">
        <f>M331*201.6/N331</f>
        <v>0.19600000000000004</v>
      </c>
      <c r="P331" s="4">
        <v>0</v>
      </c>
      <c r="R331" s="4">
        <v>0</v>
      </c>
      <c r="S331" s="4">
        <v>0</v>
      </c>
      <c r="T331">
        <v>113.5608</v>
      </c>
      <c r="W331">
        <v>1</v>
      </c>
      <c r="X331" s="4">
        <v>0.5</v>
      </c>
      <c r="Y331">
        <v>1</v>
      </c>
      <c r="Z331">
        <v>1</v>
      </c>
      <c r="AA331">
        <f>(X331+Y331+W331)*(1+0.5*Z331)</f>
        <v>3.75</v>
      </c>
      <c r="AB331">
        <v>0</v>
      </c>
      <c r="AC331">
        <v>1</v>
      </c>
      <c r="AD331">
        <f>AB331*AC331</f>
        <v>0</v>
      </c>
      <c r="AE331">
        <v>223</v>
      </c>
      <c r="AF331">
        <v>1308389</v>
      </c>
      <c r="AG331">
        <f>AE331/AF331*1000000</f>
        <v>170.43860808979593</v>
      </c>
      <c r="AH331">
        <v>0</v>
      </c>
      <c r="AI331">
        <v>0.011330522408712781</v>
      </c>
      <c r="AJ331">
        <v>2.5576170642433427</v>
      </c>
      <c r="AK331">
        <v>1.412063</v>
      </c>
      <c r="AL331">
        <v>0</v>
      </c>
    </row>
    <row r="332" spans="1:38" ht="12.75">
      <c r="A332" s="4" t="s">
        <v>50</v>
      </c>
      <c r="B332" s="4">
        <v>2006</v>
      </c>
      <c r="C332" s="4">
        <v>0</v>
      </c>
      <c r="D332" s="4">
        <v>0</v>
      </c>
      <c r="E332" s="4">
        <v>1</v>
      </c>
      <c r="F332" s="4">
        <v>1</v>
      </c>
      <c r="G332" s="4">
        <v>2</v>
      </c>
      <c r="H332" s="4">
        <v>3</v>
      </c>
      <c r="I332" s="4">
        <v>0</v>
      </c>
      <c r="J332" s="4">
        <v>1</v>
      </c>
      <c r="K332" s="4">
        <v>2</v>
      </c>
      <c r="L332" s="4">
        <v>2</v>
      </c>
      <c r="M332" s="4">
        <v>0.145</v>
      </c>
      <c r="N332" s="6">
        <v>201.6</v>
      </c>
      <c r="O332" s="4">
        <f>M332*201.6/N332</f>
        <v>0.145</v>
      </c>
      <c r="P332" s="4">
        <v>0</v>
      </c>
      <c r="R332" s="4">
        <v>1</v>
      </c>
      <c r="S332" s="4">
        <v>2</v>
      </c>
      <c r="T332">
        <v>118.7232</v>
      </c>
      <c r="W332">
        <v>1</v>
      </c>
      <c r="X332">
        <v>0</v>
      </c>
      <c r="Y332">
        <v>0</v>
      </c>
      <c r="Z332">
        <v>1</v>
      </c>
      <c r="AA332">
        <f>(X332+Y332+W332)*(1+0.5*Z332)</f>
        <v>1.5</v>
      </c>
      <c r="AB332">
        <v>4.537</v>
      </c>
      <c r="AC332">
        <v>1.5</v>
      </c>
      <c r="AD332">
        <f>AB332*AC332</f>
        <v>6.8055</v>
      </c>
      <c r="AE332">
        <v>913</v>
      </c>
      <c r="AF332">
        <v>8661679</v>
      </c>
      <c r="AG332">
        <f>AE332/AF332*1000000</f>
        <v>105.40681546845595</v>
      </c>
      <c r="AH332">
        <v>6</v>
      </c>
      <c r="AI332">
        <v>0.010170845873658421</v>
      </c>
      <c r="AJ332">
        <v>5.9554287476866135</v>
      </c>
      <c r="AK332">
        <v>0.9660924</v>
      </c>
      <c r="AL332">
        <v>0</v>
      </c>
    </row>
    <row r="333" spans="1:38" ht="12.75">
      <c r="A333" s="4" t="s">
        <v>51</v>
      </c>
      <c r="B333" s="4">
        <v>2006</v>
      </c>
      <c r="C333" s="4">
        <v>0</v>
      </c>
      <c r="D333" s="4">
        <v>1</v>
      </c>
      <c r="E333" s="4">
        <v>0</v>
      </c>
      <c r="F333" s="4">
        <v>1</v>
      </c>
      <c r="G333" s="4">
        <v>0</v>
      </c>
      <c r="H333" s="4">
        <v>1</v>
      </c>
      <c r="I333" s="4">
        <v>0</v>
      </c>
      <c r="J333" s="4">
        <v>0</v>
      </c>
      <c r="K333" s="4">
        <v>0</v>
      </c>
      <c r="L333" s="4">
        <v>0</v>
      </c>
      <c r="M333" s="4">
        <v>0.18</v>
      </c>
      <c r="N333" s="6">
        <v>201.6</v>
      </c>
      <c r="O333" s="4">
        <f>M333*201.6/N333</f>
        <v>0.18</v>
      </c>
      <c r="P333" s="4">
        <v>0</v>
      </c>
      <c r="R333" s="4">
        <v>0</v>
      </c>
      <c r="S333" s="4">
        <v>0</v>
      </c>
      <c r="T333">
        <v>95.9976</v>
      </c>
      <c r="W333">
        <v>0</v>
      </c>
      <c r="X333">
        <v>0</v>
      </c>
      <c r="Y333">
        <v>0</v>
      </c>
      <c r="Z333">
        <v>0</v>
      </c>
      <c r="AA333">
        <f>(X333+Y333+W333)*(1+0.5*Z333)</f>
        <v>0</v>
      </c>
      <c r="AB333">
        <v>2.5</v>
      </c>
      <c r="AC333">
        <v>1.5</v>
      </c>
      <c r="AD333">
        <f>AB333*AC333</f>
        <v>3.75</v>
      </c>
      <c r="AE333">
        <v>105</v>
      </c>
      <c r="AF333">
        <v>1962137</v>
      </c>
      <c r="AG333">
        <f>AE333/AF333*1000000</f>
        <v>53.51308292947944</v>
      </c>
      <c r="AH333">
        <v>0</v>
      </c>
      <c r="AI333">
        <v>0.00814201480366328</v>
      </c>
      <c r="AJ333">
        <v>0.09463027647859808</v>
      </c>
      <c r="AK333">
        <v>-0.1082325</v>
      </c>
      <c r="AL333">
        <v>0</v>
      </c>
    </row>
    <row r="334" spans="1:38" ht="12.75">
      <c r="A334" s="4" t="s">
        <v>52</v>
      </c>
      <c r="B334" s="4">
        <v>2006</v>
      </c>
      <c r="C334" s="4">
        <v>0</v>
      </c>
      <c r="D334" s="4">
        <v>0</v>
      </c>
      <c r="E334" s="4">
        <v>1</v>
      </c>
      <c r="F334" s="4">
        <v>1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0.3865</v>
      </c>
      <c r="N334" s="6">
        <v>201.6</v>
      </c>
      <c r="O334" s="4">
        <f>M334*201.6/N334</f>
        <v>0.3865</v>
      </c>
      <c r="P334" s="4">
        <v>0</v>
      </c>
      <c r="R334" s="4">
        <v>1</v>
      </c>
      <c r="S334" s="4">
        <v>0</v>
      </c>
      <c r="T334">
        <v>113.9193</v>
      </c>
      <c r="W334">
        <v>0</v>
      </c>
      <c r="X334">
        <v>0</v>
      </c>
      <c r="Y334">
        <v>0</v>
      </c>
      <c r="Z334">
        <v>0</v>
      </c>
      <c r="AA334">
        <f>(X334+Y334+W334)*(1+0.5*Z334)</f>
        <v>0</v>
      </c>
      <c r="AB334">
        <f>19.3/2</f>
        <v>9.65</v>
      </c>
      <c r="AC334">
        <v>1</v>
      </c>
      <c r="AD334">
        <f>AB334*AC334</f>
        <v>9.65</v>
      </c>
      <c r="AE334">
        <v>924</v>
      </c>
      <c r="AF334">
        <v>19104631</v>
      </c>
      <c r="AG334">
        <f>AE334/AF334*1000000</f>
        <v>48.36523668004893</v>
      </c>
      <c r="AH334">
        <v>12</v>
      </c>
      <c r="AI334">
        <v>0.007433032166348474</v>
      </c>
      <c r="AJ334">
        <v>2.866496978177739</v>
      </c>
      <c r="AK334">
        <v>0.058025</v>
      </c>
      <c r="AL334">
        <v>0</v>
      </c>
    </row>
    <row r="335" spans="1:38" ht="12.75">
      <c r="A335" s="4" t="s">
        <v>53</v>
      </c>
      <c r="B335" s="4">
        <v>2006</v>
      </c>
      <c r="C335" s="4">
        <v>1</v>
      </c>
      <c r="D335" s="4">
        <v>1</v>
      </c>
      <c r="E335" s="4">
        <v>1</v>
      </c>
      <c r="F335" s="4">
        <v>1</v>
      </c>
      <c r="G335" s="4">
        <v>2</v>
      </c>
      <c r="H335" s="4">
        <v>2</v>
      </c>
      <c r="I335" s="4">
        <v>1</v>
      </c>
      <c r="J335" s="4">
        <v>0</v>
      </c>
      <c r="K335" s="4">
        <v>2</v>
      </c>
      <c r="L335" s="4">
        <v>0</v>
      </c>
      <c r="M335" s="4">
        <v>0.302</v>
      </c>
      <c r="N335" s="6">
        <v>201.6</v>
      </c>
      <c r="O335" s="4">
        <f>M335*201.6/N335</f>
        <v>0.302</v>
      </c>
      <c r="P335" s="4">
        <v>0</v>
      </c>
      <c r="R335" s="4">
        <v>0</v>
      </c>
      <c r="S335" s="4">
        <v>0</v>
      </c>
      <c r="T335">
        <v>90.24444</v>
      </c>
      <c r="W335">
        <v>1</v>
      </c>
      <c r="X335">
        <v>0</v>
      </c>
      <c r="Y335">
        <v>0.5</v>
      </c>
      <c r="Z335">
        <v>0</v>
      </c>
      <c r="AA335">
        <f>(X335+Y335+W335)*(1+0.5*Z335)</f>
        <v>1.5</v>
      </c>
      <c r="AB335">
        <v>0</v>
      </c>
      <c r="AC335">
        <v>1</v>
      </c>
      <c r="AD335">
        <f>AB335*AC335</f>
        <v>0</v>
      </c>
      <c r="AE335">
        <v>238</v>
      </c>
      <c r="AF335">
        <v>8917270</v>
      </c>
      <c r="AG335">
        <f>AE335/AF335*1000000</f>
        <v>26.68978285955231</v>
      </c>
      <c r="AH335">
        <v>-6</v>
      </c>
      <c r="AI335">
        <v>0.00492430780477404</v>
      </c>
      <c r="AJ335">
        <v>0.5772416766901936</v>
      </c>
      <c r="AK335">
        <v>-0.3673676</v>
      </c>
      <c r="AL335">
        <v>0</v>
      </c>
    </row>
    <row r="336" spans="1:38" ht="12.75">
      <c r="A336" s="4" t="s">
        <v>54</v>
      </c>
      <c r="B336" s="4">
        <v>2006</v>
      </c>
      <c r="C336" s="4">
        <v>1</v>
      </c>
      <c r="D336" s="4">
        <v>0</v>
      </c>
      <c r="E336" s="4">
        <v>0</v>
      </c>
      <c r="F336" s="4">
        <v>0</v>
      </c>
      <c r="G336" s="4">
        <v>0</v>
      </c>
      <c r="H336" s="4">
        <v>1</v>
      </c>
      <c r="I336" s="4">
        <v>0</v>
      </c>
      <c r="J336" s="4">
        <v>1</v>
      </c>
      <c r="K336" s="4">
        <v>0</v>
      </c>
      <c r="L336" s="4">
        <v>0</v>
      </c>
      <c r="M336" s="4">
        <v>0.23</v>
      </c>
      <c r="N336" s="6">
        <v>201.6</v>
      </c>
      <c r="O336" s="4">
        <f>M336*201.6/N336</f>
        <v>0.23</v>
      </c>
      <c r="P336" s="4">
        <v>0</v>
      </c>
      <c r="R336" s="4">
        <v>0</v>
      </c>
      <c r="S336" s="4">
        <v>0</v>
      </c>
      <c r="T336">
        <v>95.35574</v>
      </c>
      <c r="W336">
        <v>1</v>
      </c>
      <c r="X336">
        <v>1</v>
      </c>
      <c r="Y336">
        <v>1</v>
      </c>
      <c r="Z336">
        <v>1</v>
      </c>
      <c r="AA336">
        <f>(X336+Y336+W336)*(1+0.5*Z336)</f>
        <v>4.5</v>
      </c>
      <c r="AB336">
        <v>0</v>
      </c>
      <c r="AC336">
        <v>1</v>
      </c>
      <c r="AD336">
        <f>AB336*AC336</f>
        <v>0</v>
      </c>
      <c r="AE336">
        <v>44</v>
      </c>
      <c r="AF336">
        <v>649422</v>
      </c>
      <c r="AG336">
        <f>AE336/AF336*1000000</f>
        <v>67.75255534921823</v>
      </c>
      <c r="AH336">
        <v>-14</v>
      </c>
      <c r="AI336">
        <v>0.007569355135035826</v>
      </c>
      <c r="AJ336">
        <v>1.8476671335991255</v>
      </c>
      <c r="AK336">
        <v>-0.6190856</v>
      </c>
      <c r="AL336">
        <v>0</v>
      </c>
    </row>
    <row r="337" spans="1:38" ht="12.75">
      <c r="A337" s="4" t="s">
        <v>55</v>
      </c>
      <c r="B337" s="4">
        <v>2006</v>
      </c>
      <c r="C337" s="4">
        <v>0</v>
      </c>
      <c r="D337" s="4">
        <v>1</v>
      </c>
      <c r="E337" s="4">
        <v>1</v>
      </c>
      <c r="F337" s="4">
        <v>2</v>
      </c>
      <c r="G337" s="4">
        <v>0</v>
      </c>
      <c r="H337" s="4">
        <v>1</v>
      </c>
      <c r="I337" s="4">
        <v>0</v>
      </c>
      <c r="J337" s="4">
        <v>0</v>
      </c>
      <c r="K337" s="4">
        <v>0</v>
      </c>
      <c r="L337" s="4">
        <v>0</v>
      </c>
      <c r="M337" s="4">
        <v>0.28</v>
      </c>
      <c r="N337" s="6">
        <v>201.6</v>
      </c>
      <c r="O337" s="4">
        <f>M337*201.6/N337</f>
        <v>0.28</v>
      </c>
      <c r="P337" s="4">
        <v>0</v>
      </c>
      <c r="R337" s="4">
        <v>0</v>
      </c>
      <c r="S337" s="4">
        <v>0</v>
      </c>
      <c r="T337">
        <v>96.39422</v>
      </c>
      <c r="W337">
        <v>0</v>
      </c>
      <c r="X337" s="4">
        <v>0.5</v>
      </c>
      <c r="Y337">
        <v>0</v>
      </c>
      <c r="Z337">
        <v>1</v>
      </c>
      <c r="AA337">
        <f>(X337+Y337+W337)*(1+0.5*Z337)</f>
        <v>0.75</v>
      </c>
      <c r="AB337">
        <v>0</v>
      </c>
      <c r="AC337">
        <v>1</v>
      </c>
      <c r="AD337">
        <f>AB337*AC337</f>
        <v>0</v>
      </c>
      <c r="AE337">
        <v>715</v>
      </c>
      <c r="AF337">
        <v>11481213</v>
      </c>
      <c r="AG337">
        <f>AE337/AF337*1000000</f>
        <v>62.27564979414632</v>
      </c>
      <c r="AH337">
        <v>-1</v>
      </c>
      <c r="AI337">
        <v>0.003540392661731574</v>
      </c>
      <c r="AJ337">
        <v>1.5582109309370464</v>
      </c>
      <c r="AK337">
        <v>-0.4165874</v>
      </c>
      <c r="AL337">
        <v>0</v>
      </c>
    </row>
    <row r="338" spans="1:38" ht="12.75">
      <c r="A338" s="4" t="s">
        <v>56</v>
      </c>
      <c r="B338" s="4">
        <v>2006</v>
      </c>
      <c r="C338" s="4">
        <v>0</v>
      </c>
      <c r="D338" s="4">
        <v>1</v>
      </c>
      <c r="E338" s="4">
        <v>0</v>
      </c>
      <c r="F338" s="4">
        <v>1</v>
      </c>
      <c r="G338" s="4">
        <v>0</v>
      </c>
      <c r="H338" s="4">
        <v>1</v>
      </c>
      <c r="I338" s="4">
        <v>0</v>
      </c>
      <c r="J338" s="4">
        <v>1</v>
      </c>
      <c r="K338" s="4">
        <v>0</v>
      </c>
      <c r="L338" s="4">
        <v>0</v>
      </c>
      <c r="M338" s="4">
        <v>0.17</v>
      </c>
      <c r="N338" s="6">
        <v>201.6</v>
      </c>
      <c r="O338" s="4">
        <f>M338*201.6/N338</f>
        <v>0.16999999999999998</v>
      </c>
      <c r="P338" s="4">
        <v>0</v>
      </c>
      <c r="R338" s="4">
        <v>0</v>
      </c>
      <c r="S338" s="4">
        <v>0</v>
      </c>
      <c r="T338">
        <v>85.63186</v>
      </c>
      <c r="W338">
        <v>0</v>
      </c>
      <c r="X338" s="4">
        <v>0.5</v>
      </c>
      <c r="Y338">
        <v>0</v>
      </c>
      <c r="Z338">
        <v>1</v>
      </c>
      <c r="AA338">
        <f>(X338+Y338+W338)*(1+0.5*Z338)</f>
        <v>0.75</v>
      </c>
      <c r="AB338">
        <v>0</v>
      </c>
      <c r="AC338">
        <v>1</v>
      </c>
      <c r="AD338">
        <f>AB338*AC338</f>
        <v>0</v>
      </c>
      <c r="AE338">
        <v>73</v>
      </c>
      <c r="AF338">
        <v>3594090</v>
      </c>
      <c r="AG338">
        <f>AE338/AF338*1000000</f>
        <v>20.31112186951356</v>
      </c>
      <c r="AH338">
        <v>-13</v>
      </c>
      <c r="AI338">
        <v>0.003346101679757948</v>
      </c>
      <c r="AJ338">
        <v>0.7474392478447628</v>
      </c>
      <c r="AK338">
        <v>-0.7652102</v>
      </c>
      <c r="AL338">
        <v>1</v>
      </c>
    </row>
    <row r="339" spans="1:38" ht="12.75">
      <c r="A339" s="4" t="s">
        <v>57</v>
      </c>
      <c r="B339" s="4">
        <v>2006</v>
      </c>
      <c r="C339" s="4">
        <v>2</v>
      </c>
      <c r="D339" s="4">
        <v>1</v>
      </c>
      <c r="E339" s="4">
        <v>1</v>
      </c>
      <c r="F339" s="4">
        <v>1</v>
      </c>
      <c r="G339" s="4">
        <v>2</v>
      </c>
      <c r="H339" s="4">
        <v>3</v>
      </c>
      <c r="I339" s="4">
        <v>1</v>
      </c>
      <c r="J339" s="4">
        <v>1</v>
      </c>
      <c r="K339" s="4">
        <v>2</v>
      </c>
      <c r="L339" s="4">
        <v>2</v>
      </c>
      <c r="M339" s="4">
        <v>0.24</v>
      </c>
      <c r="N339" s="6">
        <v>201.6</v>
      </c>
      <c r="O339" s="4">
        <f>M339*201.6/N339</f>
        <v>0.24000000000000002</v>
      </c>
      <c r="P339" s="4">
        <v>0</v>
      </c>
      <c r="R339" s="4">
        <v>0</v>
      </c>
      <c r="S339" s="4">
        <v>0</v>
      </c>
      <c r="T339">
        <v>104.1998</v>
      </c>
      <c r="W339">
        <v>1</v>
      </c>
      <c r="X339" s="4">
        <v>0.5</v>
      </c>
      <c r="Y339">
        <v>1</v>
      </c>
      <c r="Z339">
        <v>0</v>
      </c>
      <c r="AA339">
        <f>(X339+Y339+W339)*(1+0.5*Z339)</f>
        <v>2.5</v>
      </c>
      <c r="AB339">
        <v>0</v>
      </c>
      <c r="AC339">
        <v>1</v>
      </c>
      <c r="AD339">
        <f>AB339*AC339</f>
        <v>0</v>
      </c>
      <c r="AE339">
        <v>1182</v>
      </c>
      <c r="AF339">
        <v>3670883</v>
      </c>
      <c r="AG339">
        <f>AE339/AF339*1000000</f>
        <v>321.99337325651624</v>
      </c>
      <c r="AH339">
        <v>2</v>
      </c>
      <c r="AI339">
        <v>0.006485799342339947</v>
      </c>
      <c r="AJ339">
        <v>0.2896720309635364</v>
      </c>
      <c r="AK339">
        <v>0.1278395</v>
      </c>
      <c r="AL339">
        <v>0</v>
      </c>
    </row>
    <row r="340" spans="1:38" ht="12.75">
      <c r="A340" s="4" t="s">
        <v>58</v>
      </c>
      <c r="B340" s="4">
        <v>2006</v>
      </c>
      <c r="C340" s="4">
        <v>0</v>
      </c>
      <c r="D340" s="4">
        <v>1</v>
      </c>
      <c r="E340" s="4">
        <v>1</v>
      </c>
      <c r="F340" s="4">
        <v>2</v>
      </c>
      <c r="G340" s="4">
        <v>0</v>
      </c>
      <c r="H340" s="4">
        <v>1</v>
      </c>
      <c r="I340" s="4">
        <v>1</v>
      </c>
      <c r="J340" s="4">
        <v>1</v>
      </c>
      <c r="K340" s="4">
        <v>2</v>
      </c>
      <c r="L340" s="4">
        <v>2</v>
      </c>
      <c r="M340" s="4">
        <v>0.323</v>
      </c>
      <c r="N340" s="6">
        <v>201.6</v>
      </c>
      <c r="O340" s="4">
        <f>M340*201.6/N340</f>
        <v>0.323</v>
      </c>
      <c r="P340" s="4">
        <v>0</v>
      </c>
      <c r="R340" s="4">
        <v>0</v>
      </c>
      <c r="S340" s="4">
        <v>1</v>
      </c>
      <c r="T340">
        <v>104.8357</v>
      </c>
      <c r="W340">
        <v>1</v>
      </c>
      <c r="X340">
        <v>1</v>
      </c>
      <c r="Y340">
        <v>1</v>
      </c>
      <c r="Z340">
        <v>0</v>
      </c>
      <c r="AA340">
        <f>(X340+Y340+W340)*(1+0.5*Z340)</f>
        <v>3</v>
      </c>
      <c r="AB340">
        <v>5.7</v>
      </c>
      <c r="AC340">
        <v>0.5</v>
      </c>
      <c r="AD340">
        <f>AB340*AC340</f>
        <v>2.85</v>
      </c>
      <c r="AE340">
        <v>845</v>
      </c>
      <c r="AF340">
        <v>12510809</v>
      </c>
      <c r="AG340">
        <f>AE340/AF340*1000000</f>
        <v>67.5415954315984</v>
      </c>
      <c r="AH340">
        <v>2</v>
      </c>
      <c r="AI340">
        <v>0.004899755101169716</v>
      </c>
      <c r="AJ340">
        <v>4.588433338321113</v>
      </c>
      <c r="AK340">
        <v>0.4074547</v>
      </c>
      <c r="AL340">
        <v>0</v>
      </c>
    </row>
    <row r="341" spans="1:38" ht="12.75">
      <c r="A341" s="4" t="s">
        <v>59</v>
      </c>
      <c r="B341" s="4">
        <v>2006</v>
      </c>
      <c r="C341" s="4">
        <v>0</v>
      </c>
      <c r="D341" s="4">
        <v>1</v>
      </c>
      <c r="E341" s="4">
        <v>1</v>
      </c>
      <c r="F341" s="4">
        <v>2</v>
      </c>
      <c r="G341" s="4">
        <v>2</v>
      </c>
      <c r="H341" s="4">
        <v>3</v>
      </c>
      <c r="I341" s="4">
        <v>1</v>
      </c>
      <c r="J341" s="4">
        <v>1</v>
      </c>
      <c r="K341" s="4">
        <v>2</v>
      </c>
      <c r="L341" s="4">
        <v>2</v>
      </c>
      <c r="M341" s="4">
        <v>0.31</v>
      </c>
      <c r="N341" s="6">
        <v>201.6</v>
      </c>
      <c r="O341" s="4">
        <f>M341*201.6/N341</f>
        <v>0.31</v>
      </c>
      <c r="P341" s="4">
        <v>0</v>
      </c>
      <c r="R341" s="4">
        <v>0</v>
      </c>
      <c r="S341" s="4">
        <v>0</v>
      </c>
      <c r="T341">
        <v>113.4501</v>
      </c>
      <c r="W341">
        <v>0</v>
      </c>
      <c r="X341">
        <v>0</v>
      </c>
      <c r="Y341">
        <v>0</v>
      </c>
      <c r="Z341">
        <v>0</v>
      </c>
      <c r="AA341">
        <f>(X341+Y341+W341)*(1+0.5*Z341)</f>
        <v>0</v>
      </c>
      <c r="AB341">
        <v>1</v>
      </c>
      <c r="AC341">
        <v>1.5</v>
      </c>
      <c r="AD341">
        <f>AB341*AC341</f>
        <v>1.5</v>
      </c>
      <c r="AE341">
        <v>120</v>
      </c>
      <c r="AF341">
        <v>1063096</v>
      </c>
      <c r="AG341">
        <f>AE341/AF341*1000000</f>
        <v>112.87785863176985</v>
      </c>
      <c r="AH341">
        <v>14</v>
      </c>
      <c r="AI341">
        <v>0.006928684754885225</v>
      </c>
      <c r="AJ341">
        <v>4.016477857878476</v>
      </c>
      <c r="AK341">
        <v>1.62913</v>
      </c>
      <c r="AL341">
        <v>0</v>
      </c>
    </row>
    <row r="342" spans="1:38" ht="12.75">
      <c r="A342" s="4" t="s">
        <v>60</v>
      </c>
      <c r="B342" s="4">
        <v>2006</v>
      </c>
      <c r="C342" s="4">
        <v>0</v>
      </c>
      <c r="D342" s="4">
        <v>0</v>
      </c>
      <c r="E342" s="4">
        <v>0.5</v>
      </c>
      <c r="F342" s="4">
        <v>1</v>
      </c>
      <c r="G342" s="4">
        <v>2</v>
      </c>
      <c r="H342" s="4">
        <v>2</v>
      </c>
      <c r="I342" s="4">
        <v>1</v>
      </c>
      <c r="J342" s="4">
        <v>1</v>
      </c>
      <c r="K342" s="4">
        <v>2</v>
      </c>
      <c r="L342" s="4">
        <v>1</v>
      </c>
      <c r="M342" s="4">
        <v>0.168</v>
      </c>
      <c r="N342" s="6">
        <v>201.6</v>
      </c>
      <c r="O342" s="4">
        <f>M342*201.6/N342</f>
        <v>0.168</v>
      </c>
      <c r="P342" s="4">
        <v>0</v>
      </c>
      <c r="R342" s="4">
        <v>0</v>
      </c>
      <c r="S342" s="4">
        <v>0</v>
      </c>
      <c r="T342">
        <v>88.61048</v>
      </c>
      <c r="W342">
        <v>1</v>
      </c>
      <c r="X342" s="4">
        <v>1</v>
      </c>
      <c r="Y342">
        <v>1</v>
      </c>
      <c r="Z342">
        <v>1</v>
      </c>
      <c r="AA342">
        <f>(X342+Y342+W342)*(1+0.5*Z342)</f>
        <v>4.5</v>
      </c>
      <c r="AB342">
        <v>0</v>
      </c>
      <c r="AC342">
        <v>1</v>
      </c>
      <c r="AD342">
        <f>AB342*AC342</f>
        <v>0</v>
      </c>
      <c r="AE342">
        <v>89</v>
      </c>
      <c r="AF342">
        <v>4357847</v>
      </c>
      <c r="AG342">
        <f>AE342/AF342*1000000</f>
        <v>20.422929028944797</v>
      </c>
      <c r="AH342">
        <v>-8</v>
      </c>
      <c r="AI342">
        <v>0.01035956344064587</v>
      </c>
      <c r="AJ342">
        <v>0.5265146064181897</v>
      </c>
      <c r="AK342">
        <v>-0.7856592</v>
      </c>
      <c r="AL342">
        <v>0</v>
      </c>
    </row>
    <row r="343" spans="1:38" ht="12.75">
      <c r="A343" s="4" t="s">
        <v>61</v>
      </c>
      <c r="B343" s="4">
        <v>2006</v>
      </c>
      <c r="C343" s="4">
        <v>0</v>
      </c>
      <c r="D343" s="4">
        <v>1</v>
      </c>
      <c r="E343" s="4">
        <v>0</v>
      </c>
      <c r="F343" s="4">
        <v>2</v>
      </c>
      <c r="G343" s="4">
        <v>2</v>
      </c>
      <c r="H343" s="4">
        <v>1</v>
      </c>
      <c r="I343" s="4">
        <v>1</v>
      </c>
      <c r="J343" s="4">
        <v>1</v>
      </c>
      <c r="K343" s="4">
        <v>0</v>
      </c>
      <c r="L343" s="4">
        <v>0</v>
      </c>
      <c r="M343" s="4">
        <v>0.24</v>
      </c>
      <c r="N343" s="6">
        <v>201.6</v>
      </c>
      <c r="O343" s="4">
        <f>M343*201.6/N343</f>
        <v>0.24000000000000002</v>
      </c>
      <c r="P343" s="4">
        <v>0</v>
      </c>
      <c r="R343" s="4">
        <v>0</v>
      </c>
      <c r="S343" s="4">
        <v>0</v>
      </c>
      <c r="T343">
        <v>95.72144</v>
      </c>
      <c r="W343">
        <v>1</v>
      </c>
      <c r="X343">
        <v>1</v>
      </c>
      <c r="Y343">
        <v>1</v>
      </c>
      <c r="Z343">
        <v>0</v>
      </c>
      <c r="AA343">
        <f>(X343+Y343+W343)*(1+0.5*Z343)</f>
        <v>3</v>
      </c>
      <c r="AB343">
        <v>0</v>
      </c>
      <c r="AC343">
        <v>1</v>
      </c>
      <c r="AD343">
        <f>AB343*AC343</f>
        <v>0</v>
      </c>
      <c r="AE343">
        <v>55</v>
      </c>
      <c r="AF343">
        <v>783033</v>
      </c>
      <c r="AG343">
        <f>AE343/AF343*1000000</f>
        <v>70.23969615584528</v>
      </c>
      <c r="AH343">
        <v>-11</v>
      </c>
      <c r="AI343">
        <v>0.0106660275039698</v>
      </c>
      <c r="AJ343">
        <v>1.2988324127805355</v>
      </c>
      <c r="AK343">
        <v>-1.121602</v>
      </c>
      <c r="AL343">
        <v>0</v>
      </c>
    </row>
    <row r="344" spans="1:38" ht="12.75">
      <c r="A344" s="4" t="s">
        <v>62</v>
      </c>
      <c r="B344" s="4">
        <v>2006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2</v>
      </c>
      <c r="I344" s="4">
        <v>1</v>
      </c>
      <c r="J344" s="4">
        <v>0</v>
      </c>
      <c r="K344" s="4">
        <v>0</v>
      </c>
      <c r="L344" s="4">
        <v>0</v>
      </c>
      <c r="M344" s="4">
        <v>0.214</v>
      </c>
      <c r="N344" s="6">
        <v>201.6</v>
      </c>
      <c r="O344" s="4">
        <f>M344*201.6/N344</f>
        <v>0.21399999999999997</v>
      </c>
      <c r="P344" s="4">
        <v>0</v>
      </c>
      <c r="R344" s="4">
        <v>0</v>
      </c>
      <c r="S344" s="4">
        <v>0</v>
      </c>
      <c r="T344">
        <v>88.35693</v>
      </c>
      <c r="W344">
        <v>1</v>
      </c>
      <c r="X344" s="4">
        <v>0.5</v>
      </c>
      <c r="Y344">
        <v>0</v>
      </c>
      <c r="Z344">
        <v>0</v>
      </c>
      <c r="AA344">
        <f>(X344+Y344+W344)*(1+0.5*Z344)</f>
        <v>1.5</v>
      </c>
      <c r="AB344">
        <v>0</v>
      </c>
      <c r="AC344">
        <v>1</v>
      </c>
      <c r="AD344">
        <f>AB344*AC344</f>
        <v>0</v>
      </c>
      <c r="AE344">
        <v>143</v>
      </c>
      <c r="AF344">
        <v>6088766</v>
      </c>
      <c r="AG344">
        <f>AE344/AF344*1000000</f>
        <v>23.48587546310697</v>
      </c>
      <c r="AH344">
        <v>-4</v>
      </c>
      <c r="AI344">
        <v>0.008618200658922546</v>
      </c>
      <c r="AJ344">
        <v>0.6526815225503785</v>
      </c>
      <c r="AK344">
        <v>-0.7070637</v>
      </c>
      <c r="AL344">
        <v>0</v>
      </c>
    </row>
    <row r="345" spans="1:38" ht="12.75">
      <c r="A345" s="4" t="s">
        <v>63</v>
      </c>
      <c r="B345" s="4">
        <v>2006</v>
      </c>
      <c r="C345" s="4">
        <f>2/2</f>
        <v>1</v>
      </c>
      <c r="D345" s="4">
        <v>1</v>
      </c>
      <c r="E345" s="4">
        <v>0</v>
      </c>
      <c r="F345" s="4">
        <v>1</v>
      </c>
      <c r="G345" s="4">
        <v>0</v>
      </c>
      <c r="H345" s="4">
        <v>1</v>
      </c>
      <c r="I345" s="4">
        <v>0</v>
      </c>
      <c r="J345" s="4">
        <v>1</v>
      </c>
      <c r="K345" s="4">
        <v>0</v>
      </c>
      <c r="L345" s="4">
        <v>0</v>
      </c>
      <c r="M345" s="4">
        <v>0.2</v>
      </c>
      <c r="N345" s="6">
        <v>201.6</v>
      </c>
      <c r="O345" s="4">
        <f>M345*201.6/N345</f>
        <v>0.2</v>
      </c>
      <c r="P345" s="4">
        <v>0</v>
      </c>
      <c r="R345" s="4">
        <v>0</v>
      </c>
      <c r="S345" s="4">
        <v>0</v>
      </c>
      <c r="T345">
        <v>85.86817</v>
      </c>
      <c r="W345">
        <v>1</v>
      </c>
      <c r="X345" s="4">
        <v>0.5</v>
      </c>
      <c r="Y345">
        <v>0</v>
      </c>
      <c r="Z345">
        <v>0</v>
      </c>
      <c r="AA345">
        <f>(X345+Y345+W345)*(1+0.5*Z345)</f>
        <v>1.5</v>
      </c>
      <c r="AB345">
        <v>5</v>
      </c>
      <c r="AC345">
        <v>1</v>
      </c>
      <c r="AD345">
        <f>AB345*AC345</f>
        <v>5</v>
      </c>
      <c r="AE345">
        <v>362</v>
      </c>
      <c r="AF345">
        <v>23359580</v>
      </c>
      <c r="AG345">
        <f>AE345/AF345*1000000</f>
        <v>15.496853967408661</v>
      </c>
      <c r="AH345">
        <v>-11</v>
      </c>
      <c r="AI345">
        <v>0.005876946638006021</v>
      </c>
      <c r="AJ345">
        <v>0.3556819880859636</v>
      </c>
      <c r="AK345">
        <v>-0.4967067</v>
      </c>
      <c r="AL345">
        <v>0</v>
      </c>
    </row>
    <row r="346" spans="1:38" ht="12.75">
      <c r="A346" s="4" t="s">
        <v>64</v>
      </c>
      <c r="B346" s="4">
        <v>2006</v>
      </c>
      <c r="C346" s="4">
        <v>1</v>
      </c>
      <c r="D346" s="4">
        <v>1</v>
      </c>
      <c r="E346" s="4">
        <v>0</v>
      </c>
      <c r="F346" s="4">
        <v>1</v>
      </c>
      <c r="G346" s="4">
        <v>0</v>
      </c>
      <c r="H346" s="4">
        <v>2</v>
      </c>
      <c r="I346" s="4">
        <v>1</v>
      </c>
      <c r="J346" s="4">
        <v>0</v>
      </c>
      <c r="K346" s="4">
        <v>0</v>
      </c>
      <c r="L346" s="4">
        <v>0</v>
      </c>
      <c r="M346" s="4">
        <v>0.245</v>
      </c>
      <c r="N346" s="6">
        <v>201.6</v>
      </c>
      <c r="O346" s="4">
        <f>M346*201.6/N346</f>
        <v>0.245</v>
      </c>
      <c r="P346" s="4">
        <v>0</v>
      </c>
      <c r="R346" s="4">
        <v>0</v>
      </c>
      <c r="S346" s="4">
        <v>0</v>
      </c>
      <c r="T346">
        <v>102.8338</v>
      </c>
      <c r="W346">
        <v>1</v>
      </c>
      <c r="X346">
        <v>0.5</v>
      </c>
      <c r="Y346" s="4">
        <v>1</v>
      </c>
      <c r="Z346">
        <v>0</v>
      </c>
      <c r="AA346">
        <f>(X346+Y346+W346)*(1+0.5*Z346)</f>
        <v>2.5</v>
      </c>
      <c r="AB346">
        <v>0</v>
      </c>
      <c r="AC346">
        <v>1</v>
      </c>
      <c r="AD346">
        <f>AB346*AC346</f>
        <v>0</v>
      </c>
      <c r="AE346">
        <v>87</v>
      </c>
      <c r="AF346">
        <v>2525507</v>
      </c>
      <c r="AG346">
        <f>AE346/AF346*1000000</f>
        <v>34.44852855288067</v>
      </c>
      <c r="AH346">
        <v>-22</v>
      </c>
      <c r="AI346">
        <v>0.007762481662472918</v>
      </c>
      <c r="AJ346">
        <v>0.39343531509549057</v>
      </c>
      <c r="AK346">
        <v>-0.0757533</v>
      </c>
      <c r="AL346">
        <v>0</v>
      </c>
    </row>
    <row r="347" spans="1:38" ht="12.75">
      <c r="A347" s="4" t="s">
        <v>65</v>
      </c>
      <c r="B347" s="4">
        <v>2006</v>
      </c>
      <c r="C347" s="4">
        <v>0</v>
      </c>
      <c r="D347" s="4">
        <v>0</v>
      </c>
      <c r="E347" s="4">
        <v>1</v>
      </c>
      <c r="F347" s="4">
        <v>2</v>
      </c>
      <c r="G347" s="4">
        <v>2</v>
      </c>
      <c r="H347" s="4">
        <v>2</v>
      </c>
      <c r="I347" s="4">
        <v>0</v>
      </c>
      <c r="J347" s="4">
        <v>1</v>
      </c>
      <c r="K347" s="4">
        <v>2</v>
      </c>
      <c r="L347" s="4">
        <v>1</v>
      </c>
      <c r="M347" s="4">
        <v>0.2</v>
      </c>
      <c r="N347" s="6">
        <v>201.6</v>
      </c>
      <c r="O347" s="4">
        <f>M347*201.6/N347</f>
        <v>0.2</v>
      </c>
      <c r="P347" s="4">
        <v>0</v>
      </c>
      <c r="R347" s="4">
        <v>0</v>
      </c>
      <c r="S347" s="4">
        <v>0</v>
      </c>
      <c r="T347">
        <v>110.0336</v>
      </c>
      <c r="W347">
        <v>1</v>
      </c>
      <c r="X347">
        <v>0.5</v>
      </c>
      <c r="Y347">
        <v>0</v>
      </c>
      <c r="Z347">
        <v>0</v>
      </c>
      <c r="AA347">
        <f>(X347+Y347+W347)*(1+0.5*Z347)</f>
        <v>1.5</v>
      </c>
      <c r="AB347">
        <v>0</v>
      </c>
      <c r="AC347">
        <v>1</v>
      </c>
      <c r="AD347">
        <f>AB347*AC347</f>
        <v>0</v>
      </c>
      <c r="AE347">
        <v>185</v>
      </c>
      <c r="AF347">
        <v>622892</v>
      </c>
      <c r="AG347">
        <f>AE347/AF347*1000000</f>
        <v>297.0017274262633</v>
      </c>
      <c r="AH347">
        <v>8</v>
      </c>
      <c r="AI347">
        <v>0.025847392044575142</v>
      </c>
      <c r="AJ347">
        <v>3.395702559150169</v>
      </c>
      <c r="AK347">
        <v>0.385031</v>
      </c>
      <c r="AL347">
        <v>0</v>
      </c>
    </row>
    <row r="348" spans="1:38" ht="12.75">
      <c r="A348" s="4" t="s">
        <v>66</v>
      </c>
      <c r="B348" s="4">
        <v>2006</v>
      </c>
      <c r="C348" s="4">
        <v>1</v>
      </c>
      <c r="D348" s="4">
        <v>1</v>
      </c>
      <c r="E348" s="4">
        <v>1</v>
      </c>
      <c r="F348" s="4">
        <v>1</v>
      </c>
      <c r="G348" s="4">
        <v>0</v>
      </c>
      <c r="H348" s="4">
        <v>1</v>
      </c>
      <c r="I348" s="4">
        <v>1</v>
      </c>
      <c r="J348" s="4">
        <v>0</v>
      </c>
      <c r="K348" s="4">
        <v>0</v>
      </c>
      <c r="L348" s="4">
        <v>0</v>
      </c>
      <c r="M348" s="4">
        <v>0.175</v>
      </c>
      <c r="N348" s="6">
        <v>201.6</v>
      </c>
      <c r="O348" s="4">
        <f>M348*201.6/N348</f>
        <v>0.175</v>
      </c>
      <c r="P348" s="4">
        <v>0</v>
      </c>
      <c r="R348" s="4">
        <v>0</v>
      </c>
      <c r="S348" s="4">
        <v>0</v>
      </c>
      <c r="T348">
        <v>93.88602</v>
      </c>
      <c r="W348">
        <v>1</v>
      </c>
      <c r="X348">
        <v>0</v>
      </c>
      <c r="Y348">
        <v>0</v>
      </c>
      <c r="Z348">
        <v>0</v>
      </c>
      <c r="AA348">
        <f>(X348+Y348+W348)*(1+0.5*Z348)</f>
        <v>1</v>
      </c>
      <c r="AB348">
        <v>0</v>
      </c>
      <c r="AC348">
        <v>1</v>
      </c>
      <c r="AD348">
        <f>AB348*AC348</f>
        <v>0</v>
      </c>
      <c r="AE348">
        <v>129</v>
      </c>
      <c r="AF348">
        <v>7673725</v>
      </c>
      <c r="AG348">
        <f>AE348/AF348*1000000</f>
        <v>16.810610231667148</v>
      </c>
      <c r="AH348">
        <v>-4</v>
      </c>
      <c r="AI348">
        <v>0.007037247834060583</v>
      </c>
      <c r="AJ348">
        <v>0.49459613196814556</v>
      </c>
      <c r="AK348">
        <v>-0.1988429</v>
      </c>
      <c r="AL348">
        <v>0</v>
      </c>
    </row>
    <row r="349" spans="1:38" ht="12.75">
      <c r="A349" s="4" t="s">
        <v>67</v>
      </c>
      <c r="B349" s="4">
        <v>2006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3</v>
      </c>
      <c r="I349" s="4">
        <v>1</v>
      </c>
      <c r="J349" s="4">
        <v>1</v>
      </c>
      <c r="K349" s="4">
        <v>2</v>
      </c>
      <c r="L349" s="4">
        <v>2</v>
      </c>
      <c r="M349" s="4">
        <v>0.34</v>
      </c>
      <c r="N349" s="6">
        <v>201.6</v>
      </c>
      <c r="O349" s="4">
        <f>M349*201.6/N349</f>
        <v>0.33999999999999997</v>
      </c>
      <c r="P349" s="4">
        <v>0</v>
      </c>
      <c r="R349" s="4">
        <v>0</v>
      </c>
      <c r="S349" s="4">
        <v>0</v>
      </c>
      <c r="T349">
        <v>107.3732</v>
      </c>
      <c r="W349">
        <v>0</v>
      </c>
      <c r="X349">
        <v>0</v>
      </c>
      <c r="Y349">
        <v>0</v>
      </c>
      <c r="Z349">
        <v>0</v>
      </c>
      <c r="AA349">
        <f>(X349+Y349+W349)*(1+0.5*Z349)</f>
        <v>0</v>
      </c>
      <c r="AB349">
        <v>1</v>
      </c>
      <c r="AC349">
        <v>1.5</v>
      </c>
      <c r="AD349">
        <f>AB349*AC349</f>
        <v>1.5</v>
      </c>
      <c r="AE349">
        <v>946</v>
      </c>
      <c r="AF349">
        <v>6370753</v>
      </c>
      <c r="AG349">
        <f>AE349/AF349*1000000</f>
        <v>148.49108103861505</v>
      </c>
      <c r="AH349">
        <v>4</v>
      </c>
      <c r="AI349">
        <v>0.0064856387231687065</v>
      </c>
      <c r="AJ349">
        <v>0.39623922480301194</v>
      </c>
      <c r="AK349">
        <v>0.7861056</v>
      </c>
      <c r="AL349">
        <v>0</v>
      </c>
    </row>
    <row r="350" spans="1:38" ht="12.75">
      <c r="A350" s="4" t="s">
        <v>68</v>
      </c>
      <c r="B350" s="4">
        <v>2006</v>
      </c>
      <c r="C350" s="4">
        <v>1</v>
      </c>
      <c r="D350" s="4">
        <v>0</v>
      </c>
      <c r="E350" s="4">
        <v>0</v>
      </c>
      <c r="F350" s="4">
        <v>0</v>
      </c>
      <c r="G350" s="4">
        <v>1</v>
      </c>
      <c r="H350" s="4">
        <v>1</v>
      </c>
      <c r="I350" s="4">
        <v>0</v>
      </c>
      <c r="J350" s="4">
        <v>0</v>
      </c>
      <c r="K350" s="4">
        <v>0</v>
      </c>
      <c r="L350" s="4">
        <v>0</v>
      </c>
      <c r="M350" s="4">
        <v>0.315</v>
      </c>
      <c r="N350" s="6">
        <v>201.6</v>
      </c>
      <c r="O350" s="4">
        <f>M350*201.6/N350</f>
        <v>0.315</v>
      </c>
      <c r="P350" s="4">
        <v>0</v>
      </c>
      <c r="R350" s="4">
        <v>0</v>
      </c>
      <c r="S350" s="4">
        <v>0</v>
      </c>
      <c r="T350">
        <v>85.97382</v>
      </c>
      <c r="W350">
        <v>1</v>
      </c>
      <c r="X350">
        <v>0.5</v>
      </c>
      <c r="Y350">
        <v>0.5</v>
      </c>
      <c r="Z350">
        <v>0</v>
      </c>
      <c r="AA350">
        <f>(X350+Y350+W350)*(1+0.5*Z350)</f>
        <v>2</v>
      </c>
      <c r="AB350">
        <v>0</v>
      </c>
      <c r="AC350">
        <v>1</v>
      </c>
      <c r="AD350">
        <f>AB350*AC350</f>
        <v>0</v>
      </c>
      <c r="AE350">
        <v>59</v>
      </c>
      <c r="AF350">
        <v>1827912</v>
      </c>
      <c r="AG350">
        <f>AE350/AF350*1000000</f>
        <v>32.27726498868655</v>
      </c>
      <c r="AH350">
        <v>-4</v>
      </c>
      <c r="AI350">
        <v>0.010107287714248332</v>
      </c>
      <c r="AJ350">
        <v>0.7058549753327749</v>
      </c>
      <c r="AK350">
        <v>-0.9660311</v>
      </c>
      <c r="AL350">
        <v>0</v>
      </c>
    </row>
    <row r="351" spans="1:38" ht="12.75">
      <c r="A351" s="4" t="s">
        <v>69</v>
      </c>
      <c r="B351" s="4">
        <v>2006</v>
      </c>
      <c r="C351" s="4">
        <v>0</v>
      </c>
      <c r="D351" s="4">
        <v>1</v>
      </c>
      <c r="E351" s="4">
        <v>1</v>
      </c>
      <c r="F351" s="4">
        <v>2</v>
      </c>
      <c r="G351" s="4">
        <v>0</v>
      </c>
      <c r="H351" s="4">
        <v>2</v>
      </c>
      <c r="I351" s="4">
        <v>0</v>
      </c>
      <c r="J351" s="4">
        <v>1</v>
      </c>
      <c r="K351" s="4">
        <v>1</v>
      </c>
      <c r="L351" s="4">
        <v>2</v>
      </c>
      <c r="M351" s="4">
        <v>0.329</v>
      </c>
      <c r="N351" s="6">
        <v>201.6</v>
      </c>
      <c r="O351" s="4">
        <f>M351*201.6/N351</f>
        <v>0.32900000000000007</v>
      </c>
      <c r="P351" s="4">
        <v>0</v>
      </c>
      <c r="R351" s="4">
        <v>0</v>
      </c>
      <c r="S351" s="4">
        <v>0</v>
      </c>
      <c r="T351">
        <v>98.39781</v>
      </c>
      <c r="W351">
        <v>1</v>
      </c>
      <c r="X351" s="4">
        <v>0.5</v>
      </c>
      <c r="Y351">
        <v>0.5</v>
      </c>
      <c r="Z351">
        <v>0</v>
      </c>
      <c r="AA351">
        <f>(X351+Y351+W351)*(1+0.5*Z351)</f>
        <v>2</v>
      </c>
      <c r="AB351">
        <v>1</v>
      </c>
      <c r="AC351">
        <v>1.5</v>
      </c>
      <c r="AD351">
        <f>AB351*AC351</f>
        <v>1.5</v>
      </c>
      <c r="AE351">
        <v>346</v>
      </c>
      <c r="AF351">
        <v>5577655</v>
      </c>
      <c r="AG351">
        <f>AE351/AF351*1000000</f>
        <v>62.033237982628904</v>
      </c>
      <c r="AH351">
        <v>1</v>
      </c>
      <c r="AI351">
        <v>0.0053841144799326585</v>
      </c>
      <c r="AJ351">
        <v>2.374033229794242</v>
      </c>
      <c r="AK351">
        <v>0.0150839</v>
      </c>
      <c r="AL351">
        <v>0</v>
      </c>
    </row>
    <row r="352" spans="1:38" ht="12.75">
      <c r="A352" s="4" t="s">
        <v>70</v>
      </c>
      <c r="B352" s="4">
        <v>2006</v>
      </c>
      <c r="C352" s="4">
        <v>1</v>
      </c>
      <c r="D352" s="4">
        <v>1</v>
      </c>
      <c r="E352" s="4">
        <v>0</v>
      </c>
      <c r="F352" s="4">
        <v>0</v>
      </c>
      <c r="G352" s="4">
        <v>2</v>
      </c>
      <c r="H352" s="4">
        <v>2</v>
      </c>
      <c r="I352" s="4">
        <v>1</v>
      </c>
      <c r="J352" s="4">
        <v>1</v>
      </c>
      <c r="K352" s="4">
        <v>2</v>
      </c>
      <c r="L352" s="4">
        <v>0</v>
      </c>
      <c r="M352" s="4">
        <v>0.14</v>
      </c>
      <c r="N352" s="6">
        <v>201.6</v>
      </c>
      <c r="O352" s="4">
        <f>M352*201.6/N352</f>
        <v>0.14</v>
      </c>
      <c r="P352" s="4">
        <v>0</v>
      </c>
      <c r="R352" s="4">
        <v>0</v>
      </c>
      <c r="S352" s="4">
        <v>0</v>
      </c>
      <c r="T352">
        <v>96.6134</v>
      </c>
      <c r="W352">
        <v>0</v>
      </c>
      <c r="X352">
        <v>0</v>
      </c>
      <c r="Y352">
        <v>0</v>
      </c>
      <c r="Z352">
        <v>0</v>
      </c>
      <c r="AA352">
        <f>(X352+Y352+W352)*(1+0.5*Z352)</f>
        <v>0</v>
      </c>
      <c r="AB352">
        <v>0</v>
      </c>
      <c r="AC352">
        <v>1</v>
      </c>
      <c r="AD352">
        <f>AB352*AC352</f>
        <v>0</v>
      </c>
      <c r="AE352">
        <v>49</v>
      </c>
      <c r="AF352">
        <v>522667</v>
      </c>
      <c r="AG352">
        <f>AE352/AF352*1000000</f>
        <v>93.74994021049731</v>
      </c>
      <c r="AH352">
        <v>-20</v>
      </c>
      <c r="AI352">
        <v>0.017235007559213842</v>
      </c>
      <c r="AJ352">
        <v>0.07179989089625517</v>
      </c>
      <c r="AK352">
        <v>-0.4831174</v>
      </c>
      <c r="AL352">
        <v>0</v>
      </c>
    </row>
    <row r="353" spans="1:38" ht="12.75">
      <c r="A353" s="4" t="s">
        <v>20</v>
      </c>
      <c r="B353" s="4">
        <v>2007</v>
      </c>
      <c r="C353" s="4">
        <v>0</v>
      </c>
      <c r="M353">
        <v>0.202</v>
      </c>
      <c r="N353">
        <v>207.342</v>
      </c>
      <c r="O353" s="4">
        <f>M353*201.6/N353</f>
        <v>0.19640593801545272</v>
      </c>
      <c r="P353" s="4">
        <v>0</v>
      </c>
      <c r="R353" s="4">
        <v>0</v>
      </c>
      <c r="S353" s="4">
        <v>0</v>
      </c>
      <c r="T353">
        <v>90.38196</v>
      </c>
      <c r="U353">
        <f>V353*97.102/100.065</f>
        <v>87.40174234621958</v>
      </c>
      <c r="V353">
        <v>90.06874573</v>
      </c>
      <c r="W353">
        <v>1</v>
      </c>
      <c r="X353">
        <v>1</v>
      </c>
      <c r="Y353">
        <v>1</v>
      </c>
      <c r="Z353">
        <v>0.5</v>
      </c>
      <c r="AA353">
        <f>(X353+Y353+W353)*(1+0.5*Z353)</f>
        <v>3.75</v>
      </c>
      <c r="AB353">
        <v>0</v>
      </c>
      <c r="AC353">
        <v>1</v>
      </c>
      <c r="AD353">
        <f>AB353*AC353</f>
        <v>0</v>
      </c>
      <c r="AE353">
        <v>131</v>
      </c>
      <c r="AF353">
        <v>4672840</v>
      </c>
      <c r="AG353">
        <f>AE353/AF353*1000000</f>
        <v>28.03434314036004</v>
      </c>
      <c r="AH353">
        <v>-11</v>
      </c>
      <c r="AI353">
        <v>0.003690857853483782</v>
      </c>
      <c r="AJ353">
        <v>0.7129026252094582</v>
      </c>
      <c r="AK353">
        <v>-1.042767</v>
      </c>
      <c r="AL353">
        <v>0</v>
      </c>
    </row>
    <row r="354" spans="1:38" ht="12.75">
      <c r="A354" s="4" t="s">
        <v>22</v>
      </c>
      <c r="B354" s="4">
        <v>2007</v>
      </c>
      <c r="C354" s="4">
        <v>0</v>
      </c>
      <c r="M354">
        <v>0.08</v>
      </c>
      <c r="N354">
        <v>207.342</v>
      </c>
      <c r="O354" s="4">
        <f>M354*201.6/N354</f>
        <v>0.07778452990710999</v>
      </c>
      <c r="P354" s="4">
        <v>0</v>
      </c>
      <c r="R354" s="4">
        <v>0</v>
      </c>
      <c r="S354" s="4">
        <v>0</v>
      </c>
      <c r="T354">
        <v>109.4359</v>
      </c>
      <c r="U354">
        <f>V354*97.102/100.065</f>
        <v>103.10189012547045</v>
      </c>
      <c r="V354">
        <v>106.2479726</v>
      </c>
      <c r="W354">
        <v>1</v>
      </c>
      <c r="X354">
        <v>0.5</v>
      </c>
      <c r="Y354">
        <v>0</v>
      </c>
      <c r="Z354">
        <v>0</v>
      </c>
      <c r="AA354">
        <f>(X354+Y354+W354)*(1+0.5*Z354)</f>
        <v>1.5</v>
      </c>
      <c r="AB354">
        <v>0</v>
      </c>
      <c r="AC354">
        <v>1</v>
      </c>
      <c r="AD354">
        <f>AB354*AC354</f>
        <v>0</v>
      </c>
      <c r="AE354">
        <v>111</v>
      </c>
      <c r="AF354">
        <v>680300</v>
      </c>
      <c r="AG354">
        <f>AE354/AF354*1000000</f>
        <v>163.16331030427753</v>
      </c>
      <c r="AH354">
        <v>-14.5</v>
      </c>
      <c r="AI354">
        <v>0.010401966586243</v>
      </c>
      <c r="AJ354">
        <v>0.048185350566540164</v>
      </c>
      <c r="AK354">
        <v>-0.9803775</v>
      </c>
      <c r="AL354">
        <v>0</v>
      </c>
    </row>
    <row r="355" spans="1:38" ht="12.75">
      <c r="A355" s="4" t="s">
        <v>23</v>
      </c>
      <c r="B355" s="4">
        <v>2007</v>
      </c>
      <c r="C355" s="4">
        <v>2</v>
      </c>
      <c r="M355">
        <v>0.19</v>
      </c>
      <c r="N355">
        <v>207.342</v>
      </c>
      <c r="O355" s="4">
        <f>M355*201.6/N355</f>
        <v>0.18473825852938622</v>
      </c>
      <c r="P355" s="4">
        <v>0</v>
      </c>
      <c r="R355" s="4">
        <v>0</v>
      </c>
      <c r="S355" s="4">
        <v>0</v>
      </c>
      <c r="T355">
        <v>101.527</v>
      </c>
      <c r="U355">
        <f>V355*97.102/100.065</f>
        <v>97.45260134382052</v>
      </c>
      <c r="V355">
        <v>100.4262997</v>
      </c>
      <c r="W355">
        <v>1</v>
      </c>
      <c r="X355">
        <v>0.5</v>
      </c>
      <c r="Y355">
        <v>0.5</v>
      </c>
      <c r="Z355">
        <v>0.5</v>
      </c>
      <c r="AA355">
        <f>(X355+Y355+W355)*(1+0.5*Z355)</f>
        <v>2.5</v>
      </c>
      <c r="AB355">
        <v>1.5</v>
      </c>
      <c r="AC355">
        <v>1</v>
      </c>
      <c r="AD355">
        <f>AB355*AC355</f>
        <v>1.5</v>
      </c>
      <c r="AE355">
        <v>139</v>
      </c>
      <c r="AF355">
        <v>6167681</v>
      </c>
      <c r="AG355">
        <f>AE355/AF355*1000000</f>
        <v>22.536833535975678</v>
      </c>
      <c r="AH355">
        <v>-4.5</v>
      </c>
      <c r="AI355">
        <v>0.010765780198654278</v>
      </c>
      <c r="AJ355">
        <v>0.09960848332249629</v>
      </c>
      <c r="AK355">
        <v>0.5818585</v>
      </c>
      <c r="AL355">
        <v>0</v>
      </c>
    </row>
    <row r="356" spans="1:38" ht="12.75">
      <c r="A356" s="4" t="s">
        <v>24</v>
      </c>
      <c r="B356" s="4">
        <v>2007</v>
      </c>
      <c r="C356" s="4">
        <v>0</v>
      </c>
      <c r="M356">
        <v>0.218</v>
      </c>
      <c r="N356">
        <v>207.342</v>
      </c>
      <c r="O356" s="4">
        <f>M356*201.6/N356</f>
        <v>0.2119628439968747</v>
      </c>
      <c r="P356" s="4">
        <v>0</v>
      </c>
      <c r="R356" s="4">
        <v>0</v>
      </c>
      <c r="S356" s="4">
        <v>0</v>
      </c>
      <c r="T356">
        <v>88.54854</v>
      </c>
      <c r="U356">
        <f>V356*97.102/100.065</f>
        <v>86.22634761889073</v>
      </c>
      <c r="V356">
        <v>88.85748465</v>
      </c>
      <c r="W356">
        <v>0</v>
      </c>
      <c r="X356">
        <v>0</v>
      </c>
      <c r="Y356">
        <v>0</v>
      </c>
      <c r="Z356">
        <v>0</v>
      </c>
      <c r="AA356">
        <f>(X356+Y356+W356)*(1+0.5*Z356)</f>
        <v>0</v>
      </c>
      <c r="AB356">
        <v>0</v>
      </c>
      <c r="AC356">
        <v>1</v>
      </c>
      <c r="AD356">
        <f>AB356*AC356</f>
        <v>0</v>
      </c>
      <c r="AE356">
        <v>102</v>
      </c>
      <c r="AF356">
        <v>2848650</v>
      </c>
      <c r="AG356">
        <f>AE356/AF356*1000000</f>
        <v>35.80643462692854</v>
      </c>
      <c r="AH356">
        <v>-4</v>
      </c>
      <c r="AI356">
        <v>0.004525568048172367</v>
      </c>
      <c r="AJ356">
        <v>0.8078385619220465</v>
      </c>
      <c r="AK356">
        <v>-0.9914207</v>
      </c>
      <c r="AL356">
        <v>0</v>
      </c>
    </row>
    <row r="357" spans="1:38" ht="12.75">
      <c r="A357" s="4" t="s">
        <v>25</v>
      </c>
      <c r="B357" s="4">
        <v>2007</v>
      </c>
      <c r="C357" s="4">
        <v>0</v>
      </c>
      <c r="M357">
        <v>0.455</v>
      </c>
      <c r="N357">
        <v>207.342</v>
      </c>
      <c r="O357" s="4">
        <f>M357*201.6/N357</f>
        <v>0.442399513846688</v>
      </c>
      <c r="P357" s="4">
        <v>0</v>
      </c>
      <c r="R357" s="4">
        <v>1</v>
      </c>
      <c r="S357" s="4">
        <v>1</v>
      </c>
      <c r="T357">
        <v>119.4094</v>
      </c>
      <c r="U357">
        <f>V357*97.102/100.065</f>
        <v>107.10307485605757</v>
      </c>
      <c r="V357">
        <v>110.3712507</v>
      </c>
      <c r="W357">
        <v>1</v>
      </c>
      <c r="X357">
        <v>0</v>
      </c>
      <c r="Y357">
        <v>0</v>
      </c>
      <c r="Z357">
        <v>0</v>
      </c>
      <c r="AA357">
        <f>(X357+Y357+W357)*(1+0.5*Z357)</f>
        <v>1</v>
      </c>
      <c r="AB357">
        <f>AB356+(20-AB356)/4</f>
        <v>5</v>
      </c>
      <c r="AC357">
        <v>1.5</v>
      </c>
      <c r="AD357">
        <f>AB357*AC357</f>
        <v>7.5</v>
      </c>
      <c r="AE357">
        <v>1825</v>
      </c>
      <c r="AF357">
        <v>36250311</v>
      </c>
      <c r="AG357">
        <f>AE357/AF357*1000000</f>
        <v>50.34439566601235</v>
      </c>
      <c r="AH357">
        <v>6</v>
      </c>
      <c r="AI357">
        <v>0.006904138612449451</v>
      </c>
      <c r="AJ357">
        <v>0.2949090102514152</v>
      </c>
      <c r="AK357">
        <v>0.7613084</v>
      </c>
      <c r="AL357">
        <v>0</v>
      </c>
    </row>
    <row r="358" spans="1:38" ht="12.75">
      <c r="A358" s="4" t="s">
        <v>26</v>
      </c>
      <c r="B358" s="4">
        <v>2007</v>
      </c>
      <c r="C358" s="4">
        <v>0</v>
      </c>
      <c r="M358">
        <v>0.22</v>
      </c>
      <c r="N358">
        <v>207.342</v>
      </c>
      <c r="O358" s="4">
        <f>M358*201.6/N358</f>
        <v>0.21390745724455246</v>
      </c>
      <c r="P358" s="4">
        <v>0</v>
      </c>
      <c r="R358" s="4">
        <v>0</v>
      </c>
      <c r="S358" s="4">
        <v>0.5</v>
      </c>
      <c r="T358">
        <v>112.1457</v>
      </c>
      <c r="U358">
        <f>V358*97.102/100.065</f>
        <v>96.61216381065908</v>
      </c>
      <c r="V358">
        <v>99.5602168</v>
      </c>
      <c r="W358">
        <v>1</v>
      </c>
      <c r="X358">
        <v>0.5</v>
      </c>
      <c r="Y358">
        <v>0.5</v>
      </c>
      <c r="Z358">
        <v>0</v>
      </c>
      <c r="AA358">
        <f>(X358+Y358+W358)*(1+0.5*Z358)</f>
        <v>2</v>
      </c>
      <c r="AB358">
        <v>3</v>
      </c>
      <c r="AC358">
        <v>1</v>
      </c>
      <c r="AD358">
        <f>AB358*AC358</f>
        <v>3</v>
      </c>
      <c r="AE358">
        <v>276</v>
      </c>
      <c r="AF358">
        <v>4803868</v>
      </c>
      <c r="AG358">
        <f>AE358/AF358*1000000</f>
        <v>57.453701891892116</v>
      </c>
      <c r="AH358">
        <v>-2</v>
      </c>
      <c r="AI358">
        <v>0.010206967792712471</v>
      </c>
      <c r="AJ358">
        <v>0.2918274945574506</v>
      </c>
      <c r="AK358">
        <v>0.6135494</v>
      </c>
      <c r="AL358">
        <v>0</v>
      </c>
    </row>
    <row r="359" spans="1:38" ht="12.75">
      <c r="A359" s="4" t="s">
        <v>27</v>
      </c>
      <c r="B359" s="4">
        <v>2007</v>
      </c>
      <c r="C359" s="4">
        <v>0</v>
      </c>
      <c r="M359">
        <v>0.441</v>
      </c>
      <c r="N359">
        <v>207.342</v>
      </c>
      <c r="O359" s="4">
        <f>M359*201.6/N359</f>
        <v>0.42878722111294376</v>
      </c>
      <c r="P359" s="4">
        <v>0</v>
      </c>
      <c r="R359" s="4">
        <v>0</v>
      </c>
      <c r="S359" s="4">
        <v>0</v>
      </c>
      <c r="T359">
        <v>124.9235</v>
      </c>
      <c r="U359">
        <f>V359*97.102/100.065</f>
        <v>107.28754905419477</v>
      </c>
      <c r="V359">
        <v>110.561354</v>
      </c>
      <c r="W359">
        <v>0</v>
      </c>
      <c r="X359">
        <v>0</v>
      </c>
      <c r="Y359">
        <v>0</v>
      </c>
      <c r="Z359">
        <v>0</v>
      </c>
      <c r="AA359">
        <f>(X359+Y359+W359)*(1+0.5*Z359)</f>
        <v>0</v>
      </c>
      <c r="AB359">
        <v>10</v>
      </c>
      <c r="AC359">
        <v>1</v>
      </c>
      <c r="AD359">
        <f>AB359*AC359</f>
        <v>10</v>
      </c>
      <c r="AE359">
        <v>410</v>
      </c>
      <c r="AF359">
        <v>3527270</v>
      </c>
      <c r="AG359">
        <f>AE359/AF359*1000000</f>
        <v>116.2372032761881</v>
      </c>
      <c r="AH359">
        <v>8</v>
      </c>
      <c r="AI359">
        <v>0.0037440649250141188</v>
      </c>
      <c r="AJ359">
        <v>3.634408602150538</v>
      </c>
      <c r="AK359">
        <v>0.5447856</v>
      </c>
      <c r="AL359">
        <v>0</v>
      </c>
    </row>
    <row r="360" spans="1:38" ht="12.75">
      <c r="A360" s="4" t="s">
        <v>28</v>
      </c>
      <c r="B360" s="4">
        <v>2007</v>
      </c>
      <c r="C360" s="4">
        <v>1</v>
      </c>
      <c r="M360">
        <v>0.23</v>
      </c>
      <c r="N360">
        <v>207.342</v>
      </c>
      <c r="O360" s="4">
        <f>M360*201.6/N360</f>
        <v>0.2236305234829412</v>
      </c>
      <c r="P360" s="4">
        <v>0</v>
      </c>
      <c r="R360" s="4">
        <v>0</v>
      </c>
      <c r="S360" s="4">
        <v>0</v>
      </c>
      <c r="T360">
        <v>100.4069</v>
      </c>
      <c r="U360">
        <f>V360*97.102/100.065</f>
        <v>101.73638710062859</v>
      </c>
      <c r="V360">
        <v>104.8408022</v>
      </c>
      <c r="W360">
        <v>1</v>
      </c>
      <c r="X360">
        <v>0</v>
      </c>
      <c r="Y360">
        <v>0</v>
      </c>
      <c r="Z360">
        <v>0</v>
      </c>
      <c r="AA360">
        <f>(X360+Y360+W360)*(1+0.5*Z360)</f>
        <v>1</v>
      </c>
      <c r="AB360">
        <v>3</v>
      </c>
      <c r="AC360">
        <v>1.5</v>
      </c>
      <c r="AD360">
        <f>AB360*AC360</f>
        <v>4.5</v>
      </c>
      <c r="AE360">
        <v>39</v>
      </c>
      <c r="AF360">
        <v>871749</v>
      </c>
      <c r="AG360">
        <f>AE360/AF360*1000000</f>
        <v>44.737648107425414</v>
      </c>
      <c r="AH360">
        <v>6</v>
      </c>
      <c r="AI360">
        <v>0.0032163333799468605</v>
      </c>
      <c r="AJ360">
        <v>1.7899838449111471</v>
      </c>
      <c r="AK360">
        <v>0.4745613</v>
      </c>
      <c r="AL360">
        <v>0</v>
      </c>
    </row>
    <row r="361" spans="1:38" ht="12.75">
      <c r="A361" s="4" t="s">
        <v>29</v>
      </c>
      <c r="B361" s="4">
        <v>2007</v>
      </c>
      <c r="C361" s="4">
        <v>2</v>
      </c>
      <c r="M361">
        <v>0.332</v>
      </c>
      <c r="N361">
        <v>207.342</v>
      </c>
      <c r="O361" s="4">
        <f>M361*201.6/N361</f>
        <v>0.32280579911450646</v>
      </c>
      <c r="P361" s="4">
        <v>0</v>
      </c>
      <c r="R361" s="4">
        <v>0</v>
      </c>
      <c r="S361" s="4">
        <v>0</v>
      </c>
      <c r="T361">
        <v>93.07848</v>
      </c>
      <c r="U361">
        <f>V361*97.102/100.065</f>
        <v>97.21843098933293</v>
      </c>
      <c r="V361">
        <v>100.1849838</v>
      </c>
      <c r="W361">
        <v>1</v>
      </c>
      <c r="X361">
        <v>1</v>
      </c>
      <c r="Y361">
        <v>1</v>
      </c>
      <c r="Z361">
        <v>1</v>
      </c>
      <c r="AA361">
        <f>(X361+Y361+W361)*(1+0.5*Z361)</f>
        <v>4.5</v>
      </c>
      <c r="AB361">
        <v>0</v>
      </c>
      <c r="AC361">
        <v>1</v>
      </c>
      <c r="AD361">
        <f>AB361*AC361</f>
        <v>0</v>
      </c>
      <c r="AE361">
        <v>678</v>
      </c>
      <c r="AF361">
        <v>18367842</v>
      </c>
      <c r="AG361">
        <f>AE361/AF361*1000000</f>
        <v>36.91233842277171</v>
      </c>
      <c r="AH361">
        <v>-1</v>
      </c>
      <c r="AI361">
        <v>0.01384932177807099</v>
      </c>
      <c r="AJ361">
        <v>0.5016425831055159</v>
      </c>
      <c r="AK361">
        <v>0.337957</v>
      </c>
      <c r="AL361">
        <v>0</v>
      </c>
    </row>
    <row r="362" spans="1:38" ht="12.75">
      <c r="A362" s="4" t="s">
        <v>30</v>
      </c>
      <c r="B362" s="4">
        <v>2007</v>
      </c>
      <c r="C362" s="4">
        <v>0</v>
      </c>
      <c r="M362">
        <v>0.26</v>
      </c>
      <c r="N362">
        <v>207.342</v>
      </c>
      <c r="O362" s="4">
        <f>M362*201.6/N362</f>
        <v>0.2527997221981074</v>
      </c>
      <c r="P362" s="4">
        <v>0</v>
      </c>
      <c r="R362" s="4">
        <v>0</v>
      </c>
      <c r="S362" s="4">
        <v>0</v>
      </c>
      <c r="T362">
        <v>93.9873</v>
      </c>
      <c r="U362">
        <f>V362*97.102/100.065</f>
        <v>91.76882544263889</v>
      </c>
      <c r="V362">
        <v>94.56908733</v>
      </c>
      <c r="W362">
        <v>1</v>
      </c>
      <c r="X362">
        <v>0.5</v>
      </c>
      <c r="Y362">
        <v>1</v>
      </c>
      <c r="Z362">
        <v>0.5</v>
      </c>
      <c r="AA362">
        <f>(X362+Y362+W362)*(1+0.5*Z362)</f>
        <v>3.125</v>
      </c>
      <c r="AB362">
        <v>0</v>
      </c>
      <c r="AC362">
        <v>1</v>
      </c>
      <c r="AD362">
        <f>AB362*AC362</f>
        <v>0</v>
      </c>
      <c r="AE362">
        <v>241</v>
      </c>
      <c r="AF362">
        <v>9349988</v>
      </c>
      <c r="AG362">
        <f>AE362/AF362*1000000</f>
        <v>25.77543415028982</v>
      </c>
      <c r="AH362">
        <v>-7</v>
      </c>
      <c r="AI362">
        <v>0.00672905980674425</v>
      </c>
      <c r="AJ362">
        <v>0.6019741724803325</v>
      </c>
      <c r="AK362">
        <v>-0.2426641</v>
      </c>
      <c r="AL362">
        <v>0</v>
      </c>
    </row>
    <row r="363" spans="1:38" ht="12.75">
      <c r="A363" s="4" t="s">
        <v>31</v>
      </c>
      <c r="B363" s="4">
        <v>2007</v>
      </c>
      <c r="C363" s="4">
        <v>0</v>
      </c>
      <c r="M363">
        <v>0.326</v>
      </c>
      <c r="N363">
        <v>207.342</v>
      </c>
      <c r="O363" s="4">
        <f>M363*201.6/N363</f>
        <v>0.31697195937147316</v>
      </c>
      <c r="P363" s="4">
        <v>0</v>
      </c>
      <c r="R363" s="4">
        <v>0</v>
      </c>
      <c r="S363" s="4">
        <v>0</v>
      </c>
      <c r="T363">
        <v>135.1072</v>
      </c>
      <c r="U363">
        <f>V363*97.102/100.065</f>
        <v>113.201137903101</v>
      </c>
      <c r="V363">
        <v>116.6553919</v>
      </c>
      <c r="W363">
        <v>0</v>
      </c>
      <c r="X363">
        <v>0</v>
      </c>
      <c r="Y363">
        <v>0</v>
      </c>
      <c r="Z363">
        <v>0</v>
      </c>
      <c r="AA363">
        <f>(X363+Y363+W363)*(1+0.5*Z363)</f>
        <v>0</v>
      </c>
      <c r="AB363">
        <v>8</v>
      </c>
      <c r="AC363">
        <v>1</v>
      </c>
      <c r="AD363">
        <f>AB363*AC363</f>
        <v>8</v>
      </c>
      <c r="AE363">
        <v>237</v>
      </c>
      <c r="AF363">
        <v>1315675</v>
      </c>
      <c r="AG363">
        <f>AE363/AF363*1000000</f>
        <v>180.1356718034469</v>
      </c>
      <c r="AH363">
        <v>9</v>
      </c>
      <c r="AI363">
        <v>0.054703631725980806</v>
      </c>
      <c r="AJ363">
        <v>0.07090941322460556</v>
      </c>
      <c r="AK363">
        <v>2.583108</v>
      </c>
      <c r="AL363">
        <v>0</v>
      </c>
    </row>
    <row r="364" spans="1:38" ht="12.75">
      <c r="A364" s="4" t="s">
        <v>32</v>
      </c>
      <c r="B364" s="4">
        <v>2007</v>
      </c>
      <c r="C364" s="4">
        <v>1</v>
      </c>
      <c r="M364">
        <v>0.25</v>
      </c>
      <c r="N364">
        <v>207.342</v>
      </c>
      <c r="O364" s="4">
        <f>M364*201.6/N364</f>
        <v>0.2430766559597187</v>
      </c>
      <c r="P364" s="4">
        <v>0</v>
      </c>
      <c r="R364" s="4">
        <v>0</v>
      </c>
      <c r="S364" s="4">
        <v>0</v>
      </c>
      <c r="T364">
        <v>99.62452</v>
      </c>
      <c r="U364">
        <f>V364*97.102/100.065</f>
        <v>90.33278875350983</v>
      </c>
      <c r="V364">
        <v>93.08923098</v>
      </c>
      <c r="W364">
        <v>1</v>
      </c>
      <c r="X364">
        <v>0.5</v>
      </c>
      <c r="Y364">
        <v>0</v>
      </c>
      <c r="Z364">
        <v>0</v>
      </c>
      <c r="AA364">
        <f>(X364+Y364+W364)*(1+0.5*Z364)</f>
        <v>1.5</v>
      </c>
      <c r="AB364">
        <v>0</v>
      </c>
      <c r="AC364">
        <v>1</v>
      </c>
      <c r="AD364">
        <f>AB364*AC364</f>
        <v>0</v>
      </c>
      <c r="AE364">
        <v>131</v>
      </c>
      <c r="AF364">
        <v>1505105</v>
      </c>
      <c r="AG364">
        <f>AE364/AF364*1000000</f>
        <v>87.03711701176994</v>
      </c>
      <c r="AH364">
        <v>-19</v>
      </c>
      <c r="AI364">
        <v>0.0071713292440982145</v>
      </c>
      <c r="AJ364">
        <v>0.26543250688705233</v>
      </c>
      <c r="AK364">
        <v>-0.614341</v>
      </c>
      <c r="AL364">
        <v>0</v>
      </c>
    </row>
    <row r="365" spans="1:38" ht="12.75">
      <c r="A365" s="4" t="s">
        <v>33</v>
      </c>
      <c r="B365" s="4">
        <v>2007</v>
      </c>
      <c r="C365" s="4">
        <v>0</v>
      </c>
      <c r="M365">
        <v>0.395</v>
      </c>
      <c r="N365">
        <v>207.342</v>
      </c>
      <c r="O365" s="4">
        <f>M365*201.6/N365</f>
        <v>0.3840611164163556</v>
      </c>
      <c r="P365" s="4">
        <v>0</v>
      </c>
      <c r="R365" s="4">
        <v>0</v>
      </c>
      <c r="S365" s="4">
        <v>0</v>
      </c>
      <c r="T365">
        <v>103.1271</v>
      </c>
      <c r="U365">
        <f>V365*97.102/100.065</f>
        <v>97.43079980268627</v>
      </c>
      <c r="V365">
        <v>100.4038329</v>
      </c>
      <c r="W365">
        <v>1</v>
      </c>
      <c r="X365">
        <v>0.5</v>
      </c>
      <c r="Y365">
        <v>0</v>
      </c>
      <c r="Z365">
        <v>0</v>
      </c>
      <c r="AA365">
        <f>(X365+Y365+W365)*(1+0.5*Z365)</f>
        <v>1.5</v>
      </c>
      <c r="AB365">
        <v>0.5</v>
      </c>
      <c r="AC365">
        <v>1.5</v>
      </c>
      <c r="AD365">
        <f>AB365*AC365</f>
        <v>0.75</v>
      </c>
      <c r="AE365">
        <v>603</v>
      </c>
      <c r="AF365">
        <v>12695866</v>
      </c>
      <c r="AG365">
        <f>AE365/AF365*1000000</f>
        <v>47.495775396495205</v>
      </c>
      <c r="AH365">
        <v>6.5</v>
      </c>
      <c r="AI365">
        <v>0.0062682154551015265</v>
      </c>
      <c r="AJ365">
        <v>1.8349135857296175</v>
      </c>
      <c r="AK365">
        <v>-0.2745188</v>
      </c>
      <c r="AL365">
        <v>0</v>
      </c>
    </row>
    <row r="366" spans="1:38" ht="12.75">
      <c r="A366" s="4" t="s">
        <v>34</v>
      </c>
      <c r="B366" s="4">
        <v>2007</v>
      </c>
      <c r="C366" s="4">
        <v>1</v>
      </c>
      <c r="M366">
        <v>0.317</v>
      </c>
      <c r="N366">
        <v>207.342</v>
      </c>
      <c r="O366" s="4">
        <f>M366*201.6/N366</f>
        <v>0.3082211997569233</v>
      </c>
      <c r="P366" s="4">
        <v>0</v>
      </c>
      <c r="R366" s="4">
        <v>0</v>
      </c>
      <c r="S366" s="4">
        <v>0</v>
      </c>
      <c r="T366">
        <v>98.06039</v>
      </c>
      <c r="U366">
        <f>V366*97.102/100.065</f>
        <v>89.57398281888992</v>
      </c>
      <c r="V366">
        <v>92.30727061</v>
      </c>
      <c r="W366">
        <v>1</v>
      </c>
      <c r="X366" s="4">
        <v>0.5</v>
      </c>
      <c r="Y366">
        <v>1</v>
      </c>
      <c r="Z366">
        <v>0</v>
      </c>
      <c r="AA366">
        <f>(X366+Y366+W366)*(1+0.5*Z366)</f>
        <v>2.5</v>
      </c>
      <c r="AB366">
        <v>0</v>
      </c>
      <c r="AC366">
        <v>1</v>
      </c>
      <c r="AD366">
        <f>AB366*AC366</f>
        <v>0</v>
      </c>
      <c r="AE366">
        <v>261</v>
      </c>
      <c r="AF366">
        <v>6379599</v>
      </c>
      <c r="AG366">
        <f>AE366/AF366*1000000</f>
        <v>40.91166231607974</v>
      </c>
      <c r="AH366">
        <v>-8</v>
      </c>
      <c r="AI366">
        <v>0.0038607099356185834</v>
      </c>
      <c r="AJ366">
        <v>1.0613670987955963</v>
      </c>
      <c r="AK366">
        <v>-1.090145</v>
      </c>
      <c r="AL366">
        <v>0</v>
      </c>
    </row>
    <row r="367" spans="1:38" ht="12.75">
      <c r="A367" s="4" t="s">
        <v>35</v>
      </c>
      <c r="B367" s="4">
        <v>2007</v>
      </c>
      <c r="C367" s="4">
        <v>0</v>
      </c>
      <c r="M367">
        <v>0.217</v>
      </c>
      <c r="N367">
        <v>207.342</v>
      </c>
      <c r="O367" s="4">
        <f>M367*201.6/N367</f>
        <v>0.21099053737303583</v>
      </c>
      <c r="P367" s="4">
        <v>0</v>
      </c>
      <c r="R367" s="4">
        <v>0</v>
      </c>
      <c r="S367" s="4">
        <v>0</v>
      </c>
      <c r="T367">
        <v>97.42541</v>
      </c>
      <c r="U367">
        <f>V367*97.102/100.065</f>
        <v>86.58996641423114</v>
      </c>
      <c r="V367">
        <v>89.23219902</v>
      </c>
      <c r="W367">
        <v>1</v>
      </c>
      <c r="X367">
        <v>0</v>
      </c>
      <c r="Y367">
        <v>1</v>
      </c>
      <c r="Z367">
        <v>0</v>
      </c>
      <c r="AA367">
        <f>(X367+Y367+W367)*(1+0.5*Z367)</f>
        <v>2</v>
      </c>
      <c r="AB367">
        <v>0.5</v>
      </c>
      <c r="AC367">
        <v>1</v>
      </c>
      <c r="AD367">
        <f>AB367*AC367</f>
        <v>0.5</v>
      </c>
      <c r="AE367">
        <v>140</v>
      </c>
      <c r="AF367">
        <v>2999212</v>
      </c>
      <c r="AG367">
        <f>AE367/AF367*1000000</f>
        <v>46.67892766500001</v>
      </c>
      <c r="AH367">
        <v>0</v>
      </c>
      <c r="AI367">
        <v>0.005826768216834341</v>
      </c>
      <c r="AJ367">
        <v>1.2008751139471285</v>
      </c>
      <c r="AK367">
        <v>-1.100223</v>
      </c>
      <c r="AL367">
        <v>0</v>
      </c>
    </row>
    <row r="368" spans="1:38" ht="12.75">
      <c r="A368" s="4" t="s">
        <v>36</v>
      </c>
      <c r="B368" s="4">
        <v>2007</v>
      </c>
      <c r="C368" s="4">
        <v>1</v>
      </c>
      <c r="M368">
        <v>0.25</v>
      </c>
      <c r="N368">
        <v>207.342</v>
      </c>
      <c r="O368" s="4">
        <f>M368*201.6/N368</f>
        <v>0.2430766559597187</v>
      </c>
      <c r="P368" s="4">
        <v>0</v>
      </c>
      <c r="R368" s="4">
        <v>0</v>
      </c>
      <c r="S368" s="4">
        <v>0</v>
      </c>
      <c r="T368">
        <v>97.86499</v>
      </c>
      <c r="U368">
        <f>V368*97.102/100.065</f>
        <v>87.7669964609268</v>
      </c>
      <c r="V368">
        <v>90.44514532</v>
      </c>
      <c r="W368">
        <v>1</v>
      </c>
      <c r="X368" s="4">
        <v>0.5</v>
      </c>
      <c r="Y368">
        <v>1</v>
      </c>
      <c r="Z368">
        <v>0</v>
      </c>
      <c r="AA368">
        <f>(X368+Y368+W368)*(1+0.5*Z368)</f>
        <v>2.5</v>
      </c>
      <c r="AB368">
        <v>0</v>
      </c>
      <c r="AC368">
        <v>1</v>
      </c>
      <c r="AD368">
        <f>AB368*AC368</f>
        <v>0</v>
      </c>
      <c r="AE368">
        <v>106</v>
      </c>
      <c r="AF368">
        <v>2783785</v>
      </c>
      <c r="AG368">
        <f>AE368/AF368*1000000</f>
        <v>38.07765326704469</v>
      </c>
      <c r="AH368">
        <v>-11</v>
      </c>
      <c r="AI368">
        <v>0.00463714544985306</v>
      </c>
      <c r="AJ368">
        <v>0.5319821936441202</v>
      </c>
      <c r="AK368">
        <v>-1.221493</v>
      </c>
      <c r="AL368">
        <v>0</v>
      </c>
    </row>
    <row r="369" spans="1:38" ht="12.75">
      <c r="A369" s="4" t="s">
        <v>37</v>
      </c>
      <c r="B369" s="4">
        <v>2007</v>
      </c>
      <c r="C369" s="4">
        <v>0</v>
      </c>
      <c r="M369">
        <v>0.185</v>
      </c>
      <c r="N369">
        <v>207.342</v>
      </c>
      <c r="O369" s="4">
        <f>M369*201.6/N369</f>
        <v>0.17987672541019184</v>
      </c>
      <c r="P369" s="4">
        <v>0</v>
      </c>
      <c r="R369" s="4">
        <v>0</v>
      </c>
      <c r="S369" s="4">
        <v>0</v>
      </c>
      <c r="T369">
        <v>90.53328</v>
      </c>
      <c r="U369">
        <f>V369*97.102/100.065</f>
        <v>86.57152347761576</v>
      </c>
      <c r="V369">
        <v>89.21319331</v>
      </c>
      <c r="W369">
        <v>1</v>
      </c>
      <c r="X369" s="4">
        <v>0.5</v>
      </c>
      <c r="Y369">
        <v>0</v>
      </c>
      <c r="Z369">
        <v>0</v>
      </c>
      <c r="AA369">
        <f>(X369+Y369+W369)*(1+0.5*Z369)</f>
        <v>1.5</v>
      </c>
      <c r="AB369">
        <v>0</v>
      </c>
      <c r="AC369">
        <v>1</v>
      </c>
      <c r="AD369">
        <f>AB369*AC369</f>
        <v>0</v>
      </c>
      <c r="AE369">
        <v>137</v>
      </c>
      <c r="AF369">
        <v>4256672</v>
      </c>
      <c r="AG369">
        <f>AE369/AF369*1000000</f>
        <v>32.18476781861511</v>
      </c>
      <c r="AH369">
        <v>-8.5</v>
      </c>
      <c r="AI369">
        <v>0.005596901671786031</v>
      </c>
      <c r="AJ369">
        <v>0.9022412186969148</v>
      </c>
      <c r="AK369">
        <v>-0.653514</v>
      </c>
      <c r="AL369">
        <v>0</v>
      </c>
    </row>
    <row r="370" spans="1:38" ht="12.75">
      <c r="A370" s="4" t="s">
        <v>38</v>
      </c>
      <c r="B370" s="4">
        <v>2007</v>
      </c>
      <c r="C370" s="4">
        <v>1</v>
      </c>
      <c r="M370">
        <v>0.2</v>
      </c>
      <c r="N370">
        <v>207.342</v>
      </c>
      <c r="O370" s="4">
        <f>M370*201.6/N370</f>
        <v>0.19446132476777497</v>
      </c>
      <c r="P370" s="4">
        <v>0</v>
      </c>
      <c r="R370" s="4">
        <v>0</v>
      </c>
      <c r="S370" s="4">
        <v>0</v>
      </c>
      <c r="T370">
        <v>90.77402</v>
      </c>
      <c r="U370">
        <f>V370*97.102/100.065</f>
        <v>89.61476701743487</v>
      </c>
      <c r="V370">
        <v>92.34929931</v>
      </c>
      <c r="W370">
        <v>1</v>
      </c>
      <c r="X370" s="4">
        <v>0.5</v>
      </c>
      <c r="Y370">
        <v>1</v>
      </c>
      <c r="Z370">
        <v>1</v>
      </c>
      <c r="AA370">
        <f>(X370+Y370+W370)*(1+0.5*Z370)</f>
        <v>3.75</v>
      </c>
      <c r="AB370">
        <v>0</v>
      </c>
      <c r="AC370">
        <v>1</v>
      </c>
      <c r="AD370">
        <f>AB370*AC370</f>
        <v>0</v>
      </c>
      <c r="AE370">
        <v>246</v>
      </c>
      <c r="AF370">
        <v>4375581</v>
      </c>
      <c r="AG370">
        <f>AE370/AF370*1000000</f>
        <v>56.22110526579213</v>
      </c>
      <c r="AH370">
        <v>-6</v>
      </c>
      <c r="AI370">
        <v>0.007006604469844634</v>
      </c>
      <c r="AJ370">
        <v>0.4679973155029703</v>
      </c>
      <c r="AK370">
        <v>-1.126192</v>
      </c>
      <c r="AL370">
        <v>0</v>
      </c>
    </row>
    <row r="371" spans="1:38" ht="12.75">
      <c r="A371" s="4" t="s">
        <v>39</v>
      </c>
      <c r="B371" s="4">
        <v>2007</v>
      </c>
      <c r="C371" s="4">
        <v>0</v>
      </c>
      <c r="M371">
        <v>0.291</v>
      </c>
      <c r="N371">
        <v>207.342</v>
      </c>
      <c r="O371" s="4">
        <f>M371*201.6/N371</f>
        <v>0.2829412275371126</v>
      </c>
      <c r="P371" s="4">
        <v>0</v>
      </c>
      <c r="R371" s="4">
        <v>0</v>
      </c>
      <c r="S371" s="4">
        <v>0</v>
      </c>
      <c r="T371">
        <v>110.964</v>
      </c>
      <c r="U371">
        <f>V371*97.102/100.065</f>
        <v>94.54234456546166</v>
      </c>
      <c r="V371">
        <v>97.42723846</v>
      </c>
      <c r="W371">
        <v>1</v>
      </c>
      <c r="X371" s="4">
        <v>0.5</v>
      </c>
      <c r="Y371">
        <v>0</v>
      </c>
      <c r="Z371">
        <v>0</v>
      </c>
      <c r="AA371">
        <f>(X371+Y371+W371)*(1+0.5*Z371)</f>
        <v>1.5</v>
      </c>
      <c r="AB371">
        <v>30</v>
      </c>
      <c r="AC371">
        <v>1</v>
      </c>
      <c r="AD371">
        <f>AB371*AC371</f>
        <v>30</v>
      </c>
      <c r="AE371">
        <v>328</v>
      </c>
      <c r="AF371">
        <v>1327040</v>
      </c>
      <c r="AG371">
        <f>AE371/AF371*1000000</f>
        <v>247.16662647697132</v>
      </c>
      <c r="AH371">
        <v>4</v>
      </c>
      <c r="AI371">
        <v>0.010084260455430654</v>
      </c>
      <c r="AJ371">
        <v>1.531078579841831</v>
      </c>
      <c r="AK371">
        <v>0.7247163</v>
      </c>
      <c r="AL371">
        <v>0</v>
      </c>
    </row>
    <row r="372" spans="1:38" ht="12.75">
      <c r="A372" s="4" t="s">
        <v>40</v>
      </c>
      <c r="B372" s="4">
        <v>2007</v>
      </c>
      <c r="C372" s="4">
        <v>0</v>
      </c>
      <c r="M372">
        <v>0.235</v>
      </c>
      <c r="N372">
        <v>207.342</v>
      </c>
      <c r="O372" s="4">
        <f>M372*201.6/N372</f>
        <v>0.2284920566021356</v>
      </c>
      <c r="P372" s="4">
        <v>0</v>
      </c>
      <c r="R372" s="4">
        <v>1</v>
      </c>
      <c r="S372" s="4">
        <v>0</v>
      </c>
      <c r="T372">
        <v>101.613</v>
      </c>
      <c r="U372">
        <f>V372*97.102/100.065</f>
        <v>107.11334312691352</v>
      </c>
      <c r="V372">
        <v>110.3818323</v>
      </c>
      <c r="W372">
        <v>1</v>
      </c>
      <c r="X372">
        <v>0</v>
      </c>
      <c r="Y372">
        <v>0</v>
      </c>
      <c r="Z372">
        <v>0</v>
      </c>
      <c r="AA372">
        <f>(X372+Y372+W372)*(1+0.5*Z372)</f>
        <v>1</v>
      </c>
      <c r="AB372">
        <v>4.5</v>
      </c>
      <c r="AC372">
        <f>(0.5/14)+AC371</f>
        <v>1.0357142857142858</v>
      </c>
      <c r="AD372">
        <f>AB372*AC372</f>
        <v>4.6607142857142865</v>
      </c>
      <c r="AE372">
        <v>447</v>
      </c>
      <c r="AF372">
        <v>5653408</v>
      </c>
      <c r="AG372">
        <f>AE372/AF372*1000000</f>
        <v>79.06735194063475</v>
      </c>
      <c r="AH372">
        <v>8</v>
      </c>
      <c r="AI372">
        <v>0.006252139419688702</v>
      </c>
      <c r="AJ372">
        <v>0.5193370165745856</v>
      </c>
      <c r="AK372">
        <v>0.8212032</v>
      </c>
      <c r="AL372">
        <v>0</v>
      </c>
    </row>
    <row r="373" spans="1:38" ht="12.75">
      <c r="A373" s="4" t="s">
        <v>41</v>
      </c>
      <c r="B373" s="4">
        <v>2007</v>
      </c>
      <c r="C373" s="4">
        <v>0</v>
      </c>
      <c r="M373">
        <v>0.235</v>
      </c>
      <c r="N373">
        <v>207.342</v>
      </c>
      <c r="O373" s="4">
        <f>M373*201.6/N373</f>
        <v>0.2284920566021356</v>
      </c>
      <c r="P373" s="4">
        <v>0</v>
      </c>
      <c r="R373" s="4">
        <v>0</v>
      </c>
      <c r="S373" s="4">
        <v>0.5</v>
      </c>
      <c r="T373">
        <v>127.3458</v>
      </c>
      <c r="U373">
        <f>V373*97.102/100.065</f>
        <v>104.15223148922</v>
      </c>
      <c r="V373">
        <v>107.3303644</v>
      </c>
      <c r="W373">
        <v>0</v>
      </c>
      <c r="X373">
        <v>0</v>
      </c>
      <c r="Y373">
        <v>0</v>
      </c>
      <c r="Z373">
        <v>0</v>
      </c>
      <c r="AA373">
        <f>(X373+Y373+W373)*(1+0.5*Z373)</f>
        <v>0</v>
      </c>
      <c r="AB373">
        <v>6.6</v>
      </c>
      <c r="AC373">
        <v>1</v>
      </c>
      <c r="AD373">
        <f>AB373*AC373</f>
        <v>6.6</v>
      </c>
      <c r="AE373">
        <v>332</v>
      </c>
      <c r="AF373">
        <v>6431559</v>
      </c>
      <c r="AG373">
        <f>AE373/AF373*1000000</f>
        <v>51.62045469846425</v>
      </c>
      <c r="AH373">
        <v>13.5</v>
      </c>
      <c r="AI373">
        <v>0.007005995062889386</v>
      </c>
      <c r="AJ373">
        <v>4.5986903648269415</v>
      </c>
      <c r="AK373">
        <v>1.739233</v>
      </c>
      <c r="AL373">
        <v>0</v>
      </c>
    </row>
    <row r="374" spans="1:38" ht="12.75">
      <c r="A374" s="4" t="s">
        <v>42</v>
      </c>
      <c r="B374" s="4">
        <v>2007</v>
      </c>
      <c r="C374" s="4">
        <v>1</v>
      </c>
      <c r="M374">
        <v>0.36</v>
      </c>
      <c r="N374">
        <v>207.342</v>
      </c>
      <c r="O374" s="4">
        <f>M374*201.6/N374</f>
        <v>0.3500303845819949</v>
      </c>
      <c r="P374" s="4">
        <v>0</v>
      </c>
      <c r="R374" s="4">
        <v>0</v>
      </c>
      <c r="S374" s="4">
        <v>0</v>
      </c>
      <c r="T374">
        <v>100.6661</v>
      </c>
      <c r="U374">
        <f>V374*97.102/100.065</f>
        <v>93.20043981566822</v>
      </c>
      <c r="V374">
        <v>96.04438642</v>
      </c>
      <c r="W374">
        <v>1</v>
      </c>
      <c r="X374" s="4">
        <v>0.5</v>
      </c>
      <c r="Y374">
        <v>1</v>
      </c>
      <c r="Z374">
        <v>1</v>
      </c>
      <c r="AA374">
        <f>(X374+Y374+W374)*(1+0.5*Z374)</f>
        <v>3.75</v>
      </c>
      <c r="AB374">
        <v>0</v>
      </c>
      <c r="AC374">
        <v>1</v>
      </c>
      <c r="AD374">
        <f>AB374*AC374</f>
        <v>0</v>
      </c>
      <c r="AE374">
        <v>532</v>
      </c>
      <c r="AF374">
        <v>10001284</v>
      </c>
      <c r="AG374">
        <f>AE374/AF374*1000000</f>
        <v>53.19316999697239</v>
      </c>
      <c r="AH374">
        <v>3</v>
      </c>
      <c r="AI374">
        <v>0.005012255045677897</v>
      </c>
      <c r="AJ374">
        <v>1.0181829960913036</v>
      </c>
      <c r="AK374">
        <v>-0.0895149</v>
      </c>
      <c r="AL374">
        <v>0</v>
      </c>
    </row>
    <row r="375" spans="1:38" ht="12.75">
      <c r="A375" s="4" t="s">
        <v>43</v>
      </c>
      <c r="B375" s="4">
        <v>2007</v>
      </c>
      <c r="C375" s="4">
        <v>0</v>
      </c>
      <c r="M375">
        <v>0.22</v>
      </c>
      <c r="N375">
        <v>207.342</v>
      </c>
      <c r="O375" s="4">
        <f>M375*201.6/N375</f>
        <v>0.21390745724455246</v>
      </c>
      <c r="P375" s="4">
        <v>0</v>
      </c>
      <c r="R375" s="4">
        <v>0</v>
      </c>
      <c r="S375" s="4">
        <v>0</v>
      </c>
      <c r="T375">
        <v>102.9922</v>
      </c>
      <c r="U375">
        <f>V375*97.102/100.065</f>
        <v>93.68658676946606</v>
      </c>
      <c r="V375">
        <v>96.54536781</v>
      </c>
      <c r="W375">
        <v>1</v>
      </c>
      <c r="X375" s="4">
        <v>0.5</v>
      </c>
      <c r="Y375">
        <v>1</v>
      </c>
      <c r="Z375">
        <v>0</v>
      </c>
      <c r="AA375">
        <f>(X375+Y375+W375)*(1+0.5*Z375)</f>
        <v>2.5</v>
      </c>
      <c r="AB375">
        <v>1</v>
      </c>
      <c r="AC375">
        <v>1</v>
      </c>
      <c r="AD375">
        <f>AB375*AC375</f>
        <v>1</v>
      </c>
      <c r="AE375">
        <v>435</v>
      </c>
      <c r="AF375">
        <v>5207203</v>
      </c>
      <c r="AG375">
        <f>AE375/AF375*1000000</f>
        <v>83.53812977907717</v>
      </c>
      <c r="AH375">
        <v>2</v>
      </c>
      <c r="AI375">
        <v>0.005817006364445504</v>
      </c>
      <c r="AJ375">
        <v>0.9047182640572342</v>
      </c>
      <c r="AK375">
        <v>-0.0233594</v>
      </c>
      <c r="AL375">
        <v>0</v>
      </c>
    </row>
    <row r="376" spans="1:38" ht="12.75">
      <c r="A376" s="4" t="s">
        <v>44</v>
      </c>
      <c r="B376" s="4">
        <v>2007</v>
      </c>
      <c r="C376" s="4">
        <v>1</v>
      </c>
      <c r="M376">
        <v>0.188</v>
      </c>
      <c r="N376">
        <v>207.342</v>
      </c>
      <c r="O376" s="4">
        <f>M376*201.6/N376</f>
        <v>0.18279364528170847</v>
      </c>
      <c r="P376" s="4">
        <v>0</v>
      </c>
      <c r="R376" s="4">
        <v>0</v>
      </c>
      <c r="S376" s="4">
        <v>0</v>
      </c>
      <c r="T376">
        <v>88.09895</v>
      </c>
      <c r="U376">
        <f>V376*97.102/100.065</f>
        <v>85.6582298087667</v>
      </c>
      <c r="V376">
        <v>88.27203112</v>
      </c>
      <c r="W376">
        <v>0</v>
      </c>
      <c r="X376">
        <v>0</v>
      </c>
      <c r="Y376">
        <v>0</v>
      </c>
      <c r="Z376">
        <v>0</v>
      </c>
      <c r="AA376">
        <f>(X376+Y376+W376)*(1+0.5*Z376)</f>
        <v>0</v>
      </c>
      <c r="AB376">
        <v>0</v>
      </c>
      <c r="AC376">
        <v>1</v>
      </c>
      <c r="AD376">
        <f>AB376*AC376</f>
        <v>0</v>
      </c>
      <c r="AE376">
        <v>115</v>
      </c>
      <c r="AF376">
        <v>2928350</v>
      </c>
      <c r="AG376">
        <f>AE376/AF376*1000000</f>
        <v>39.27126197346629</v>
      </c>
      <c r="AH376">
        <v>-9</v>
      </c>
      <c r="AI376">
        <v>0.01803723816912335</v>
      </c>
      <c r="AJ376">
        <v>0.4230099844279563</v>
      </c>
      <c r="AK376">
        <v>-0.8849036</v>
      </c>
      <c r="AL376">
        <v>0</v>
      </c>
    </row>
    <row r="377" spans="1:38" ht="12.75">
      <c r="A377" s="4" t="s">
        <v>45</v>
      </c>
      <c r="B377" s="4">
        <v>2007</v>
      </c>
      <c r="C377" s="4">
        <v>1</v>
      </c>
      <c r="M377">
        <v>0.176</v>
      </c>
      <c r="N377">
        <v>207.342</v>
      </c>
      <c r="O377" s="4">
        <f>M377*201.6/N377</f>
        <v>0.17112596579564196</v>
      </c>
      <c r="P377" s="4">
        <v>0</v>
      </c>
      <c r="R377" s="4">
        <v>0</v>
      </c>
      <c r="S377" s="4">
        <v>0</v>
      </c>
      <c r="T377">
        <v>97.6527</v>
      </c>
      <c r="U377">
        <f>V377*97.102/100.065</f>
        <v>86.2335491686094</v>
      </c>
      <c r="V377">
        <v>88.86490595</v>
      </c>
      <c r="W377">
        <v>1</v>
      </c>
      <c r="X377">
        <v>0</v>
      </c>
      <c r="Y377">
        <v>0</v>
      </c>
      <c r="Z377">
        <v>0</v>
      </c>
      <c r="AA377">
        <f>(X377+Y377+W377)*(1+0.5*Z377)</f>
        <v>1</v>
      </c>
      <c r="AB377">
        <v>0</v>
      </c>
      <c r="AC377">
        <v>1</v>
      </c>
      <c r="AD377">
        <f>AB377*AC377</f>
        <v>0</v>
      </c>
      <c r="AE377">
        <v>283</v>
      </c>
      <c r="AF377">
        <v>5887612</v>
      </c>
      <c r="AG377">
        <f>AE377/AF377*1000000</f>
        <v>48.06702615593555</v>
      </c>
      <c r="AH377">
        <v>-2</v>
      </c>
      <c r="AI377">
        <v>0.006242750768962801</v>
      </c>
      <c r="AJ377">
        <v>1.197872206977656</v>
      </c>
      <c r="AK377">
        <v>-1.141944</v>
      </c>
      <c r="AL377">
        <v>0</v>
      </c>
    </row>
    <row r="378" spans="1:38" ht="12.75">
      <c r="A378" s="4" t="s">
        <v>46</v>
      </c>
      <c r="B378" s="4">
        <v>2007</v>
      </c>
      <c r="C378" s="4">
        <v>1</v>
      </c>
      <c r="M378">
        <v>0.278</v>
      </c>
      <c r="N378">
        <v>207.342</v>
      </c>
      <c r="O378" s="4">
        <f>M378*201.6/N378</f>
        <v>0.27030124142720724</v>
      </c>
      <c r="P378" s="4">
        <v>0</v>
      </c>
      <c r="R378" s="4">
        <v>0</v>
      </c>
      <c r="S378" s="4">
        <v>0</v>
      </c>
      <c r="T378">
        <v>98.86546</v>
      </c>
      <c r="U378">
        <f>V378*97.102/100.065</f>
        <v>89.677967052323</v>
      </c>
      <c r="V378">
        <v>92.41442785</v>
      </c>
      <c r="W378">
        <v>1</v>
      </c>
      <c r="X378">
        <v>0.5</v>
      </c>
      <c r="Y378">
        <v>0</v>
      </c>
      <c r="Z378">
        <v>0</v>
      </c>
      <c r="AA378">
        <f>(X378+Y378+W378)*(1+0.5*Z378)</f>
        <v>1.5</v>
      </c>
      <c r="AB378">
        <v>1</v>
      </c>
      <c r="AC378">
        <v>1.5</v>
      </c>
      <c r="AD378">
        <f>AB378*AC378</f>
        <v>1.5</v>
      </c>
      <c r="AE378">
        <v>97</v>
      </c>
      <c r="AF378">
        <v>964706</v>
      </c>
      <c r="AG378">
        <f>AE378/AF378*1000000</f>
        <v>100.54876822575997</v>
      </c>
      <c r="AH378">
        <v>-11</v>
      </c>
      <c r="AI378">
        <v>0.012249316317228805</v>
      </c>
      <c r="AJ378">
        <v>0.0829476842980585</v>
      </c>
      <c r="AK378">
        <v>-0.351077</v>
      </c>
      <c r="AL378">
        <v>0</v>
      </c>
    </row>
    <row r="379" spans="1:38" ht="12.75">
      <c r="A379" s="4" t="s">
        <v>47</v>
      </c>
      <c r="B379" s="4">
        <v>2007</v>
      </c>
      <c r="C379" s="4">
        <v>1</v>
      </c>
      <c r="M379">
        <v>0.239</v>
      </c>
      <c r="N379">
        <v>207.342</v>
      </c>
      <c r="O379" s="4">
        <f>M379*201.6/N379</f>
        <v>0.23238128309749106</v>
      </c>
      <c r="P379" s="4">
        <v>0</v>
      </c>
      <c r="R379" s="4">
        <v>0</v>
      </c>
      <c r="S379" s="4">
        <v>0</v>
      </c>
      <c r="T379">
        <v>98.88409</v>
      </c>
      <c r="U379">
        <f>V379*97.102/100.065</f>
        <v>87.40358603726938</v>
      </c>
      <c r="V379">
        <v>90.07064568</v>
      </c>
      <c r="W379">
        <v>1</v>
      </c>
      <c r="X379">
        <v>0</v>
      </c>
      <c r="Y379">
        <v>0</v>
      </c>
      <c r="Z379">
        <v>0</v>
      </c>
      <c r="AA379">
        <f>(X379+Y379+W379)*(1+0.5*Z379)</f>
        <v>1</v>
      </c>
      <c r="AB379">
        <v>0</v>
      </c>
      <c r="AC379">
        <v>1</v>
      </c>
      <c r="AD379">
        <f>AB379*AC379</f>
        <v>0</v>
      </c>
      <c r="AE379">
        <v>72</v>
      </c>
      <c r="AF379">
        <v>1783440</v>
      </c>
      <c r="AG379">
        <f>AE379/AF379*1000000</f>
        <v>40.371417036737995</v>
      </c>
      <c r="AH379">
        <v>-15</v>
      </c>
      <c r="AI379">
        <v>0.00397873272626082</v>
      </c>
      <c r="AJ379">
        <v>0.5134100582066004</v>
      </c>
      <c r="AK379">
        <v>-0.7573113</v>
      </c>
      <c r="AL379">
        <v>0</v>
      </c>
    </row>
    <row r="380" spans="1:38" ht="12.75">
      <c r="A380" s="4" t="s">
        <v>48</v>
      </c>
      <c r="B380" s="4">
        <v>2007</v>
      </c>
      <c r="C380" s="4">
        <v>0</v>
      </c>
      <c r="M380">
        <v>0.325</v>
      </c>
      <c r="N380">
        <v>207.342</v>
      </c>
      <c r="O380" s="4">
        <f>M380*201.6/N380</f>
        <v>0.3159996527476343</v>
      </c>
      <c r="P380" s="4">
        <v>0</v>
      </c>
      <c r="R380" s="4">
        <v>0</v>
      </c>
      <c r="S380" s="4">
        <v>0</v>
      </c>
      <c r="T380">
        <v>107.6637</v>
      </c>
      <c r="U380">
        <f>V380*97.102/100.065</f>
        <v>98.00073910135413</v>
      </c>
      <c r="V380">
        <v>100.9911635</v>
      </c>
      <c r="W380">
        <v>1</v>
      </c>
      <c r="X380">
        <v>1</v>
      </c>
      <c r="Y380">
        <v>0</v>
      </c>
      <c r="Z380">
        <v>0</v>
      </c>
      <c r="AA380">
        <f>(X380+Y380+W380)*(1+0.5*Z380)</f>
        <v>2</v>
      </c>
      <c r="AB380">
        <v>9</v>
      </c>
      <c r="AC380">
        <v>1</v>
      </c>
      <c r="AD380">
        <f>AB380*AC380</f>
        <v>9</v>
      </c>
      <c r="AE380">
        <v>57</v>
      </c>
      <c r="AF380">
        <v>2601072</v>
      </c>
      <c r="AG380">
        <f>AE380/AF380*1000000</f>
        <v>21.914041595157688</v>
      </c>
      <c r="AH380">
        <v>-0.5</v>
      </c>
      <c r="AI380">
        <v>0.11674000638166829</v>
      </c>
      <c r="AJ380">
        <v>0.03650196437108945</v>
      </c>
      <c r="AK380">
        <v>-0.3713013</v>
      </c>
      <c r="AL380">
        <v>0</v>
      </c>
    </row>
    <row r="381" spans="1:38" ht="12.75">
      <c r="A381" s="4" t="s">
        <v>49</v>
      </c>
      <c r="B381" s="4">
        <v>2007</v>
      </c>
      <c r="C381" s="4">
        <v>0</v>
      </c>
      <c r="M381">
        <v>0.196</v>
      </c>
      <c r="N381">
        <v>207.342</v>
      </c>
      <c r="O381" s="4">
        <f>M381*201.6/N381</f>
        <v>0.1905720982724195</v>
      </c>
      <c r="P381" s="4">
        <v>0</v>
      </c>
      <c r="R381" s="4">
        <v>0</v>
      </c>
      <c r="S381" s="4">
        <v>0</v>
      </c>
      <c r="T381">
        <v>118.3953</v>
      </c>
      <c r="U381">
        <f>V381*97.102/100.065</f>
        <v>103.34168398268326</v>
      </c>
      <c r="V381">
        <v>106.4950836</v>
      </c>
      <c r="W381">
        <v>1</v>
      </c>
      <c r="X381" s="4">
        <v>0.5</v>
      </c>
      <c r="Y381">
        <v>1</v>
      </c>
      <c r="Z381">
        <v>1</v>
      </c>
      <c r="AA381">
        <f>(X381+Y381+W381)*(1+0.5*Z381)</f>
        <v>3.75</v>
      </c>
      <c r="AB381">
        <v>0.67</v>
      </c>
      <c r="AC381">
        <v>1</v>
      </c>
      <c r="AD381">
        <f>AB381*AC381</f>
        <v>0.67</v>
      </c>
      <c r="AE381">
        <v>246</v>
      </c>
      <c r="AF381">
        <v>1312540</v>
      </c>
      <c r="AG381">
        <f>AE381/AF381*1000000</f>
        <v>187.4228594938059</v>
      </c>
      <c r="AH381">
        <v>0.5</v>
      </c>
      <c r="AI381">
        <v>0.010418506092177291</v>
      </c>
      <c r="AJ381">
        <v>2.5858891833901305</v>
      </c>
      <c r="AK381">
        <v>1.480616</v>
      </c>
      <c r="AL381">
        <v>0</v>
      </c>
    </row>
    <row r="382" spans="1:38" ht="12.75">
      <c r="A382" s="4" t="s">
        <v>50</v>
      </c>
      <c r="B382" s="4">
        <v>2007</v>
      </c>
      <c r="C382" s="4">
        <v>0</v>
      </c>
      <c r="M382">
        <v>0.145</v>
      </c>
      <c r="N382">
        <v>207.342</v>
      </c>
      <c r="O382" s="4">
        <f>M382*201.6/N382</f>
        <v>0.14098446045663685</v>
      </c>
      <c r="P382" s="4">
        <v>0</v>
      </c>
      <c r="R382" s="4">
        <v>1</v>
      </c>
      <c r="S382" s="4">
        <v>2</v>
      </c>
      <c r="T382">
        <v>124.2811</v>
      </c>
      <c r="U382">
        <f>V382*97.102/100.065</f>
        <v>108.83386199033829</v>
      </c>
      <c r="V382">
        <v>112.1548516</v>
      </c>
      <c r="W382">
        <v>1</v>
      </c>
      <c r="X382">
        <v>0</v>
      </c>
      <c r="Y382">
        <v>0</v>
      </c>
      <c r="Z382">
        <v>1</v>
      </c>
      <c r="AA382">
        <f>(X382+Y382+W382)*(1+0.5*Z382)</f>
        <v>1.5</v>
      </c>
      <c r="AB382">
        <v>5.424</v>
      </c>
      <c r="AC382">
        <v>1.5</v>
      </c>
      <c r="AD382">
        <f>AB382*AC382</f>
        <v>8.136000000000001</v>
      </c>
      <c r="AE382">
        <v>1001</v>
      </c>
      <c r="AF382">
        <v>8677885</v>
      </c>
      <c r="AG382">
        <f>AE382/AF382*1000000</f>
        <v>115.35068740827978</v>
      </c>
      <c r="AH382">
        <v>5.5</v>
      </c>
      <c r="AI382">
        <v>0.009793851230229866</v>
      </c>
      <c r="AJ382">
        <v>5.619216533004318</v>
      </c>
      <c r="AK382">
        <v>1.035198</v>
      </c>
      <c r="AL382">
        <v>0</v>
      </c>
    </row>
    <row r="383" spans="1:38" ht="12.75">
      <c r="A383" s="4" t="s">
        <v>51</v>
      </c>
      <c r="B383" s="4">
        <v>2007</v>
      </c>
      <c r="C383" s="4">
        <v>0</v>
      </c>
      <c r="M383">
        <v>0.18</v>
      </c>
      <c r="N383">
        <v>207.342</v>
      </c>
      <c r="O383" s="4">
        <f>M383*201.6/N383</f>
        <v>0.17501519229099746</v>
      </c>
      <c r="P383" s="4">
        <v>0</v>
      </c>
      <c r="R383" s="4">
        <v>0</v>
      </c>
      <c r="S383" s="4">
        <v>0</v>
      </c>
      <c r="T383">
        <v>99.76144</v>
      </c>
      <c r="U383">
        <f>V383*97.102/100.065</f>
        <v>91.08012363920993</v>
      </c>
      <c r="V383">
        <v>93.85937027</v>
      </c>
      <c r="W383">
        <v>1</v>
      </c>
      <c r="X383">
        <v>1</v>
      </c>
      <c r="Y383">
        <v>1</v>
      </c>
      <c r="Z383">
        <v>0</v>
      </c>
      <c r="AA383">
        <f>(X383+Y383+W383)*(1+0.5*Z383)</f>
        <v>3</v>
      </c>
      <c r="AB383">
        <v>2.5</v>
      </c>
      <c r="AC383">
        <v>1.5</v>
      </c>
      <c r="AD383">
        <f>AB383*AC383</f>
        <v>3.75</v>
      </c>
      <c r="AE383">
        <v>107</v>
      </c>
      <c r="AF383">
        <v>1990070</v>
      </c>
      <c r="AG383">
        <f>AE383/AF383*1000000</f>
        <v>53.766952921254024</v>
      </c>
      <c r="AH383">
        <v>0.5</v>
      </c>
      <c r="AI383">
        <v>0.008121739560412391</v>
      </c>
      <c r="AJ383">
        <v>0.09221478894085607</v>
      </c>
      <c r="AK383">
        <v>-0.0878597</v>
      </c>
      <c r="AL383">
        <v>0</v>
      </c>
    </row>
    <row r="384" spans="1:38" ht="12.75">
      <c r="A384" s="4" t="s">
        <v>52</v>
      </c>
      <c r="B384" s="4">
        <v>2007</v>
      </c>
      <c r="C384" s="4">
        <v>0</v>
      </c>
      <c r="M384">
        <v>0.412</v>
      </c>
      <c r="N384">
        <v>207.342</v>
      </c>
      <c r="O384" s="4">
        <f>M384*201.6/N384</f>
        <v>0.4005903290216164</v>
      </c>
      <c r="P384" s="4">
        <v>0</v>
      </c>
      <c r="R384" s="4">
        <v>1</v>
      </c>
      <c r="S384" s="4">
        <v>0</v>
      </c>
      <c r="T384">
        <v>119.1816</v>
      </c>
      <c r="U384">
        <f>V384*97.102/100.065</f>
        <v>110.37674789981712</v>
      </c>
      <c r="V384">
        <v>113.7448176</v>
      </c>
      <c r="W384">
        <v>0</v>
      </c>
      <c r="X384">
        <v>0</v>
      </c>
      <c r="Y384">
        <v>0</v>
      </c>
      <c r="Z384">
        <v>0</v>
      </c>
      <c r="AA384">
        <f>(X384+Y384+W384)*(1+0.5*Z384)</f>
        <v>0</v>
      </c>
      <c r="AB384">
        <f>19.3/2</f>
        <v>9.65</v>
      </c>
      <c r="AC384">
        <v>1</v>
      </c>
      <c r="AD384">
        <f>AB384*AC384</f>
        <v>9.65</v>
      </c>
      <c r="AE384">
        <v>959</v>
      </c>
      <c r="AF384">
        <v>19132335</v>
      </c>
      <c r="AG384">
        <f>AE384/AF384*1000000</f>
        <v>50.12456660412856</v>
      </c>
      <c r="AH384">
        <v>11.5</v>
      </c>
      <c r="AI384">
        <v>0.007558221145756228</v>
      </c>
      <c r="AJ384">
        <v>3.085708771125614</v>
      </c>
      <c r="AK384">
        <v>0.1138288</v>
      </c>
      <c r="AL384">
        <v>0</v>
      </c>
    </row>
    <row r="385" spans="1:38" ht="12.75">
      <c r="A385" s="4" t="s">
        <v>53</v>
      </c>
      <c r="B385" s="4">
        <v>2007</v>
      </c>
      <c r="C385" s="4">
        <v>1</v>
      </c>
      <c r="M385">
        <v>0.302</v>
      </c>
      <c r="N385">
        <v>207.342</v>
      </c>
      <c r="O385" s="4">
        <f>M385*201.6/N385</f>
        <v>0.2936366003993402</v>
      </c>
      <c r="P385" s="4">
        <v>0</v>
      </c>
      <c r="R385" s="4">
        <v>0</v>
      </c>
      <c r="S385" s="4">
        <v>0</v>
      </c>
      <c r="T385">
        <v>93.60017</v>
      </c>
      <c r="U385">
        <f>V385*97.102/100.065</f>
        <v>89.72882472578644</v>
      </c>
      <c r="V385">
        <v>92.46683741</v>
      </c>
      <c r="W385">
        <v>1</v>
      </c>
      <c r="X385">
        <v>0</v>
      </c>
      <c r="Y385">
        <v>0.5</v>
      </c>
      <c r="Z385">
        <v>0</v>
      </c>
      <c r="AA385">
        <f>(X385+Y385+W385)*(1+0.5*Z385)</f>
        <v>1.5</v>
      </c>
      <c r="AB385">
        <v>1</v>
      </c>
      <c r="AC385">
        <v>1.5</v>
      </c>
      <c r="AD385">
        <f>AB385*AC385</f>
        <v>1.5</v>
      </c>
      <c r="AE385">
        <v>250</v>
      </c>
      <c r="AF385">
        <v>9118037</v>
      </c>
      <c r="AG385">
        <f>AE385/AF385*1000000</f>
        <v>27.418182224967943</v>
      </c>
      <c r="AH385">
        <v>-5.5</v>
      </c>
      <c r="AI385">
        <v>0.004783564882094208</v>
      </c>
      <c r="AJ385">
        <v>0.6133036788235027</v>
      </c>
      <c r="AK385">
        <v>-0.3653598</v>
      </c>
      <c r="AL385">
        <v>0</v>
      </c>
    </row>
    <row r="386" spans="1:38" ht="12.75">
      <c r="A386" s="4" t="s">
        <v>54</v>
      </c>
      <c r="B386" s="4">
        <v>2007</v>
      </c>
      <c r="C386" s="4">
        <v>1</v>
      </c>
      <c r="M386">
        <v>0.23</v>
      </c>
      <c r="N386">
        <v>207.342</v>
      </c>
      <c r="O386" s="4">
        <f>M386*201.6/N386</f>
        <v>0.2236305234829412</v>
      </c>
      <c r="P386" s="4">
        <v>0</v>
      </c>
      <c r="R386" s="4">
        <v>0</v>
      </c>
      <c r="S386" s="4">
        <v>0</v>
      </c>
      <c r="T386">
        <v>97.86559</v>
      </c>
      <c r="U386">
        <f>V386*97.102/100.065</f>
        <v>84.46209125487894</v>
      </c>
      <c r="V386">
        <v>87.03939323</v>
      </c>
      <c r="W386">
        <v>1</v>
      </c>
      <c r="X386">
        <v>1</v>
      </c>
      <c r="Y386">
        <v>1</v>
      </c>
      <c r="Z386">
        <v>1</v>
      </c>
      <c r="AA386">
        <f>(X386+Y386+W386)*(1+0.5*Z386)</f>
        <v>4.5</v>
      </c>
      <c r="AB386">
        <v>0</v>
      </c>
      <c r="AC386">
        <v>1</v>
      </c>
      <c r="AD386">
        <f>AB386*AC386</f>
        <v>0</v>
      </c>
      <c r="AE386">
        <v>45</v>
      </c>
      <c r="AF386">
        <v>652822</v>
      </c>
      <c r="AG386">
        <f>AE386/AF386*1000000</f>
        <v>68.93150047026602</v>
      </c>
      <c r="AH386">
        <v>-13</v>
      </c>
      <c r="AI386">
        <v>0.007205425261373269</v>
      </c>
      <c r="AJ386">
        <v>1.8565029324384645</v>
      </c>
      <c r="AK386">
        <v>-0.6391423</v>
      </c>
      <c r="AL386">
        <v>0</v>
      </c>
    </row>
    <row r="387" spans="1:38" ht="12.75">
      <c r="A387" s="4" t="s">
        <v>55</v>
      </c>
      <c r="B387" s="4">
        <v>2007</v>
      </c>
      <c r="C387" s="4">
        <v>0</v>
      </c>
      <c r="M387">
        <v>0.28</v>
      </c>
      <c r="N387">
        <v>207.342</v>
      </c>
      <c r="O387" s="4">
        <f>M387*201.6/N387</f>
        <v>0.27224585467488494</v>
      </c>
      <c r="P387" s="4">
        <v>0</v>
      </c>
      <c r="R387" s="4">
        <v>0</v>
      </c>
      <c r="S387" s="4">
        <v>0</v>
      </c>
      <c r="T387">
        <v>98.90365</v>
      </c>
      <c r="U387">
        <f>V387*97.102/100.065</f>
        <v>88.29154658858204</v>
      </c>
      <c r="V387">
        <v>90.98570173</v>
      </c>
      <c r="W387">
        <v>1</v>
      </c>
      <c r="X387" s="4">
        <v>0.5</v>
      </c>
      <c r="Y387">
        <v>0</v>
      </c>
      <c r="Z387">
        <v>1</v>
      </c>
      <c r="AA387">
        <f>(X387+Y387+W387)*(1+0.5*Z387)</f>
        <v>2.25</v>
      </c>
      <c r="AB387">
        <v>0</v>
      </c>
      <c r="AC387">
        <v>1</v>
      </c>
      <c r="AD387">
        <f>AB387*AC387</f>
        <v>0</v>
      </c>
      <c r="AE387">
        <v>740</v>
      </c>
      <c r="AF387">
        <v>11500468</v>
      </c>
      <c r="AG387">
        <f>AE387/AF387*1000000</f>
        <v>64.34520751677236</v>
      </c>
      <c r="AH387">
        <v>-1</v>
      </c>
      <c r="AI387">
        <v>0.003438831109334945</v>
      </c>
      <c r="AJ387">
        <v>1.5486291780159356</v>
      </c>
      <c r="AK387">
        <v>-0.4686631</v>
      </c>
      <c r="AL387">
        <v>0</v>
      </c>
    </row>
    <row r="388" spans="1:38" ht="12.75">
      <c r="A388" s="4" t="s">
        <v>56</v>
      </c>
      <c r="B388" s="4">
        <v>2007</v>
      </c>
      <c r="C388" s="4">
        <v>0</v>
      </c>
      <c r="M388">
        <v>0.17</v>
      </c>
      <c r="N388">
        <v>207.342</v>
      </c>
      <c r="O388" s="4">
        <f>M388*201.6/N388</f>
        <v>0.1652921260526087</v>
      </c>
      <c r="P388" s="4">
        <v>0</v>
      </c>
      <c r="R388" s="4">
        <v>0</v>
      </c>
      <c r="S388" s="4">
        <v>0</v>
      </c>
      <c r="T388">
        <v>88.57143</v>
      </c>
      <c r="U388">
        <f>V388*97.102/100.065</f>
        <v>87.9092893620085</v>
      </c>
      <c r="V388">
        <v>90.59178019</v>
      </c>
      <c r="W388">
        <v>0</v>
      </c>
      <c r="X388" s="4">
        <v>0.5</v>
      </c>
      <c r="Y388">
        <v>0</v>
      </c>
      <c r="Z388">
        <v>1</v>
      </c>
      <c r="AA388">
        <f>(X388+Y388+W388)*(1+0.5*Z388)</f>
        <v>0.75</v>
      </c>
      <c r="AB388">
        <v>0</v>
      </c>
      <c r="AC388">
        <v>1</v>
      </c>
      <c r="AD388">
        <f>AB388*AC388</f>
        <v>0</v>
      </c>
      <c r="AE388">
        <v>74</v>
      </c>
      <c r="AF388">
        <v>3634349</v>
      </c>
      <c r="AG388">
        <f>AE388/AF388*1000000</f>
        <v>20.361280658516833</v>
      </c>
      <c r="AH388">
        <v>-14</v>
      </c>
      <c r="AI388">
        <v>0.003284648479446382</v>
      </c>
      <c r="AJ388">
        <v>0.736835781442432</v>
      </c>
      <c r="AK388">
        <v>-0.8299296</v>
      </c>
      <c r="AL388">
        <v>1</v>
      </c>
    </row>
    <row r="389" spans="1:38" ht="12.75">
      <c r="A389" s="4" t="s">
        <v>57</v>
      </c>
      <c r="B389" s="4">
        <v>2007</v>
      </c>
      <c r="C389" s="4">
        <v>2</v>
      </c>
      <c r="M389">
        <v>0.25</v>
      </c>
      <c r="N389">
        <v>207.342</v>
      </c>
      <c r="O389" s="4">
        <f>M389*201.6/N389</f>
        <v>0.2430766559597187</v>
      </c>
      <c r="P389" s="4">
        <v>0</v>
      </c>
      <c r="R389" s="4">
        <v>0</v>
      </c>
      <c r="S389" s="4">
        <v>0</v>
      </c>
      <c r="T389">
        <v>108.6402</v>
      </c>
      <c r="U389">
        <f>V389*97.102/100.065</f>
        <v>94.656677447092</v>
      </c>
      <c r="V389">
        <v>97.54506013</v>
      </c>
      <c r="W389">
        <v>1</v>
      </c>
      <c r="X389" s="4">
        <v>0.5</v>
      </c>
      <c r="Y389">
        <v>1</v>
      </c>
      <c r="Z389">
        <v>0</v>
      </c>
      <c r="AA389">
        <f>(X389+Y389+W389)*(1+0.5*Z389)</f>
        <v>2.5</v>
      </c>
      <c r="AB389">
        <v>1</v>
      </c>
      <c r="AC389">
        <v>1</v>
      </c>
      <c r="AD389">
        <f>AB389*AC389</f>
        <v>1</v>
      </c>
      <c r="AE389">
        <v>1216</v>
      </c>
      <c r="AF389">
        <v>3722417</v>
      </c>
      <c r="AG389">
        <f>AE389/AF389*1000000</f>
        <v>326.6694730869755</v>
      </c>
      <c r="AH389">
        <v>2.5</v>
      </c>
      <c r="AI389">
        <v>0.006049336360981482</v>
      </c>
      <c r="AJ389">
        <v>0.29890676987845455</v>
      </c>
      <c r="AK389">
        <v>0.1786574</v>
      </c>
      <c r="AL389">
        <v>0</v>
      </c>
    </row>
    <row r="390" spans="1:38" ht="12.75">
      <c r="A390" s="4" t="s">
        <v>58</v>
      </c>
      <c r="B390" s="4">
        <v>2007</v>
      </c>
      <c r="C390" s="4">
        <v>0</v>
      </c>
      <c r="M390">
        <v>0.323</v>
      </c>
      <c r="N390">
        <v>207.342</v>
      </c>
      <c r="O390" s="4">
        <f>M390*201.6/N390</f>
        <v>0.31405503949995656</v>
      </c>
      <c r="P390" s="4">
        <v>0</v>
      </c>
      <c r="R390" s="4">
        <v>0</v>
      </c>
      <c r="S390" s="4">
        <v>1</v>
      </c>
      <c r="T390">
        <v>109.0462</v>
      </c>
      <c r="U390">
        <f>V390*97.102/100.065</f>
        <v>95.39068826738179</v>
      </c>
      <c r="V390">
        <v>98.30146878</v>
      </c>
      <c r="W390">
        <v>1</v>
      </c>
      <c r="X390">
        <v>1</v>
      </c>
      <c r="Y390">
        <v>1</v>
      </c>
      <c r="Z390">
        <v>0</v>
      </c>
      <c r="AA390">
        <f>(X390+Y390+W390)*(1+0.5*Z390)</f>
        <v>3</v>
      </c>
      <c r="AB390">
        <v>5.7</v>
      </c>
      <c r="AC390">
        <v>0.5</v>
      </c>
      <c r="AD390">
        <f>AB390*AC390</f>
        <v>2.85</v>
      </c>
      <c r="AE390">
        <v>870</v>
      </c>
      <c r="AF390">
        <v>12563937</v>
      </c>
      <c r="AG390">
        <f>AE390/AF390*1000000</f>
        <v>69.24581044938382</v>
      </c>
      <c r="AH390">
        <v>2</v>
      </c>
      <c r="AI390">
        <v>0.004978314886716689</v>
      </c>
      <c r="AJ390">
        <v>4.584892014564317</v>
      </c>
      <c r="AK390">
        <v>0.4319273</v>
      </c>
      <c r="AL390">
        <v>0</v>
      </c>
    </row>
    <row r="391" spans="1:38" ht="12.75">
      <c r="A391" s="4" t="s">
        <v>59</v>
      </c>
      <c r="B391" s="4">
        <v>2007</v>
      </c>
      <c r="C391" s="4">
        <v>0</v>
      </c>
      <c r="M391">
        <v>0.31</v>
      </c>
      <c r="N391">
        <v>207.342</v>
      </c>
      <c r="O391" s="4">
        <f>M391*201.6/N391</f>
        <v>0.3014150533900512</v>
      </c>
      <c r="P391" s="4">
        <v>0</v>
      </c>
      <c r="R391" s="4">
        <v>0</v>
      </c>
      <c r="S391" s="4">
        <v>0</v>
      </c>
      <c r="T391">
        <v>118.3195</v>
      </c>
      <c r="U391">
        <f>V391*97.102/100.065</f>
        <v>97.985241596924</v>
      </c>
      <c r="V391">
        <v>100.9751931</v>
      </c>
      <c r="W391">
        <v>0</v>
      </c>
      <c r="X391">
        <v>0</v>
      </c>
      <c r="Y391">
        <v>0</v>
      </c>
      <c r="Z391">
        <v>0</v>
      </c>
      <c r="AA391">
        <f>(X391+Y391+W391)*(1+0.5*Z391)</f>
        <v>0</v>
      </c>
      <c r="AB391">
        <v>3</v>
      </c>
      <c r="AC391">
        <v>1.5</v>
      </c>
      <c r="AD391">
        <f>AB391*AC391</f>
        <v>4.5</v>
      </c>
      <c r="AE391">
        <v>121</v>
      </c>
      <c r="AF391">
        <v>1057315</v>
      </c>
      <c r="AG391">
        <f>AE391/AF391*1000000</f>
        <v>114.44082416309236</v>
      </c>
      <c r="AH391">
        <v>13</v>
      </c>
      <c r="AI391">
        <v>0.0073937153419593345</v>
      </c>
      <c r="AJ391">
        <v>4.016477857878476</v>
      </c>
      <c r="AK391">
        <v>1.651253</v>
      </c>
      <c r="AL391">
        <v>0</v>
      </c>
    </row>
    <row r="392" spans="1:38" ht="12.75">
      <c r="A392" s="4" t="s">
        <v>60</v>
      </c>
      <c r="B392" s="4">
        <v>2007</v>
      </c>
      <c r="C392" s="4">
        <v>0</v>
      </c>
      <c r="M392">
        <v>0.168</v>
      </c>
      <c r="N392">
        <v>207.342</v>
      </c>
      <c r="O392" s="4">
        <f>M392*201.6/N392</f>
        <v>0.16334751280493098</v>
      </c>
      <c r="P392" s="4">
        <v>0</v>
      </c>
      <c r="R392" s="4">
        <v>0</v>
      </c>
      <c r="S392" s="4">
        <v>0</v>
      </c>
      <c r="T392">
        <v>91.79407</v>
      </c>
      <c r="U392">
        <f>V392*97.102/100.065</f>
        <v>88.9680841649404</v>
      </c>
      <c r="V392">
        <v>91.68288338</v>
      </c>
      <c r="W392">
        <v>1</v>
      </c>
      <c r="X392" s="4">
        <v>1</v>
      </c>
      <c r="Y392">
        <v>1</v>
      </c>
      <c r="Z392">
        <v>1</v>
      </c>
      <c r="AA392">
        <f>(X392+Y392+W392)*(1+0.5*Z392)</f>
        <v>4.5</v>
      </c>
      <c r="AB392">
        <v>0</v>
      </c>
      <c r="AC392">
        <v>1</v>
      </c>
      <c r="AD392">
        <f>AB392*AC392</f>
        <v>0</v>
      </c>
      <c r="AE392">
        <v>91</v>
      </c>
      <c r="AF392">
        <v>4444110</v>
      </c>
      <c r="AG392">
        <f>AE392/AF392*1000000</f>
        <v>20.476540859699693</v>
      </c>
      <c r="AH392">
        <v>-8</v>
      </c>
      <c r="AI392">
        <v>0.01050996161579236</v>
      </c>
      <c r="AJ392">
        <v>0.5248956684415024</v>
      </c>
      <c r="AK392">
        <v>-0.8073978</v>
      </c>
      <c r="AL392">
        <v>0</v>
      </c>
    </row>
    <row r="393" spans="1:38" ht="12.75">
      <c r="A393" s="4" t="s">
        <v>61</v>
      </c>
      <c r="B393" s="4">
        <v>2007</v>
      </c>
      <c r="C393" s="4">
        <v>0</v>
      </c>
      <c r="M393">
        <v>0.24</v>
      </c>
      <c r="N393">
        <v>207.342</v>
      </c>
      <c r="O393" s="4">
        <f>M393*201.6/N393</f>
        <v>0.23335358972132997</v>
      </c>
      <c r="P393" s="4">
        <v>0</v>
      </c>
      <c r="R393" s="4">
        <v>0</v>
      </c>
      <c r="S393" s="4">
        <v>0</v>
      </c>
      <c r="T393">
        <v>98.21532</v>
      </c>
      <c r="U393">
        <f>V393*97.102/100.065</f>
        <v>84.35360933521332</v>
      </c>
      <c r="V393">
        <v>86.92760106</v>
      </c>
      <c r="W393">
        <v>1</v>
      </c>
      <c r="X393">
        <v>1</v>
      </c>
      <c r="Y393">
        <v>1</v>
      </c>
      <c r="Z393">
        <v>0</v>
      </c>
      <c r="AA393">
        <f>(X393+Y393+W393)*(1+0.5*Z393)</f>
        <v>3</v>
      </c>
      <c r="AB393">
        <v>0</v>
      </c>
      <c r="AC393">
        <v>1</v>
      </c>
      <c r="AD393">
        <f>AB393*AC393</f>
        <v>0</v>
      </c>
      <c r="AE393">
        <v>56</v>
      </c>
      <c r="AF393">
        <v>791623</v>
      </c>
      <c r="AG393">
        <f>AE393/AF393*1000000</f>
        <v>70.74074401577518</v>
      </c>
      <c r="AH393">
        <v>-10.5</v>
      </c>
      <c r="AI393">
        <v>0.010844561288202431</v>
      </c>
      <c r="AJ393">
        <v>1.323973991470321</v>
      </c>
      <c r="AK393">
        <v>-1.158378</v>
      </c>
      <c r="AL393">
        <v>0</v>
      </c>
    </row>
    <row r="394" spans="1:38" ht="12.75">
      <c r="A394" s="4" t="s">
        <v>62</v>
      </c>
      <c r="B394" s="4">
        <v>2007</v>
      </c>
      <c r="C394" s="4">
        <v>1</v>
      </c>
      <c r="M394">
        <v>0.214</v>
      </c>
      <c r="N394">
        <v>207.342</v>
      </c>
      <c r="O394" s="4">
        <f>M394*201.6/N394</f>
        <v>0.2080736175015192</v>
      </c>
      <c r="P394" s="4">
        <v>0</v>
      </c>
      <c r="R394" s="4">
        <v>0</v>
      </c>
      <c r="S394" s="4">
        <v>0</v>
      </c>
      <c r="T394">
        <v>91.4869</v>
      </c>
      <c r="U394">
        <f>V394*97.102/100.065</f>
        <v>88.50588554440793</v>
      </c>
      <c r="V394">
        <v>91.20658109</v>
      </c>
      <c r="W394">
        <v>1</v>
      </c>
      <c r="X394" s="4">
        <v>0.5</v>
      </c>
      <c r="Y394">
        <v>0</v>
      </c>
      <c r="Z394">
        <v>0</v>
      </c>
      <c r="AA394">
        <f>(X394+Y394+W394)*(1+0.5*Z394)</f>
        <v>1.5</v>
      </c>
      <c r="AB394">
        <v>0</v>
      </c>
      <c r="AC394">
        <v>1</v>
      </c>
      <c r="AD394">
        <f>AB394*AC394</f>
        <v>0</v>
      </c>
      <c r="AE394">
        <v>151</v>
      </c>
      <c r="AF394">
        <v>6175727</v>
      </c>
      <c r="AG394">
        <f>AE394/AF394*1000000</f>
        <v>24.450562662501113</v>
      </c>
      <c r="AH394">
        <v>-5</v>
      </c>
      <c r="AI394">
        <v>0.008664920248632059</v>
      </c>
      <c r="AJ394">
        <v>0.6629704659345346</v>
      </c>
      <c r="AK394">
        <v>-0.7632152</v>
      </c>
      <c r="AL394">
        <v>0</v>
      </c>
    </row>
    <row r="395" spans="1:38" ht="12.75">
      <c r="A395" s="4" t="s">
        <v>63</v>
      </c>
      <c r="B395" s="4">
        <v>2007</v>
      </c>
      <c r="C395" s="4">
        <f>2/2</f>
        <v>1</v>
      </c>
      <c r="M395">
        <v>0.2</v>
      </c>
      <c r="N395">
        <v>207.342</v>
      </c>
      <c r="O395" s="4">
        <f>M395*201.6/N395</f>
        <v>0.19446132476777497</v>
      </c>
      <c r="P395" s="4">
        <v>0</v>
      </c>
      <c r="R395" s="4">
        <v>0</v>
      </c>
      <c r="S395" s="4">
        <v>0</v>
      </c>
      <c r="T395">
        <v>88.96146</v>
      </c>
      <c r="U395">
        <f>V395*97.102/100.065</f>
        <v>94.31597421914914</v>
      </c>
      <c r="V395">
        <v>97.19396058</v>
      </c>
      <c r="W395">
        <v>1</v>
      </c>
      <c r="X395" s="4">
        <v>0.5</v>
      </c>
      <c r="Y395">
        <v>0</v>
      </c>
      <c r="Z395">
        <v>0</v>
      </c>
      <c r="AA395">
        <f>(X395+Y395+W395)*(1+0.5*Z395)</f>
        <v>1.5</v>
      </c>
      <c r="AB395">
        <v>5</v>
      </c>
      <c r="AC395">
        <v>1</v>
      </c>
      <c r="AD395">
        <f>AB395*AC395</f>
        <v>5</v>
      </c>
      <c r="AE395">
        <v>376</v>
      </c>
      <c r="AF395">
        <v>23831983</v>
      </c>
      <c r="AG395">
        <f>AE395/AF395*1000000</f>
        <v>15.777117665785513</v>
      </c>
      <c r="AH395">
        <v>-11</v>
      </c>
      <c r="AI395">
        <v>0.005875788460885008</v>
      </c>
      <c r="AJ395">
        <v>0.37048403723726564</v>
      </c>
      <c r="AK395">
        <v>-0.5225089</v>
      </c>
      <c r="AL395">
        <v>0</v>
      </c>
    </row>
    <row r="396" spans="1:38" ht="12.75">
      <c r="A396" s="4" t="s">
        <v>64</v>
      </c>
      <c r="B396" s="4">
        <v>2007</v>
      </c>
      <c r="C396" s="4">
        <v>1</v>
      </c>
      <c r="M396">
        <v>0.245</v>
      </c>
      <c r="N396">
        <v>207.342</v>
      </c>
      <c r="O396" s="4">
        <f>M396*201.6/N396</f>
        <v>0.23821512284052432</v>
      </c>
      <c r="P396" s="4">
        <v>0</v>
      </c>
      <c r="R396" s="4">
        <v>0</v>
      </c>
      <c r="S396" s="4">
        <v>0</v>
      </c>
      <c r="T396">
        <v>107.2396</v>
      </c>
      <c r="U396">
        <f>V396*97.102/100.065</f>
        <v>93.01861188841535</v>
      </c>
      <c r="V396">
        <v>95.85701014</v>
      </c>
      <c r="W396">
        <v>1</v>
      </c>
      <c r="X396">
        <v>0.5</v>
      </c>
      <c r="Y396" s="4">
        <v>0.5</v>
      </c>
      <c r="Z396">
        <v>0</v>
      </c>
      <c r="AA396">
        <f>(X396+Y396+W396)*(1+0.5*Z396)</f>
        <v>2</v>
      </c>
      <c r="AB396">
        <v>0</v>
      </c>
      <c r="AC396">
        <v>1</v>
      </c>
      <c r="AD396">
        <f>AB396*AC396</f>
        <v>0</v>
      </c>
      <c r="AE396">
        <v>93</v>
      </c>
      <c r="AF396">
        <v>2597746</v>
      </c>
      <c r="AG396">
        <f>AE396/AF396*1000000</f>
        <v>35.80026684672019</v>
      </c>
      <c r="AH396">
        <v>-21.5</v>
      </c>
      <c r="AI396">
        <v>0.007691618108471537</v>
      </c>
      <c r="AJ396">
        <v>0.4178593214771713</v>
      </c>
      <c r="AK396">
        <v>-0.0264923</v>
      </c>
      <c r="AL396">
        <v>0</v>
      </c>
    </row>
    <row r="397" spans="1:38" ht="12.75">
      <c r="A397" s="4" t="s">
        <v>65</v>
      </c>
      <c r="B397" s="4">
        <v>2007</v>
      </c>
      <c r="C397" s="4">
        <v>0</v>
      </c>
      <c r="M397">
        <v>0.2</v>
      </c>
      <c r="N397">
        <v>207.342</v>
      </c>
      <c r="O397" s="4">
        <f>M397*201.6/N397</f>
        <v>0.19446132476777497</v>
      </c>
      <c r="P397" s="4">
        <v>0</v>
      </c>
      <c r="R397" s="4">
        <v>0</v>
      </c>
      <c r="S397" s="4">
        <v>0</v>
      </c>
      <c r="T397">
        <v>114.5039</v>
      </c>
      <c r="U397">
        <f>V397*97.102/100.065</f>
        <v>97.03148078480868</v>
      </c>
      <c r="V397">
        <v>99.99232894</v>
      </c>
      <c r="W397">
        <v>1</v>
      </c>
      <c r="X397">
        <v>0.5</v>
      </c>
      <c r="Y397">
        <v>0</v>
      </c>
      <c r="Z397">
        <v>0</v>
      </c>
      <c r="AA397">
        <f>(X397+Y397+W397)*(1+0.5*Z397)</f>
        <v>1.5</v>
      </c>
      <c r="AB397">
        <v>0</v>
      </c>
      <c r="AC397">
        <v>1</v>
      </c>
      <c r="AD397">
        <f>AB397*AC397</f>
        <v>0</v>
      </c>
      <c r="AE397">
        <v>192</v>
      </c>
      <c r="AF397">
        <v>623481</v>
      </c>
      <c r="AG397">
        <f>AE397/AF397*1000000</f>
        <v>307.9484378834319</v>
      </c>
      <c r="AH397">
        <v>9</v>
      </c>
      <c r="AI397">
        <v>0.025028790786948175</v>
      </c>
      <c r="AJ397">
        <v>3.3718010622887493</v>
      </c>
      <c r="AK397">
        <v>0.4531944</v>
      </c>
      <c r="AL397">
        <v>0</v>
      </c>
    </row>
    <row r="398" spans="1:38" ht="12.75">
      <c r="A398" s="4" t="s">
        <v>66</v>
      </c>
      <c r="B398" s="4">
        <v>2007</v>
      </c>
      <c r="C398" s="4">
        <v>1</v>
      </c>
      <c r="M398">
        <v>0.196</v>
      </c>
      <c r="N398">
        <v>207.342</v>
      </c>
      <c r="O398" s="4">
        <f>M398*201.6/N398</f>
        <v>0.1905720982724195</v>
      </c>
      <c r="P398" s="4">
        <v>0</v>
      </c>
      <c r="R398" s="4">
        <v>0</v>
      </c>
      <c r="S398" s="4">
        <v>0</v>
      </c>
      <c r="T398">
        <v>97.48312</v>
      </c>
      <c r="U398">
        <f>V398*97.102/100.065</f>
        <v>98.8308312177145</v>
      </c>
      <c r="V398">
        <v>101.8465853</v>
      </c>
      <c r="W398">
        <v>1</v>
      </c>
      <c r="X398">
        <v>1</v>
      </c>
      <c r="Y398">
        <v>1</v>
      </c>
      <c r="Z398">
        <v>0</v>
      </c>
      <c r="AA398">
        <f>(X398+Y398+W398)*(1+0.5*Z398)</f>
        <v>3</v>
      </c>
      <c r="AB398">
        <v>0</v>
      </c>
      <c r="AC398">
        <v>1</v>
      </c>
      <c r="AD398">
        <f>AB398*AC398</f>
        <v>0</v>
      </c>
      <c r="AE398">
        <v>132</v>
      </c>
      <c r="AF398">
        <v>7751000</v>
      </c>
      <c r="AG398">
        <f>AE398/AF398*1000000</f>
        <v>17.03006063733712</v>
      </c>
      <c r="AH398">
        <v>-3.5</v>
      </c>
      <c r="AI398">
        <v>0.00691723876134782</v>
      </c>
      <c r="AJ398">
        <v>0.48649032992036406</v>
      </c>
      <c r="AK398">
        <v>-0.1859731</v>
      </c>
      <c r="AL398">
        <v>0</v>
      </c>
    </row>
    <row r="399" spans="1:38" ht="12.75">
      <c r="A399" s="4" t="s">
        <v>67</v>
      </c>
      <c r="B399" s="4">
        <v>2007</v>
      </c>
      <c r="C399" s="4">
        <v>1</v>
      </c>
      <c r="M399">
        <v>0.36</v>
      </c>
      <c r="N399">
        <v>207.342</v>
      </c>
      <c r="O399" s="4">
        <f>M399*201.6/N399</f>
        <v>0.3500303845819949</v>
      </c>
      <c r="P399" s="4">
        <v>0</v>
      </c>
      <c r="R399" s="4">
        <v>0</v>
      </c>
      <c r="S399" s="4">
        <v>0</v>
      </c>
      <c r="T399">
        <v>112.1342</v>
      </c>
      <c r="U399">
        <f>V399*97.102/100.065</f>
        <v>98.695130044637</v>
      </c>
      <c r="V399">
        <v>101.7067433</v>
      </c>
      <c r="W399">
        <v>1</v>
      </c>
      <c r="X399">
        <v>0</v>
      </c>
      <c r="Y399">
        <v>0</v>
      </c>
      <c r="Z399">
        <v>0</v>
      </c>
      <c r="AA399">
        <f>(X399+Y399+W399)*(1+0.5*Z399)</f>
        <v>1</v>
      </c>
      <c r="AB399">
        <v>1</v>
      </c>
      <c r="AC399">
        <v>1.5</v>
      </c>
      <c r="AD399">
        <f>AB399*AC399</f>
        <v>1.5</v>
      </c>
      <c r="AE399">
        <v>986</v>
      </c>
      <c r="AF399">
        <v>6461587</v>
      </c>
      <c r="AG399">
        <f>AE399/AF399*1000000</f>
        <v>152.5940918229531</v>
      </c>
      <c r="AH399">
        <v>4</v>
      </c>
      <c r="AI399">
        <v>0.0065830412995775064</v>
      </c>
      <c r="AJ399">
        <v>0.408830003908902</v>
      </c>
      <c r="AK399">
        <v>0.8353506</v>
      </c>
      <c r="AL399">
        <v>0</v>
      </c>
    </row>
    <row r="400" spans="1:38" ht="12.75">
      <c r="A400" s="4" t="s">
        <v>68</v>
      </c>
      <c r="B400" s="4">
        <v>2007</v>
      </c>
      <c r="C400" s="4">
        <v>1</v>
      </c>
      <c r="M400">
        <v>0.315</v>
      </c>
      <c r="N400">
        <v>207.342</v>
      </c>
      <c r="O400" s="4">
        <f>M400*201.6/N400</f>
        <v>0.30627658650924555</v>
      </c>
      <c r="P400" s="4">
        <v>0</v>
      </c>
      <c r="R400" s="4">
        <v>0</v>
      </c>
      <c r="S400" s="4">
        <v>0</v>
      </c>
      <c r="T400">
        <v>88.91683</v>
      </c>
      <c r="U400">
        <f>V400*97.102/100.065</f>
        <v>86.19886457486594</v>
      </c>
      <c r="V400">
        <v>88.82916298</v>
      </c>
      <c r="W400">
        <v>1</v>
      </c>
      <c r="X400">
        <v>0.5</v>
      </c>
      <c r="Y400">
        <v>0.5</v>
      </c>
      <c r="Z400">
        <v>0</v>
      </c>
      <c r="AA400">
        <f>(X400+Y400+W400)*(1+0.5*Z400)</f>
        <v>2</v>
      </c>
      <c r="AB400">
        <v>0</v>
      </c>
      <c r="AC400">
        <v>1</v>
      </c>
      <c r="AD400">
        <f>AB400*AC400</f>
        <v>0</v>
      </c>
      <c r="AE400">
        <v>61</v>
      </c>
      <c r="AF400">
        <v>1834052</v>
      </c>
      <c r="AG400">
        <f>AE400/AF400*1000000</f>
        <v>33.25968947445329</v>
      </c>
      <c r="AH400">
        <v>-5</v>
      </c>
      <c r="AI400">
        <v>0.009957463263727765</v>
      </c>
      <c r="AJ400">
        <v>0.7008284464302337</v>
      </c>
      <c r="AK400">
        <v>-1.030596</v>
      </c>
      <c r="AL400">
        <v>0</v>
      </c>
    </row>
    <row r="401" spans="1:38" ht="12.75">
      <c r="A401" s="4" t="s">
        <v>69</v>
      </c>
      <c r="B401" s="4">
        <v>2007</v>
      </c>
      <c r="C401" s="4">
        <v>0</v>
      </c>
      <c r="M401">
        <v>0.329</v>
      </c>
      <c r="N401">
        <v>207.342</v>
      </c>
      <c r="O401" s="4">
        <f>M401*201.6/N401</f>
        <v>0.31988887924298987</v>
      </c>
      <c r="P401" s="4">
        <v>0</v>
      </c>
      <c r="R401" s="4">
        <v>0</v>
      </c>
      <c r="S401" s="4">
        <v>0</v>
      </c>
      <c r="T401">
        <v>100.9283</v>
      </c>
      <c r="U401">
        <f>V401*97.102/100.065</f>
        <v>90.03384455774167</v>
      </c>
      <c r="V401">
        <v>92.78116471</v>
      </c>
      <c r="W401">
        <v>1</v>
      </c>
      <c r="X401" s="4">
        <v>0.5</v>
      </c>
      <c r="Y401">
        <v>0.5</v>
      </c>
      <c r="Z401">
        <v>0</v>
      </c>
      <c r="AA401">
        <f>(X401+Y401+W401)*(1+0.5*Z401)</f>
        <v>2</v>
      </c>
      <c r="AB401">
        <v>1</v>
      </c>
      <c r="AC401">
        <v>1.5</v>
      </c>
      <c r="AD401">
        <f>AB401*AC401</f>
        <v>1.5</v>
      </c>
      <c r="AE401">
        <v>359</v>
      </c>
      <c r="AF401">
        <v>5610775</v>
      </c>
      <c r="AG401">
        <f>AE401/AF401*1000000</f>
        <v>63.984030726593026</v>
      </c>
      <c r="AH401">
        <v>1</v>
      </c>
      <c r="AI401">
        <v>0.005347677261613692</v>
      </c>
      <c r="AJ401">
        <v>2.4123704892743225</v>
      </c>
      <c r="AK401">
        <v>-0.0360442</v>
      </c>
      <c r="AL401">
        <v>0</v>
      </c>
    </row>
    <row r="402" spans="1:38" ht="12.75">
      <c r="A402" s="4" t="s">
        <v>70</v>
      </c>
      <c r="B402" s="4">
        <v>2007</v>
      </c>
      <c r="C402" s="4">
        <v>1</v>
      </c>
      <c r="M402">
        <v>0.14</v>
      </c>
      <c r="N402">
        <v>207.342</v>
      </c>
      <c r="O402" s="4">
        <f>M402*201.6/N402</f>
        <v>0.13612292733744247</v>
      </c>
      <c r="P402" s="4">
        <v>0</v>
      </c>
      <c r="R402" s="4">
        <v>0</v>
      </c>
      <c r="S402" s="4">
        <v>0</v>
      </c>
      <c r="T402">
        <v>100.2386</v>
      </c>
      <c r="U402">
        <f>V402*97.102/100.065</f>
        <v>91.7706746649074</v>
      </c>
      <c r="V402">
        <v>94.57099298</v>
      </c>
      <c r="W402">
        <v>1</v>
      </c>
      <c r="X402">
        <v>0.5</v>
      </c>
      <c r="Y402">
        <v>1</v>
      </c>
      <c r="Z402">
        <v>0</v>
      </c>
      <c r="AA402">
        <f>(X402+Y402+W402)*(1+0.5*Z402)</f>
        <v>2.5</v>
      </c>
      <c r="AB402">
        <v>0</v>
      </c>
      <c r="AC402">
        <v>1</v>
      </c>
      <c r="AD402">
        <f>AB402*AC402</f>
        <v>0</v>
      </c>
      <c r="AE402">
        <v>51</v>
      </c>
      <c r="AF402">
        <v>534876</v>
      </c>
      <c r="AG402">
        <f>AE402/AF402*1000000</f>
        <v>95.34920243196554</v>
      </c>
      <c r="AH402">
        <v>-20</v>
      </c>
      <c r="AI402">
        <v>0.020109853828375903</v>
      </c>
      <c r="AJ402">
        <v>0.06860700189327087</v>
      </c>
      <c r="AK402">
        <v>-0.4849835</v>
      </c>
      <c r="AL402">
        <v>0</v>
      </c>
    </row>
    <row r="403" spans="1:38" ht="12.75">
      <c r="A403" s="4" t="s">
        <v>20</v>
      </c>
      <c r="B403" s="4">
        <v>2008</v>
      </c>
      <c r="C403" s="4">
        <v>0</v>
      </c>
      <c r="D403" s="4">
        <v>0</v>
      </c>
      <c r="E403" s="4">
        <v>0</v>
      </c>
      <c r="F403" s="4">
        <v>0</v>
      </c>
      <c r="G403" s="4">
        <v>2</v>
      </c>
      <c r="H403" s="4">
        <v>1</v>
      </c>
      <c r="I403" s="4">
        <v>0</v>
      </c>
      <c r="J403" s="4">
        <v>0</v>
      </c>
      <c r="K403" s="4">
        <v>0</v>
      </c>
      <c r="L403" s="4">
        <v>0</v>
      </c>
      <c r="M403" s="4">
        <v>0.209</v>
      </c>
      <c r="N403">
        <v>215.303</v>
      </c>
      <c r="O403" s="4">
        <f>M403*201.6/N403</f>
        <v>0.19569815562254125</v>
      </c>
      <c r="P403" s="4">
        <v>0</v>
      </c>
      <c r="Q403" s="4"/>
      <c r="R403" s="4">
        <v>0</v>
      </c>
      <c r="S403" s="4">
        <v>0</v>
      </c>
      <c r="U403">
        <v>87.4</v>
      </c>
      <c r="V403">
        <v>87.6</v>
      </c>
      <c r="W403">
        <v>1</v>
      </c>
      <c r="X403">
        <v>1</v>
      </c>
      <c r="Y403">
        <v>1</v>
      </c>
      <c r="Z403">
        <v>0.5</v>
      </c>
      <c r="AA403">
        <f>(X403+Y403+W403)*(1+0.5*Z403)</f>
        <v>3.75</v>
      </c>
      <c r="AB403">
        <v>0</v>
      </c>
      <c r="AC403">
        <v>1</v>
      </c>
      <c r="AD403">
        <f>AB403*AC403</f>
        <v>0</v>
      </c>
      <c r="AE403">
        <v>134</v>
      </c>
      <c r="AF403">
        <v>4718206</v>
      </c>
      <c r="AG403">
        <f>AE403/AF403*1000000</f>
        <v>28.400625152865306</v>
      </c>
      <c r="AH403">
        <v>-11.5</v>
      </c>
      <c r="AI403">
        <v>0.0036514882667412177</v>
      </c>
      <c r="AJ403">
        <v>0.7129026252094582</v>
      </c>
      <c r="AK403">
        <v>-1.16686</v>
      </c>
      <c r="AL403">
        <v>0</v>
      </c>
    </row>
    <row r="404" spans="1:38" ht="12.75">
      <c r="A404" s="4" t="s">
        <v>22</v>
      </c>
      <c r="B404" s="4">
        <v>2008</v>
      </c>
      <c r="C404" s="4">
        <v>0</v>
      </c>
      <c r="D404" s="4">
        <v>0</v>
      </c>
      <c r="E404" s="4">
        <v>0</v>
      </c>
      <c r="F404" s="4">
        <v>1</v>
      </c>
      <c r="G404" s="4">
        <v>0</v>
      </c>
      <c r="H404" s="4">
        <v>1</v>
      </c>
      <c r="I404" s="4">
        <v>1</v>
      </c>
      <c r="J404" s="4">
        <v>1</v>
      </c>
      <c r="K404" s="4">
        <v>0</v>
      </c>
      <c r="L404" s="4">
        <v>0</v>
      </c>
      <c r="M404" s="4">
        <v>0.08</v>
      </c>
      <c r="N404">
        <v>215.303</v>
      </c>
      <c r="O404" s="4">
        <f>M404*201.6/N404</f>
        <v>0.07490838492728852</v>
      </c>
      <c r="P404" s="4">
        <v>0</v>
      </c>
      <c r="Q404" s="4"/>
      <c r="R404" s="4">
        <v>0</v>
      </c>
      <c r="S404" s="4">
        <v>0</v>
      </c>
      <c r="U404">
        <v>106.6</v>
      </c>
      <c r="V404">
        <v>106.9</v>
      </c>
      <c r="W404">
        <v>1</v>
      </c>
      <c r="X404">
        <v>0.5</v>
      </c>
      <c r="Y404">
        <v>0</v>
      </c>
      <c r="Z404">
        <v>0</v>
      </c>
      <c r="AA404">
        <f>(X404+Y404+W404)*(1+0.5*Z404)</f>
        <v>1.5</v>
      </c>
      <c r="AB404">
        <v>0</v>
      </c>
      <c r="AC404">
        <v>1</v>
      </c>
      <c r="AD404">
        <f>AB404*AC404</f>
        <v>0</v>
      </c>
      <c r="AE404">
        <v>113</v>
      </c>
      <c r="AF404">
        <v>687455</v>
      </c>
      <c r="AG404">
        <f>AE404/AF404*1000000</f>
        <v>164.3743954149726</v>
      </c>
      <c r="AH404">
        <v>-14</v>
      </c>
      <c r="AI404">
        <v>0.009981339235342621</v>
      </c>
      <c r="AJ404">
        <v>0.048185350566540164</v>
      </c>
      <c r="AK404">
        <v>-0.9320361</v>
      </c>
      <c r="AL404">
        <v>1</v>
      </c>
    </row>
    <row r="405" spans="1:38" ht="12.75">
      <c r="A405" s="4" t="s">
        <v>23</v>
      </c>
      <c r="B405" s="4">
        <v>2008</v>
      </c>
      <c r="C405" s="4">
        <v>2</v>
      </c>
      <c r="D405" s="4">
        <v>0</v>
      </c>
      <c r="E405" s="4">
        <v>0</v>
      </c>
      <c r="F405" s="4">
        <v>1</v>
      </c>
      <c r="G405" s="4">
        <v>0</v>
      </c>
      <c r="H405" s="4">
        <v>2</v>
      </c>
      <c r="I405" s="4">
        <v>1</v>
      </c>
      <c r="J405" s="4">
        <v>0</v>
      </c>
      <c r="K405" s="4">
        <v>0</v>
      </c>
      <c r="L405" s="4">
        <v>0</v>
      </c>
      <c r="M405" s="4">
        <v>0.19</v>
      </c>
      <c r="N405">
        <v>215.303</v>
      </c>
      <c r="O405" s="4">
        <f>M405*201.6/N405</f>
        <v>0.17790741420231024</v>
      </c>
      <c r="P405" s="4">
        <v>0</v>
      </c>
      <c r="Q405" s="4"/>
      <c r="R405" s="4">
        <v>0</v>
      </c>
      <c r="S405" s="4">
        <v>0</v>
      </c>
      <c r="U405">
        <v>100.4</v>
      </c>
      <c r="V405">
        <v>100.6</v>
      </c>
      <c r="W405">
        <v>1</v>
      </c>
      <c r="X405">
        <v>0.5</v>
      </c>
      <c r="Y405">
        <v>1</v>
      </c>
      <c r="Z405">
        <v>0.5</v>
      </c>
      <c r="AA405">
        <f>(X405+Y405+W405)*(1+0.5*Z405)</f>
        <v>3.125</v>
      </c>
      <c r="AB405">
        <v>1.75</v>
      </c>
      <c r="AC405">
        <v>1</v>
      </c>
      <c r="AD405">
        <f>AB405*AC405</f>
        <v>1.75</v>
      </c>
      <c r="AE405">
        <v>154</v>
      </c>
      <c r="AF405">
        <v>6280362</v>
      </c>
      <c r="AG405">
        <f>AE405/AF405*1000000</f>
        <v>24.520879528918876</v>
      </c>
      <c r="AH405">
        <v>-5</v>
      </c>
      <c r="AI405">
        <v>0.010876338922410318</v>
      </c>
      <c r="AJ405">
        <v>0.09960848332249629</v>
      </c>
      <c r="AK405">
        <v>0.5766749</v>
      </c>
      <c r="AL405">
        <v>0</v>
      </c>
    </row>
    <row r="406" spans="1:38" ht="12.75">
      <c r="A406" s="4" t="s">
        <v>24</v>
      </c>
      <c r="B406" s="4">
        <v>2008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1</v>
      </c>
      <c r="I406" s="4">
        <v>0</v>
      </c>
      <c r="J406" s="4">
        <v>1</v>
      </c>
      <c r="K406" s="4">
        <v>2</v>
      </c>
      <c r="L406" s="4">
        <v>2</v>
      </c>
      <c r="M406" s="4">
        <v>0.218</v>
      </c>
      <c r="N406">
        <v>215.303</v>
      </c>
      <c r="O406" s="4">
        <f>M406*201.6/N406</f>
        <v>0.2041253489268612</v>
      </c>
      <c r="P406" s="4">
        <v>0</v>
      </c>
      <c r="Q406" s="4"/>
      <c r="R406" s="4">
        <v>0</v>
      </c>
      <c r="S406" s="4">
        <v>0</v>
      </c>
      <c r="U406">
        <v>86.8</v>
      </c>
      <c r="V406">
        <v>86.9</v>
      </c>
      <c r="W406">
        <v>0</v>
      </c>
      <c r="X406">
        <v>0</v>
      </c>
      <c r="Y406">
        <v>0</v>
      </c>
      <c r="Z406">
        <v>0</v>
      </c>
      <c r="AA406">
        <f>(X406+Y406+W406)*(1+0.5*Z406)</f>
        <v>0</v>
      </c>
      <c r="AB406">
        <v>0</v>
      </c>
      <c r="AC406">
        <v>1</v>
      </c>
      <c r="AD406">
        <f>AB406*AC406</f>
        <v>0</v>
      </c>
      <c r="AE406">
        <v>106</v>
      </c>
      <c r="AF406">
        <v>2874554</v>
      </c>
      <c r="AG406">
        <f>AE406/AF406*1000000</f>
        <v>36.87528569649413</v>
      </c>
      <c r="AH406">
        <v>-5.5</v>
      </c>
      <c r="AI406">
        <v>0.004522768346239922</v>
      </c>
      <c r="AJ406">
        <v>0.8078385619220465</v>
      </c>
      <c r="AK406">
        <v>-1.124507</v>
      </c>
      <c r="AL406">
        <v>0</v>
      </c>
    </row>
    <row r="407" spans="1:38" ht="12.75">
      <c r="A407" s="4" t="s">
        <v>25</v>
      </c>
      <c r="B407" s="4">
        <v>2008</v>
      </c>
      <c r="C407" s="4">
        <v>0</v>
      </c>
      <c r="D407" s="4">
        <v>1</v>
      </c>
      <c r="E407" s="4">
        <v>0.5</v>
      </c>
      <c r="F407" s="4">
        <v>2</v>
      </c>
      <c r="G407" s="4">
        <v>0</v>
      </c>
      <c r="H407" s="4">
        <v>3</v>
      </c>
      <c r="I407" s="4">
        <v>1</v>
      </c>
      <c r="J407" s="4">
        <v>1</v>
      </c>
      <c r="K407" s="4">
        <v>1</v>
      </c>
      <c r="L407" s="4">
        <v>1</v>
      </c>
      <c r="M407" s="4">
        <v>0.399</v>
      </c>
      <c r="N407">
        <v>215.303</v>
      </c>
      <c r="O407" s="4">
        <f>M407*201.6/N407</f>
        <v>0.3736055698248515</v>
      </c>
      <c r="P407" s="4">
        <v>0</v>
      </c>
      <c r="Q407" s="4"/>
      <c r="R407" s="4">
        <v>1</v>
      </c>
      <c r="S407" s="4">
        <v>1</v>
      </c>
      <c r="U407">
        <v>112.8</v>
      </c>
      <c r="V407">
        <v>113.1</v>
      </c>
      <c r="W407">
        <v>1</v>
      </c>
      <c r="X407">
        <v>0</v>
      </c>
      <c r="Y407">
        <v>0</v>
      </c>
      <c r="Z407">
        <v>0.5</v>
      </c>
      <c r="AA407">
        <v>1.25</v>
      </c>
      <c r="AB407">
        <f>AB406+(20-AB406)/4</f>
        <v>5</v>
      </c>
      <c r="AC407">
        <v>1.5</v>
      </c>
      <c r="AD407">
        <f>AB407*AC407</f>
        <v>7.5</v>
      </c>
      <c r="AE407">
        <v>1946</v>
      </c>
      <c r="AF407">
        <v>36604337</v>
      </c>
      <c r="AG407">
        <f>AE407/AF407*1000000</f>
        <v>53.16309922510002</v>
      </c>
      <c r="AH407">
        <v>6.5</v>
      </c>
      <c r="AI407">
        <v>0.006893884248763771</v>
      </c>
      <c r="AJ407">
        <v>0.2949090102514152</v>
      </c>
      <c r="AK407">
        <v>0.9031019</v>
      </c>
      <c r="AL407">
        <v>0</v>
      </c>
    </row>
    <row r="408" spans="1:38" ht="12.75">
      <c r="A408" s="4" t="s">
        <v>26</v>
      </c>
      <c r="B408" s="4">
        <v>2008</v>
      </c>
      <c r="C408" s="4">
        <v>0</v>
      </c>
      <c r="D408" s="4">
        <v>1</v>
      </c>
      <c r="E408" s="4">
        <v>0</v>
      </c>
      <c r="F408" s="4">
        <v>1</v>
      </c>
      <c r="G408" s="4">
        <v>2</v>
      </c>
      <c r="H408" s="4">
        <v>1</v>
      </c>
      <c r="I408" s="4">
        <v>0</v>
      </c>
      <c r="J408" s="4">
        <v>0</v>
      </c>
      <c r="K408" s="4">
        <v>1</v>
      </c>
      <c r="L408" s="4">
        <v>0</v>
      </c>
      <c r="M408" s="4">
        <v>0.22</v>
      </c>
      <c r="N408">
        <v>215.303</v>
      </c>
      <c r="O408" s="4">
        <f>M408*201.6/N408</f>
        <v>0.2059980585500434</v>
      </c>
      <c r="P408" s="4">
        <v>0</v>
      </c>
      <c r="Q408" s="4"/>
      <c r="R408" s="4">
        <v>0</v>
      </c>
      <c r="S408" s="4">
        <v>0.5</v>
      </c>
      <c r="U408">
        <v>100.2</v>
      </c>
      <c r="V408">
        <v>100.4</v>
      </c>
      <c r="W408">
        <v>1</v>
      </c>
      <c r="X408">
        <v>0.5</v>
      </c>
      <c r="Y408">
        <v>0.5</v>
      </c>
      <c r="Z408">
        <v>0</v>
      </c>
      <c r="AA408">
        <f>(X408+Y408+W408)*(1+0.5*Z408)</f>
        <v>2</v>
      </c>
      <c r="AB408">
        <v>3</v>
      </c>
      <c r="AC408">
        <v>1</v>
      </c>
      <c r="AD408">
        <f>AB408*AC408</f>
        <v>3</v>
      </c>
      <c r="AE408">
        <v>288</v>
      </c>
      <c r="AF408">
        <v>4889730</v>
      </c>
      <c r="AG408">
        <f>AE408/AF408*1000000</f>
        <v>58.89895761115645</v>
      </c>
      <c r="AH408">
        <v>-1.5</v>
      </c>
      <c r="AI408">
        <v>0.01018428125489629</v>
      </c>
      <c r="AJ408">
        <v>0.2918274945574506</v>
      </c>
      <c r="AK408">
        <v>0.6703397</v>
      </c>
      <c r="AL408">
        <v>0</v>
      </c>
    </row>
    <row r="409" spans="1:38" ht="12.75">
      <c r="A409" s="4" t="s">
        <v>27</v>
      </c>
      <c r="B409" s="4">
        <v>2008</v>
      </c>
      <c r="C409" s="4">
        <v>0</v>
      </c>
      <c r="D409" s="4">
        <v>1</v>
      </c>
      <c r="E409" s="4">
        <v>1</v>
      </c>
      <c r="F409" s="4">
        <v>2</v>
      </c>
      <c r="G409" s="4">
        <v>2</v>
      </c>
      <c r="H409" s="4">
        <v>2</v>
      </c>
      <c r="I409" s="4">
        <v>1</v>
      </c>
      <c r="J409" s="4">
        <v>1</v>
      </c>
      <c r="K409" s="4">
        <v>1</v>
      </c>
      <c r="L409" s="4">
        <v>1</v>
      </c>
      <c r="M409" s="4">
        <v>0.364</v>
      </c>
      <c r="N409">
        <v>215.303</v>
      </c>
      <c r="O409" s="4">
        <f>M409*201.6/N409</f>
        <v>0.3408331514191627</v>
      </c>
      <c r="P409" s="4">
        <v>1</v>
      </c>
      <c r="Q409" s="4"/>
      <c r="R409" s="4">
        <v>0</v>
      </c>
      <c r="S409" s="4">
        <v>0</v>
      </c>
      <c r="U409">
        <v>110.4</v>
      </c>
      <c r="V409">
        <v>110.7</v>
      </c>
      <c r="W409">
        <v>1</v>
      </c>
      <c r="X409">
        <v>0</v>
      </c>
      <c r="Y409">
        <v>0</v>
      </c>
      <c r="Z409">
        <v>0</v>
      </c>
      <c r="AA409">
        <f>(X409+Y409+W409)*(1+0.5*Z409)</f>
        <v>1</v>
      </c>
      <c r="AB409">
        <v>12</v>
      </c>
      <c r="AC409">
        <v>1</v>
      </c>
      <c r="AD409">
        <f>AB409*AC409</f>
        <v>12</v>
      </c>
      <c r="AE409">
        <v>433</v>
      </c>
      <c r="AF409">
        <v>3545579</v>
      </c>
      <c r="AG409">
        <f>AE409/AF409*1000000</f>
        <v>122.12391826553576</v>
      </c>
      <c r="AH409">
        <v>7.5</v>
      </c>
      <c r="AI409">
        <v>0.003688406648859634</v>
      </c>
      <c r="AJ409">
        <v>3.634408602150538</v>
      </c>
      <c r="AK409">
        <v>0.5380244</v>
      </c>
      <c r="AL409">
        <v>0</v>
      </c>
    </row>
    <row r="410" spans="1:38" ht="12.75">
      <c r="A410" s="4" t="s">
        <v>28</v>
      </c>
      <c r="B410" s="4">
        <v>2008</v>
      </c>
      <c r="C410" s="4">
        <v>1</v>
      </c>
      <c r="D410" s="4">
        <v>1</v>
      </c>
      <c r="E410" s="4">
        <v>0.5</v>
      </c>
      <c r="F410" s="4">
        <v>1</v>
      </c>
      <c r="G410" s="4">
        <v>1</v>
      </c>
      <c r="H410" s="4">
        <v>2</v>
      </c>
      <c r="I410" s="4">
        <v>1</v>
      </c>
      <c r="J410" s="4">
        <v>1</v>
      </c>
      <c r="K410" s="4">
        <v>2</v>
      </c>
      <c r="L410" s="4">
        <v>2</v>
      </c>
      <c r="M410" s="4">
        <v>0.23</v>
      </c>
      <c r="N410">
        <v>215.303</v>
      </c>
      <c r="O410" s="4">
        <f>M410*201.6/N410</f>
        <v>0.2153616066659545</v>
      </c>
      <c r="P410" s="4">
        <v>1</v>
      </c>
      <c r="Q410" s="4"/>
      <c r="R410" s="4">
        <v>0</v>
      </c>
      <c r="S410" s="4">
        <v>0</v>
      </c>
      <c r="U410">
        <v>101.8</v>
      </c>
      <c r="V410">
        <v>102</v>
      </c>
      <c r="W410">
        <v>1</v>
      </c>
      <c r="X410">
        <v>0</v>
      </c>
      <c r="Y410">
        <v>0</v>
      </c>
      <c r="Z410">
        <v>0</v>
      </c>
      <c r="AA410">
        <f>(X410+Y410+W410)*(1+0.5*Z410)</f>
        <v>1</v>
      </c>
      <c r="AB410">
        <v>4</v>
      </c>
      <c r="AC410">
        <v>1.5</v>
      </c>
      <c r="AD410">
        <f>AB410*AC410</f>
        <v>6</v>
      </c>
      <c r="AE410">
        <v>41</v>
      </c>
      <c r="AF410">
        <v>883874</v>
      </c>
      <c r="AG410">
        <f>AE410/AF410*1000000</f>
        <v>46.38670217700713</v>
      </c>
      <c r="AH410">
        <v>6.5</v>
      </c>
      <c r="AI410">
        <v>0.003114501679731243</v>
      </c>
      <c r="AJ410">
        <v>1.7899838449111471</v>
      </c>
      <c r="AK410">
        <v>0.3657251</v>
      </c>
      <c r="AL410">
        <v>0</v>
      </c>
    </row>
    <row r="411" spans="1:38" ht="12.75">
      <c r="A411" s="4" t="s">
        <v>29</v>
      </c>
      <c r="B411" s="4">
        <v>2008</v>
      </c>
      <c r="C411" s="4">
        <v>2</v>
      </c>
      <c r="D411" s="4">
        <v>1</v>
      </c>
      <c r="E411" s="4">
        <v>1</v>
      </c>
      <c r="F411" s="4">
        <v>1</v>
      </c>
      <c r="G411" s="4">
        <v>2</v>
      </c>
      <c r="H411" s="4">
        <v>3</v>
      </c>
      <c r="I411" s="4">
        <v>1</v>
      </c>
      <c r="J411" s="4">
        <v>1</v>
      </c>
      <c r="K411" s="4">
        <v>2</v>
      </c>
      <c r="L411" s="4">
        <v>2</v>
      </c>
      <c r="M411" s="4">
        <v>0.345</v>
      </c>
      <c r="N411">
        <v>215.303</v>
      </c>
      <c r="O411" s="4">
        <f>M411*201.6/N411</f>
        <v>0.3230424099989317</v>
      </c>
      <c r="P411" s="4">
        <v>0</v>
      </c>
      <c r="Q411" s="4"/>
      <c r="R411" s="4">
        <v>0</v>
      </c>
      <c r="S411" s="4">
        <v>0</v>
      </c>
      <c r="U411">
        <v>100.6</v>
      </c>
      <c r="V411">
        <v>100.8</v>
      </c>
      <c r="W411">
        <v>1</v>
      </c>
      <c r="X411">
        <v>1</v>
      </c>
      <c r="Y411">
        <v>1</v>
      </c>
      <c r="Z411">
        <v>1</v>
      </c>
      <c r="AA411">
        <f>(X411+Y411+W411)*(1+0.5*Z411)</f>
        <v>4.5</v>
      </c>
      <c r="AB411">
        <v>0</v>
      </c>
      <c r="AC411">
        <v>1</v>
      </c>
      <c r="AD411">
        <f>AB411*AC411</f>
        <v>0</v>
      </c>
      <c r="AE411">
        <v>697</v>
      </c>
      <c r="AF411">
        <v>18527305</v>
      </c>
      <c r="AG411">
        <f>AE411/AF411*1000000</f>
        <v>37.62015036725525</v>
      </c>
      <c r="AH411">
        <v>-1.5</v>
      </c>
      <c r="AI411">
        <v>0.014251544995905729</v>
      </c>
      <c r="AJ411">
        <v>0.5016425831055159</v>
      </c>
      <c r="AK411">
        <v>0.3526329</v>
      </c>
      <c r="AL411">
        <v>1</v>
      </c>
    </row>
    <row r="412" spans="1:38" ht="12.75">
      <c r="A412" s="4" t="s">
        <v>30</v>
      </c>
      <c r="B412" s="4">
        <v>2008</v>
      </c>
      <c r="C412" s="4">
        <v>0</v>
      </c>
      <c r="D412" s="4">
        <v>1</v>
      </c>
      <c r="E412" s="4">
        <v>0.5</v>
      </c>
      <c r="F412" s="4">
        <v>1</v>
      </c>
      <c r="G412" s="4">
        <v>2</v>
      </c>
      <c r="H412" s="4">
        <v>2</v>
      </c>
      <c r="I412" s="4">
        <v>0</v>
      </c>
      <c r="J412" s="4">
        <v>1</v>
      </c>
      <c r="K412" s="4">
        <v>2</v>
      </c>
      <c r="L412" s="4">
        <v>1</v>
      </c>
      <c r="M412" s="4">
        <v>0.124</v>
      </c>
      <c r="N412">
        <v>215.303</v>
      </c>
      <c r="O412" s="4">
        <f>M412*201.6/N412</f>
        <v>0.1161079966372972</v>
      </c>
      <c r="P412" s="4">
        <v>0</v>
      </c>
      <c r="Q412" s="4"/>
      <c r="R412" s="4">
        <v>0</v>
      </c>
      <c r="S412" s="4">
        <v>0</v>
      </c>
      <c r="U412">
        <v>93.3</v>
      </c>
      <c r="V412">
        <v>93.5</v>
      </c>
      <c r="W412">
        <v>1</v>
      </c>
      <c r="X412">
        <v>0.5</v>
      </c>
      <c r="Y412">
        <v>1</v>
      </c>
      <c r="Z412">
        <v>0.5</v>
      </c>
      <c r="AA412">
        <f>(X412+Y412+W412)*(1+0.5*Z412)</f>
        <v>3.125</v>
      </c>
      <c r="AB412">
        <v>0</v>
      </c>
      <c r="AC412">
        <v>1</v>
      </c>
      <c r="AD412">
        <f>AB412*AC412</f>
        <v>0</v>
      </c>
      <c r="AE412">
        <v>246</v>
      </c>
      <c r="AF412">
        <v>9504843</v>
      </c>
      <c r="AG412">
        <f>AE412/AF412*1000000</f>
        <v>25.881542704072018</v>
      </c>
      <c r="AH412">
        <v>-7</v>
      </c>
      <c r="AI412">
        <v>0.0062628084269202395</v>
      </c>
      <c r="AJ412">
        <v>0.6019741724803325</v>
      </c>
      <c r="AK412">
        <v>-0.2877729</v>
      </c>
      <c r="AL412">
        <v>1</v>
      </c>
    </row>
    <row r="413" spans="1:38" ht="12.75">
      <c r="A413" s="4" t="s">
        <v>31</v>
      </c>
      <c r="B413" s="4">
        <v>2008</v>
      </c>
      <c r="C413" s="4">
        <v>0</v>
      </c>
      <c r="D413" s="4">
        <v>0</v>
      </c>
      <c r="E413" s="4">
        <v>0</v>
      </c>
      <c r="F413" s="4">
        <v>2</v>
      </c>
      <c r="G413" s="4">
        <v>2</v>
      </c>
      <c r="H413" s="4">
        <v>3</v>
      </c>
      <c r="I413" s="4">
        <v>1</v>
      </c>
      <c r="J413" s="4">
        <v>1</v>
      </c>
      <c r="K413" s="4">
        <v>1</v>
      </c>
      <c r="L413" s="4">
        <v>1</v>
      </c>
      <c r="M413" s="4">
        <v>0.336</v>
      </c>
      <c r="N413">
        <v>215.303</v>
      </c>
      <c r="O413" s="4">
        <f>M413*201.6/N413</f>
        <v>0.3146152166946118</v>
      </c>
      <c r="P413" s="4">
        <v>0</v>
      </c>
      <c r="Q413" s="4"/>
      <c r="R413" s="4">
        <v>0</v>
      </c>
      <c r="S413" s="4">
        <v>0</v>
      </c>
      <c r="U413">
        <v>117.9</v>
      </c>
      <c r="V413">
        <v>118.1</v>
      </c>
      <c r="W413">
        <v>0</v>
      </c>
      <c r="X413">
        <v>0</v>
      </c>
      <c r="Y413">
        <v>0</v>
      </c>
      <c r="Z413">
        <v>0</v>
      </c>
      <c r="AA413">
        <f>(X413+Y413+W413)*(1+0.5*Z413)</f>
        <v>0</v>
      </c>
      <c r="AB413">
        <v>8</v>
      </c>
      <c r="AC413">
        <v>1</v>
      </c>
      <c r="AD413">
        <f>AB413*AC413</f>
        <v>8</v>
      </c>
      <c r="AE413">
        <v>253</v>
      </c>
      <c r="AF413">
        <v>1332213</v>
      </c>
      <c r="AG413">
        <f>AE413/AF413*1000000</f>
        <v>189.90957151746755</v>
      </c>
      <c r="AH413">
        <v>10</v>
      </c>
      <c r="AI413">
        <v>0.05388864009553665</v>
      </c>
      <c r="AJ413">
        <v>0.07090941322460556</v>
      </c>
      <c r="AK413">
        <v>2.683115</v>
      </c>
      <c r="AL413">
        <v>0</v>
      </c>
    </row>
    <row r="414" spans="1:38" ht="12.75">
      <c r="A414" s="4" t="s">
        <v>32</v>
      </c>
      <c r="B414" s="4">
        <v>2008</v>
      </c>
      <c r="C414" s="4">
        <v>1</v>
      </c>
      <c r="D414" s="4">
        <v>1</v>
      </c>
      <c r="E414" s="4">
        <v>0</v>
      </c>
      <c r="F414" s="4">
        <v>0</v>
      </c>
      <c r="G414" s="4">
        <v>0</v>
      </c>
      <c r="H414" s="4">
        <v>2</v>
      </c>
      <c r="I414" s="4">
        <v>1</v>
      </c>
      <c r="J414" s="4">
        <v>1</v>
      </c>
      <c r="K414" s="4">
        <v>0</v>
      </c>
      <c r="L414" s="4">
        <v>0</v>
      </c>
      <c r="M414" s="4">
        <v>0.25</v>
      </c>
      <c r="N414">
        <v>215.303</v>
      </c>
      <c r="O414" s="4">
        <f>M414*201.6/N414</f>
        <v>0.2340887028977766</v>
      </c>
      <c r="P414" s="4">
        <v>0</v>
      </c>
      <c r="Q414" s="4"/>
      <c r="R414" s="4">
        <v>0</v>
      </c>
      <c r="S414" s="4">
        <v>0</v>
      </c>
      <c r="U414">
        <v>95</v>
      </c>
      <c r="V414">
        <v>95.2</v>
      </c>
      <c r="W414">
        <v>1</v>
      </c>
      <c r="X414">
        <v>0.5</v>
      </c>
      <c r="Y414">
        <v>0</v>
      </c>
      <c r="Z414">
        <v>0</v>
      </c>
      <c r="AA414">
        <f>(X414+Y414+W414)*(1+0.5*Z414)</f>
        <v>1.5</v>
      </c>
      <c r="AB414">
        <v>0</v>
      </c>
      <c r="AC414">
        <v>1</v>
      </c>
      <c r="AD414">
        <f>AB414*AC414</f>
        <v>0</v>
      </c>
      <c r="AE414">
        <v>136</v>
      </c>
      <c r="AF414">
        <v>1534320</v>
      </c>
      <c r="AG414">
        <f>AE414/AF414*1000000</f>
        <v>88.63861515198914</v>
      </c>
      <c r="AH414">
        <v>-18.5</v>
      </c>
      <c r="AI414">
        <v>0.007231734552802297</v>
      </c>
      <c r="AJ414">
        <v>0.26543250688705233</v>
      </c>
      <c r="AK414">
        <v>-0.5003566</v>
      </c>
      <c r="AL414">
        <v>0</v>
      </c>
    </row>
    <row r="415" spans="1:38" ht="12.75">
      <c r="A415" s="4" t="s">
        <v>33</v>
      </c>
      <c r="B415" s="4">
        <v>2008</v>
      </c>
      <c r="C415" s="4">
        <v>0</v>
      </c>
      <c r="D415" s="4">
        <v>1</v>
      </c>
      <c r="E415" s="4">
        <v>0</v>
      </c>
      <c r="F415" s="4">
        <v>2</v>
      </c>
      <c r="G415" s="4">
        <v>0</v>
      </c>
      <c r="H415" s="4">
        <v>1</v>
      </c>
      <c r="I415" s="4">
        <v>0</v>
      </c>
      <c r="J415" s="4">
        <v>0</v>
      </c>
      <c r="K415" s="4">
        <v>0</v>
      </c>
      <c r="L415" s="4">
        <v>0</v>
      </c>
      <c r="M415" s="4">
        <v>0.338</v>
      </c>
      <c r="N415">
        <v>215.303</v>
      </c>
      <c r="O415" s="4">
        <f>M415*201.6/N415</f>
        <v>0.316487926317794</v>
      </c>
      <c r="P415" s="4">
        <v>0</v>
      </c>
      <c r="Q415" s="4"/>
      <c r="R415" s="4">
        <v>0</v>
      </c>
      <c r="S415" s="4">
        <v>0</v>
      </c>
      <c r="U415">
        <v>99.9</v>
      </c>
      <c r="V415">
        <v>100.2</v>
      </c>
      <c r="W415">
        <v>1</v>
      </c>
      <c r="X415">
        <v>0.5</v>
      </c>
      <c r="Y415">
        <v>0</v>
      </c>
      <c r="Z415">
        <v>0</v>
      </c>
      <c r="AA415">
        <f>(X415+Y415+W415)*(1+0.5*Z415)</f>
        <v>1.5</v>
      </c>
      <c r="AB415">
        <v>1</v>
      </c>
      <c r="AC415">
        <v>1.5</v>
      </c>
      <c r="AD415">
        <f>AB415*AC415</f>
        <v>1.5</v>
      </c>
      <c r="AE415">
        <v>615</v>
      </c>
      <c r="AF415">
        <v>12747038</v>
      </c>
      <c r="AG415">
        <f>AE415/AF415*1000000</f>
        <v>48.246502442371316</v>
      </c>
      <c r="AH415">
        <v>7</v>
      </c>
      <c r="AI415">
        <v>0.006552929685173494</v>
      </c>
      <c r="AJ415">
        <v>1.8349135857296175</v>
      </c>
      <c r="AK415">
        <v>-0.2646914</v>
      </c>
      <c r="AL415">
        <v>0</v>
      </c>
    </row>
    <row r="416" spans="1:38" ht="12.75">
      <c r="A416" s="4" t="s">
        <v>34</v>
      </c>
      <c r="B416" s="4">
        <v>2008</v>
      </c>
      <c r="C416" s="4">
        <v>1</v>
      </c>
      <c r="D416" s="4">
        <v>1</v>
      </c>
      <c r="E416" s="4">
        <v>1</v>
      </c>
      <c r="F416" s="4">
        <v>1</v>
      </c>
      <c r="G416" s="4">
        <v>0</v>
      </c>
      <c r="H416" s="4">
        <v>1</v>
      </c>
      <c r="I416" s="4">
        <v>0</v>
      </c>
      <c r="J416" s="4">
        <v>1</v>
      </c>
      <c r="K416" s="4">
        <v>0</v>
      </c>
      <c r="L416" s="4">
        <v>0</v>
      </c>
      <c r="M416" s="4">
        <v>0.297</v>
      </c>
      <c r="N416">
        <v>215.303</v>
      </c>
      <c r="O416" s="4">
        <f>M416*201.6/N416</f>
        <v>0.2780973790425586</v>
      </c>
      <c r="P416" s="4">
        <v>0</v>
      </c>
      <c r="Q416" s="4"/>
      <c r="R416" s="4">
        <v>0</v>
      </c>
      <c r="S416" s="4">
        <v>0</v>
      </c>
      <c r="U416">
        <v>91</v>
      </c>
      <c r="V416">
        <v>91.2</v>
      </c>
      <c r="W416">
        <v>1</v>
      </c>
      <c r="X416" s="4">
        <v>0.5</v>
      </c>
      <c r="Y416">
        <v>1</v>
      </c>
      <c r="Z416">
        <v>0</v>
      </c>
      <c r="AA416">
        <f>(X416+Y416+W416)*(1+0.5*Z416)</f>
        <v>2.5</v>
      </c>
      <c r="AB416">
        <v>0</v>
      </c>
      <c r="AC416">
        <v>1</v>
      </c>
      <c r="AD416">
        <f>AB416*AC416</f>
        <v>0</v>
      </c>
      <c r="AE416">
        <v>268</v>
      </c>
      <c r="AF416">
        <v>6424806</v>
      </c>
      <c r="AG416">
        <f>AE416/AF416*1000000</f>
        <v>41.71332177189475</v>
      </c>
      <c r="AH416">
        <v>-7.5</v>
      </c>
      <c r="AI416">
        <v>0.003939636988068023</v>
      </c>
      <c r="AJ416">
        <v>1.0613670987955963</v>
      </c>
      <c r="AK416">
        <v>-1.120973</v>
      </c>
      <c r="AL416">
        <v>0</v>
      </c>
    </row>
    <row r="417" spans="1:38" ht="12.75">
      <c r="A417" s="4" t="s">
        <v>35</v>
      </c>
      <c r="B417" s="4">
        <v>2008</v>
      </c>
      <c r="C417" s="4">
        <v>0</v>
      </c>
      <c r="D417" s="4">
        <v>1</v>
      </c>
      <c r="E417" s="4">
        <v>0</v>
      </c>
      <c r="F417" s="4">
        <v>2</v>
      </c>
      <c r="G417" s="4">
        <v>0</v>
      </c>
      <c r="H417" s="4">
        <v>1</v>
      </c>
      <c r="I417" s="4">
        <v>0</v>
      </c>
      <c r="J417" s="4">
        <v>1</v>
      </c>
      <c r="K417" s="4">
        <v>0</v>
      </c>
      <c r="L417" s="4">
        <v>0</v>
      </c>
      <c r="M417" s="4">
        <v>0.22</v>
      </c>
      <c r="N417">
        <v>215.303</v>
      </c>
      <c r="O417" s="4">
        <f>M417*201.6/N417</f>
        <v>0.2059980585500434</v>
      </c>
      <c r="P417" s="4">
        <v>0</v>
      </c>
      <c r="Q417" s="4"/>
      <c r="R417" s="4">
        <v>0</v>
      </c>
      <c r="S417" s="4">
        <v>0</v>
      </c>
      <c r="U417">
        <v>88.4</v>
      </c>
      <c r="V417">
        <v>88.6</v>
      </c>
      <c r="W417">
        <v>1</v>
      </c>
      <c r="X417">
        <v>0</v>
      </c>
      <c r="Y417">
        <v>1</v>
      </c>
      <c r="Z417">
        <v>0</v>
      </c>
      <c r="AA417">
        <f>(X417+Y417+W417)*(1+0.5*Z417)</f>
        <v>2</v>
      </c>
      <c r="AB417">
        <v>0.5</v>
      </c>
      <c r="AC417">
        <v>1</v>
      </c>
      <c r="AD417">
        <f>AB417*AC417</f>
        <v>0.5</v>
      </c>
      <c r="AE417">
        <v>144</v>
      </c>
      <c r="AF417">
        <v>3016734</v>
      </c>
      <c r="AG417">
        <f>AE417/AF417*1000000</f>
        <v>47.73374119163307</v>
      </c>
      <c r="AH417">
        <v>0.5</v>
      </c>
      <c r="AI417">
        <v>0.005911205252528096</v>
      </c>
      <c r="AJ417">
        <v>1.2008751139471285</v>
      </c>
      <c r="AK417">
        <v>-1.109672</v>
      </c>
      <c r="AL417">
        <v>0</v>
      </c>
    </row>
    <row r="418" spans="1:38" ht="12.75">
      <c r="A418" s="4" t="s">
        <v>36</v>
      </c>
      <c r="B418" s="4">
        <v>2008</v>
      </c>
      <c r="C418" s="4">
        <v>1</v>
      </c>
      <c r="D418" s="4">
        <v>1</v>
      </c>
      <c r="E418" s="4">
        <v>0</v>
      </c>
      <c r="F418" s="4">
        <v>1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0.25</v>
      </c>
      <c r="N418">
        <v>215.303</v>
      </c>
      <c r="O418" s="4">
        <f>M418*201.6/N418</f>
        <v>0.2340887028977766</v>
      </c>
      <c r="P418" s="4">
        <v>0</v>
      </c>
      <c r="Q418" s="4"/>
      <c r="R418" s="4">
        <v>0</v>
      </c>
      <c r="S418" s="4">
        <v>0</v>
      </c>
      <c r="U418">
        <v>89.1</v>
      </c>
      <c r="V418">
        <v>89.3</v>
      </c>
      <c r="W418">
        <v>1</v>
      </c>
      <c r="X418" s="4">
        <v>0.5</v>
      </c>
      <c r="Y418">
        <v>1</v>
      </c>
      <c r="Z418">
        <v>0</v>
      </c>
      <c r="AA418">
        <f>(X418+Y418+W418)*(1+0.5*Z418)</f>
        <v>2.5</v>
      </c>
      <c r="AB418">
        <v>0</v>
      </c>
      <c r="AC418">
        <v>1</v>
      </c>
      <c r="AD418">
        <f>AB418*AC418</f>
        <v>0</v>
      </c>
      <c r="AE418">
        <v>109</v>
      </c>
      <c r="AF418">
        <v>2808076</v>
      </c>
      <c r="AG418">
        <f>AE418/AF418*1000000</f>
        <v>38.81661322556797</v>
      </c>
      <c r="AH418">
        <v>-11</v>
      </c>
      <c r="AI418">
        <v>0.004377946694890792</v>
      </c>
      <c r="AJ418">
        <v>0.5319821936441202</v>
      </c>
      <c r="AK418">
        <v>-1.270024</v>
      </c>
      <c r="AL418">
        <v>1</v>
      </c>
    </row>
    <row r="419" spans="1:38" ht="12.75">
      <c r="A419" s="4" t="s">
        <v>37</v>
      </c>
      <c r="B419" s="4">
        <v>2008</v>
      </c>
      <c r="C419" s="4">
        <v>0</v>
      </c>
      <c r="D419" s="4">
        <v>0</v>
      </c>
      <c r="E419" s="4">
        <v>0</v>
      </c>
      <c r="F419" s="4">
        <v>1</v>
      </c>
      <c r="G419" s="4">
        <v>2</v>
      </c>
      <c r="H419" s="4">
        <v>1</v>
      </c>
      <c r="I419" s="4">
        <v>1</v>
      </c>
      <c r="J419" s="4">
        <v>1</v>
      </c>
      <c r="K419" s="4">
        <v>1</v>
      </c>
      <c r="L419" s="4">
        <v>2</v>
      </c>
      <c r="M419" s="4">
        <v>0.225</v>
      </c>
      <c r="N419">
        <v>215.303</v>
      </c>
      <c r="O419" s="4">
        <f>M419*201.6/N419</f>
        <v>0.21067983260799897</v>
      </c>
      <c r="P419" s="4">
        <v>0</v>
      </c>
      <c r="Q419" s="4"/>
      <c r="R419" s="4">
        <v>0</v>
      </c>
      <c r="S419" s="4">
        <v>0</v>
      </c>
      <c r="U419">
        <v>88.7</v>
      </c>
      <c r="V419">
        <v>88.9</v>
      </c>
      <c r="W419">
        <v>1</v>
      </c>
      <c r="X419" s="4">
        <v>0.5</v>
      </c>
      <c r="Y419">
        <v>0</v>
      </c>
      <c r="Z419">
        <v>0</v>
      </c>
      <c r="AA419">
        <f>(X419+Y419+W419)*(1+0.5*Z419)</f>
        <v>1.5</v>
      </c>
      <c r="AB419">
        <v>0</v>
      </c>
      <c r="AC419">
        <v>1</v>
      </c>
      <c r="AD419">
        <f>AB419*AC419</f>
        <v>0</v>
      </c>
      <c r="AE419">
        <v>147</v>
      </c>
      <c r="AF419">
        <v>4289878</v>
      </c>
      <c r="AG419">
        <f>AE419/AF419*1000000</f>
        <v>34.266708750225526</v>
      </c>
      <c r="AH419">
        <v>-9</v>
      </c>
      <c r="AI419">
        <v>0.005612216702791986</v>
      </c>
      <c r="AJ419">
        <v>0.9022412186969148</v>
      </c>
      <c r="AK419">
        <v>-0.6806078</v>
      </c>
      <c r="AL419">
        <v>1</v>
      </c>
    </row>
    <row r="420" spans="1:38" ht="12.75">
      <c r="A420" s="4" t="s">
        <v>38</v>
      </c>
      <c r="B420" s="4">
        <v>2008</v>
      </c>
      <c r="C420" s="4">
        <v>1</v>
      </c>
      <c r="D420" s="4">
        <v>1</v>
      </c>
      <c r="E420" s="4">
        <v>0.5</v>
      </c>
      <c r="F420" s="4">
        <v>1</v>
      </c>
      <c r="G420" s="4">
        <v>0</v>
      </c>
      <c r="H420" s="4">
        <v>1</v>
      </c>
      <c r="I420" s="4">
        <v>0</v>
      </c>
      <c r="J420" s="4">
        <v>1</v>
      </c>
      <c r="K420" s="4">
        <v>0</v>
      </c>
      <c r="L420" s="4">
        <v>0</v>
      </c>
      <c r="M420" s="4">
        <v>0.2</v>
      </c>
      <c r="N420">
        <v>215.303</v>
      </c>
      <c r="O420" s="4">
        <f>M420*201.6/N420</f>
        <v>0.1872709623182213</v>
      </c>
      <c r="P420" s="4">
        <v>0</v>
      </c>
      <c r="Q420" s="4"/>
      <c r="R420" s="4">
        <v>0</v>
      </c>
      <c r="S420" s="4">
        <v>0</v>
      </c>
      <c r="U420">
        <v>90.5</v>
      </c>
      <c r="V420">
        <v>90.7</v>
      </c>
      <c r="W420">
        <v>1</v>
      </c>
      <c r="X420" s="4">
        <v>0.5</v>
      </c>
      <c r="Y420">
        <v>1</v>
      </c>
      <c r="Z420">
        <v>1</v>
      </c>
      <c r="AA420">
        <f>(X420+Y420+W420)*(1+0.5*Z420)</f>
        <v>3.75</v>
      </c>
      <c r="AB420">
        <v>0</v>
      </c>
      <c r="AC420">
        <v>1</v>
      </c>
      <c r="AD420">
        <f>AB420*AC420</f>
        <v>0</v>
      </c>
      <c r="AE420">
        <v>253</v>
      </c>
      <c r="AF420">
        <v>4435586</v>
      </c>
      <c r="AG420">
        <f>AE420/AF420*1000000</f>
        <v>57.03868665831302</v>
      </c>
      <c r="AH420">
        <v>-7.5</v>
      </c>
      <c r="AI420">
        <v>0.0076117749698567825</v>
      </c>
      <c r="AJ420">
        <v>0.4679973155029703</v>
      </c>
      <c r="AK420">
        <v>-1.245411</v>
      </c>
      <c r="AL420">
        <v>1</v>
      </c>
    </row>
    <row r="421" spans="1:38" ht="12.75">
      <c r="A421" s="4" t="s">
        <v>39</v>
      </c>
      <c r="B421" s="4">
        <v>2008</v>
      </c>
      <c r="C421" s="4">
        <v>0</v>
      </c>
      <c r="D421" s="4">
        <v>0</v>
      </c>
      <c r="E421" s="4">
        <v>1</v>
      </c>
      <c r="F421" s="4">
        <v>1</v>
      </c>
      <c r="G421" s="4">
        <v>2</v>
      </c>
      <c r="H421" s="4">
        <v>2</v>
      </c>
      <c r="I421" s="4">
        <v>1</v>
      </c>
      <c r="J421" s="4">
        <v>1</v>
      </c>
      <c r="K421" s="4">
        <v>2</v>
      </c>
      <c r="L421" s="4">
        <v>2</v>
      </c>
      <c r="M421" s="4">
        <v>0.299</v>
      </c>
      <c r="N421">
        <v>215.303</v>
      </c>
      <c r="O421" s="4">
        <f>M421*201.6/N421</f>
        <v>0.27997008866574086</v>
      </c>
      <c r="P421" s="4">
        <v>1</v>
      </c>
      <c r="Q421" s="4"/>
      <c r="R421" s="4">
        <v>0</v>
      </c>
      <c r="S421" s="4">
        <v>0</v>
      </c>
      <c r="U421">
        <v>97.8</v>
      </c>
      <c r="V421">
        <v>98</v>
      </c>
      <c r="W421">
        <v>1</v>
      </c>
      <c r="X421" s="4">
        <v>0.5</v>
      </c>
      <c r="Y421">
        <v>0</v>
      </c>
      <c r="Z421">
        <v>0</v>
      </c>
      <c r="AA421">
        <f>(X421+Y421+W421)*(1+0.5*Z421)</f>
        <v>1.5</v>
      </c>
      <c r="AB421">
        <v>31</v>
      </c>
      <c r="AC421">
        <v>1</v>
      </c>
      <c r="AD421">
        <f>AB421*AC421</f>
        <v>31</v>
      </c>
      <c r="AE421">
        <v>341</v>
      </c>
      <c r="AF421">
        <v>1330509</v>
      </c>
      <c r="AG421">
        <f>AE421/AF421*1000000</f>
        <v>256.2928924193673</v>
      </c>
      <c r="AH421">
        <v>4.5</v>
      </c>
      <c r="AI421">
        <v>0.009777915464596202</v>
      </c>
      <c r="AJ421">
        <v>1.531078579841831</v>
      </c>
      <c r="AK421">
        <v>0.7694906</v>
      </c>
      <c r="AL421">
        <v>0</v>
      </c>
    </row>
    <row r="422" spans="1:38" ht="12.75">
      <c r="A422" s="4" t="s">
        <v>40</v>
      </c>
      <c r="B422" s="4">
        <v>2008</v>
      </c>
      <c r="C422" s="4">
        <v>0</v>
      </c>
      <c r="D422" s="4">
        <v>1</v>
      </c>
      <c r="E422" s="4">
        <v>1</v>
      </c>
      <c r="F422" s="4">
        <v>2</v>
      </c>
      <c r="G422" s="4">
        <v>2</v>
      </c>
      <c r="H422" s="4">
        <v>3</v>
      </c>
      <c r="I422" s="4">
        <v>1</v>
      </c>
      <c r="J422" s="4">
        <v>1</v>
      </c>
      <c r="K422" s="4">
        <v>2</v>
      </c>
      <c r="L422" s="4">
        <v>2</v>
      </c>
      <c r="M422" s="4">
        <v>0.235</v>
      </c>
      <c r="N422">
        <v>215.303</v>
      </c>
      <c r="O422" s="4">
        <f>M422*201.6/N422</f>
        <v>0.22004338072391003</v>
      </c>
      <c r="P422" s="4">
        <v>1</v>
      </c>
      <c r="Q422" s="4"/>
      <c r="R422" s="4">
        <v>1</v>
      </c>
      <c r="S422" s="4">
        <v>0</v>
      </c>
      <c r="U422">
        <v>110.1</v>
      </c>
      <c r="V422">
        <v>110.3</v>
      </c>
      <c r="W422">
        <v>1</v>
      </c>
      <c r="X422">
        <v>0</v>
      </c>
      <c r="Y422">
        <v>0</v>
      </c>
      <c r="Z422">
        <v>0</v>
      </c>
      <c r="AA422">
        <f>(X422+Y422+W422)*(1+0.5*Z422)</f>
        <v>1</v>
      </c>
      <c r="AB422">
        <v>4.5</v>
      </c>
      <c r="AC422">
        <f>(0.5/14)+AC421</f>
        <v>1.0357142857142858</v>
      </c>
      <c r="AD422">
        <f>AB422*AC422</f>
        <v>4.6607142857142865</v>
      </c>
      <c r="AE422">
        <v>458</v>
      </c>
      <c r="AF422">
        <v>5684965</v>
      </c>
      <c r="AG422">
        <f>AE422/AF422*1000000</f>
        <v>80.56338077719036</v>
      </c>
      <c r="AH422">
        <v>8.5</v>
      </c>
      <c r="AI422">
        <v>0.006173471578578813</v>
      </c>
      <c r="AJ422">
        <v>0.5193370165745856</v>
      </c>
      <c r="AK422">
        <v>0.8365208</v>
      </c>
      <c r="AL422">
        <v>0</v>
      </c>
    </row>
    <row r="423" spans="1:38" ht="12.75">
      <c r="A423" s="4" t="s">
        <v>41</v>
      </c>
      <c r="B423" s="4">
        <v>2008</v>
      </c>
      <c r="C423" s="4">
        <v>0</v>
      </c>
      <c r="D423" s="4">
        <v>1</v>
      </c>
      <c r="E423" s="4">
        <v>1</v>
      </c>
      <c r="F423" s="4">
        <v>2</v>
      </c>
      <c r="G423" s="4">
        <v>0</v>
      </c>
      <c r="H423" s="4">
        <v>1</v>
      </c>
      <c r="I423" s="4">
        <v>1</v>
      </c>
      <c r="J423" s="4">
        <v>0</v>
      </c>
      <c r="K423" s="4">
        <v>1</v>
      </c>
      <c r="L423" s="4">
        <v>0</v>
      </c>
      <c r="M423" s="4">
        <v>0.235</v>
      </c>
      <c r="N423">
        <v>215.303</v>
      </c>
      <c r="O423" s="4">
        <f>M423*201.6/N423</f>
        <v>0.22004338072391003</v>
      </c>
      <c r="P423" s="4">
        <v>1</v>
      </c>
      <c r="Q423" s="4"/>
      <c r="R423" s="4">
        <v>0</v>
      </c>
      <c r="S423" s="4">
        <v>0.5</v>
      </c>
      <c r="U423">
        <v>108.1</v>
      </c>
      <c r="V423">
        <v>108.3</v>
      </c>
      <c r="W423">
        <v>0</v>
      </c>
      <c r="X423">
        <v>0</v>
      </c>
      <c r="Y423">
        <v>0</v>
      </c>
      <c r="Z423">
        <v>0</v>
      </c>
      <c r="AA423">
        <f>(X423+Y423+W423)*(1+0.5*Z423)</f>
        <v>0</v>
      </c>
      <c r="AB423">
        <v>7.1</v>
      </c>
      <c r="AC423">
        <v>1</v>
      </c>
      <c r="AD423">
        <f>AB423*AC423</f>
        <v>7.1</v>
      </c>
      <c r="AE423">
        <v>347</v>
      </c>
      <c r="AF423">
        <v>6468967</v>
      </c>
      <c r="AG423">
        <f>AE423/AF423*1000000</f>
        <v>53.64071265164902</v>
      </c>
      <c r="AH423">
        <v>13</v>
      </c>
      <c r="AI423">
        <v>0.006937458455473181</v>
      </c>
      <c r="AJ423">
        <v>4.5986903648269415</v>
      </c>
      <c r="AK423">
        <v>1.769866</v>
      </c>
      <c r="AL423">
        <v>0</v>
      </c>
    </row>
    <row r="424" spans="1:38" ht="12.75">
      <c r="A424" s="4" t="s">
        <v>42</v>
      </c>
      <c r="B424" s="4">
        <v>2008</v>
      </c>
      <c r="C424" s="4">
        <v>1</v>
      </c>
      <c r="D424" s="4">
        <v>1</v>
      </c>
      <c r="E424" s="4">
        <v>1</v>
      </c>
      <c r="F424" s="4">
        <v>2</v>
      </c>
      <c r="G424" s="4">
        <v>0</v>
      </c>
      <c r="H424" s="4">
        <v>1</v>
      </c>
      <c r="I424" s="4">
        <v>0</v>
      </c>
      <c r="J424" s="4">
        <v>0</v>
      </c>
      <c r="K424" s="4">
        <v>0</v>
      </c>
      <c r="L424" s="4">
        <v>0</v>
      </c>
      <c r="M424" s="4">
        <v>0.309</v>
      </c>
      <c r="N424">
        <v>215.303</v>
      </c>
      <c r="O424" s="4">
        <f>M424*201.6/N424</f>
        <v>0.2893336367816519</v>
      </c>
      <c r="P424" s="4">
        <v>0</v>
      </c>
      <c r="Q424" s="4"/>
      <c r="R424" s="4">
        <v>0</v>
      </c>
      <c r="S424" s="4">
        <v>0</v>
      </c>
      <c r="U424">
        <v>95.2</v>
      </c>
      <c r="V424">
        <v>95.4</v>
      </c>
      <c r="W424">
        <v>1</v>
      </c>
      <c r="X424" s="4">
        <v>0.5</v>
      </c>
      <c r="Y424">
        <v>1</v>
      </c>
      <c r="Z424">
        <v>1</v>
      </c>
      <c r="AA424">
        <f>(X424+Y424+W424)*(1+0.5*Z424)</f>
        <v>3.75</v>
      </c>
      <c r="AB424">
        <v>0</v>
      </c>
      <c r="AC424">
        <v>1</v>
      </c>
      <c r="AD424">
        <f>AB424*AC424</f>
        <v>0</v>
      </c>
      <c r="AE424">
        <v>567</v>
      </c>
      <c r="AF424">
        <v>9946889</v>
      </c>
      <c r="AG424">
        <f>AE424/AF424*1000000</f>
        <v>57.00274729113796</v>
      </c>
      <c r="AH424">
        <v>3.5</v>
      </c>
      <c r="AI424">
        <v>0.005928750273707861</v>
      </c>
      <c r="AJ424">
        <v>1.0181829960913036</v>
      </c>
      <c r="AK424">
        <v>-0.0995123</v>
      </c>
      <c r="AL424">
        <v>0</v>
      </c>
    </row>
    <row r="425" spans="1:38" ht="12.75">
      <c r="A425" s="4" t="s">
        <v>43</v>
      </c>
      <c r="B425" s="4">
        <v>2008</v>
      </c>
      <c r="C425" s="4">
        <v>0</v>
      </c>
      <c r="D425" s="4">
        <v>1</v>
      </c>
      <c r="E425" s="4">
        <v>1</v>
      </c>
      <c r="F425" s="4">
        <v>2</v>
      </c>
      <c r="G425" s="4">
        <v>0</v>
      </c>
      <c r="H425" s="4">
        <v>1</v>
      </c>
      <c r="I425" s="4">
        <v>0</v>
      </c>
      <c r="J425" s="4">
        <v>1</v>
      </c>
      <c r="K425" s="4">
        <v>2</v>
      </c>
      <c r="L425" s="4">
        <v>2</v>
      </c>
      <c r="M425" s="4">
        <v>0.256</v>
      </c>
      <c r="N425">
        <v>215.303</v>
      </c>
      <c r="O425" s="4">
        <f>M425*201.6/N425</f>
        <v>0.23970683176732327</v>
      </c>
      <c r="P425" s="4">
        <v>0</v>
      </c>
      <c r="Q425" s="4"/>
      <c r="R425" s="4">
        <v>0</v>
      </c>
      <c r="S425" s="4">
        <v>0</v>
      </c>
      <c r="U425">
        <v>97.1</v>
      </c>
      <c r="V425">
        <v>97.4</v>
      </c>
      <c r="W425">
        <v>1</v>
      </c>
      <c r="X425" s="4">
        <v>0.5</v>
      </c>
      <c r="Y425">
        <v>1</v>
      </c>
      <c r="Z425">
        <v>0</v>
      </c>
      <c r="AA425">
        <f>(X425+Y425+W425)*(1+0.5*Z425)</f>
        <v>2.5</v>
      </c>
      <c r="AB425">
        <v>1</v>
      </c>
      <c r="AC425">
        <v>1</v>
      </c>
      <c r="AD425">
        <f>AB425*AC425</f>
        <v>1</v>
      </c>
      <c r="AE425">
        <v>455</v>
      </c>
      <c r="AF425">
        <v>5247018</v>
      </c>
      <c r="AG425">
        <f>AE425/AF425*1000000</f>
        <v>86.71592130997074</v>
      </c>
      <c r="AH425">
        <v>2</v>
      </c>
      <c r="AI425">
        <v>0.005846253591030528</v>
      </c>
      <c r="AJ425">
        <v>0.9047182640572342</v>
      </c>
      <c r="AK425">
        <v>0.0180992</v>
      </c>
      <c r="AL425">
        <v>1</v>
      </c>
    </row>
    <row r="426" spans="1:38" ht="12.75">
      <c r="A426" s="4" t="s">
        <v>44</v>
      </c>
      <c r="B426" s="4">
        <v>2008</v>
      </c>
      <c r="C426" s="4">
        <v>1</v>
      </c>
      <c r="D426" s="4">
        <v>1</v>
      </c>
      <c r="E426" s="4">
        <v>0.5</v>
      </c>
      <c r="F426" s="4">
        <v>1</v>
      </c>
      <c r="G426" s="4">
        <v>0</v>
      </c>
      <c r="H426" s="4">
        <v>1</v>
      </c>
      <c r="I426" s="4">
        <v>0</v>
      </c>
      <c r="J426" s="4">
        <v>1</v>
      </c>
      <c r="K426" s="4">
        <v>0</v>
      </c>
      <c r="L426" s="4">
        <v>0</v>
      </c>
      <c r="M426" s="4">
        <v>0.188</v>
      </c>
      <c r="N426">
        <v>215.303</v>
      </c>
      <c r="O426" s="4">
        <f>M426*201.6/N426</f>
        <v>0.176034704579128</v>
      </c>
      <c r="P426" s="4">
        <v>0</v>
      </c>
      <c r="Q426" s="4"/>
      <c r="R426" s="4">
        <v>0</v>
      </c>
      <c r="S426" s="4">
        <v>0</v>
      </c>
      <c r="U426">
        <v>86.2</v>
      </c>
      <c r="V426">
        <v>86.4</v>
      </c>
      <c r="W426">
        <v>0</v>
      </c>
      <c r="X426" s="4">
        <v>0</v>
      </c>
      <c r="Y426" s="4">
        <v>0</v>
      </c>
      <c r="Z426" s="4">
        <v>0</v>
      </c>
      <c r="AA426">
        <f>(X426+Y426+W426)*(1+0.5*Z426)</f>
        <v>0</v>
      </c>
      <c r="AB426">
        <v>0</v>
      </c>
      <c r="AC426">
        <v>1</v>
      </c>
      <c r="AD426">
        <f>AB426*AC426</f>
        <v>0</v>
      </c>
      <c r="AE426">
        <v>118</v>
      </c>
      <c r="AF426">
        <v>2947806</v>
      </c>
      <c r="AG426">
        <f>AE426/AF426*1000000</f>
        <v>40.02977129431177</v>
      </c>
      <c r="AH426">
        <v>-9.5</v>
      </c>
      <c r="AI426">
        <v>0.01927728660307803</v>
      </c>
      <c r="AJ426">
        <v>0.4230099844279563</v>
      </c>
      <c r="AK426">
        <v>-0.982145</v>
      </c>
      <c r="AL426">
        <v>1</v>
      </c>
    </row>
    <row r="427" spans="1:38" ht="12.75">
      <c r="A427" s="4" t="s">
        <v>45</v>
      </c>
      <c r="B427" s="4">
        <v>2008</v>
      </c>
      <c r="C427" s="4">
        <v>1</v>
      </c>
      <c r="D427" s="4">
        <v>0</v>
      </c>
      <c r="E427" s="4">
        <v>0</v>
      </c>
      <c r="F427" s="4">
        <v>1</v>
      </c>
      <c r="G427" s="4">
        <v>2</v>
      </c>
      <c r="H427" s="4">
        <v>1</v>
      </c>
      <c r="I427" s="4">
        <v>0</v>
      </c>
      <c r="J427" s="4">
        <v>1</v>
      </c>
      <c r="K427" s="4">
        <v>1</v>
      </c>
      <c r="L427" s="4">
        <v>1</v>
      </c>
      <c r="M427" s="4">
        <v>0.173</v>
      </c>
      <c r="N427">
        <v>215.303</v>
      </c>
      <c r="O427" s="4">
        <f>M427*201.6/N427</f>
        <v>0.1619893824052614</v>
      </c>
      <c r="P427" s="4">
        <v>0</v>
      </c>
      <c r="Q427" s="4"/>
      <c r="R427" s="4">
        <v>0</v>
      </c>
      <c r="S427" s="4">
        <v>0</v>
      </c>
      <c r="U427">
        <v>87.6</v>
      </c>
      <c r="V427">
        <v>87.8</v>
      </c>
      <c r="W427">
        <v>1</v>
      </c>
      <c r="X427" s="4">
        <v>0</v>
      </c>
      <c r="Y427" s="4">
        <v>0</v>
      </c>
      <c r="Z427" s="4">
        <v>0</v>
      </c>
      <c r="AA427">
        <f>(X427+Y427+W427)*(1+0.5*Z427)</f>
        <v>1</v>
      </c>
      <c r="AB427">
        <v>0.5</v>
      </c>
      <c r="AC427">
        <v>1.5</v>
      </c>
      <c r="AD427">
        <f>AB427*AC427</f>
        <v>0.75</v>
      </c>
      <c r="AE427">
        <v>291</v>
      </c>
      <c r="AF427">
        <v>5923916</v>
      </c>
      <c r="AG427">
        <f>AE427/AF427*1000000</f>
        <v>49.122911263427774</v>
      </c>
      <c r="AH427">
        <v>-2.5</v>
      </c>
      <c r="AI427">
        <v>0.006226285062460888</v>
      </c>
      <c r="AJ427">
        <v>1.197872206977656</v>
      </c>
      <c r="AK427">
        <v>-1.202865</v>
      </c>
      <c r="AL427">
        <v>0</v>
      </c>
    </row>
    <row r="428" spans="1:38" ht="12.75">
      <c r="A428" s="4" t="s">
        <v>46</v>
      </c>
      <c r="B428" s="4">
        <v>2008</v>
      </c>
      <c r="C428" s="4">
        <v>1</v>
      </c>
      <c r="D428" s="4">
        <v>1</v>
      </c>
      <c r="E428" s="4">
        <v>0</v>
      </c>
      <c r="F428" s="4">
        <v>1</v>
      </c>
      <c r="G428" s="4">
        <v>0</v>
      </c>
      <c r="H428" s="4">
        <v>1</v>
      </c>
      <c r="I428" s="4">
        <v>0</v>
      </c>
      <c r="J428" s="4">
        <v>1</v>
      </c>
      <c r="K428" s="4">
        <v>2</v>
      </c>
      <c r="L428" s="4">
        <v>1</v>
      </c>
      <c r="M428" s="4">
        <v>0.278</v>
      </c>
      <c r="N428">
        <v>215.303</v>
      </c>
      <c r="O428" s="4">
        <f>M428*201.6/N428</f>
        <v>0.26030663762232764</v>
      </c>
      <c r="P428" s="4">
        <v>0</v>
      </c>
      <c r="Q428" s="4"/>
      <c r="R428" s="4">
        <v>0</v>
      </c>
      <c r="S428" s="4">
        <v>0</v>
      </c>
      <c r="U428">
        <v>95.1</v>
      </c>
      <c r="V428">
        <v>95.3</v>
      </c>
      <c r="W428">
        <v>1</v>
      </c>
      <c r="X428">
        <v>0.5</v>
      </c>
      <c r="Y428">
        <v>0</v>
      </c>
      <c r="Z428">
        <v>0</v>
      </c>
      <c r="AA428">
        <f>(X428+Y428+W428)*(1+0.5*Z428)</f>
        <v>1.5</v>
      </c>
      <c r="AB428">
        <v>5</v>
      </c>
      <c r="AC428">
        <v>1.5</v>
      </c>
      <c r="AD428">
        <f>AB428*AC428</f>
        <v>7.5</v>
      </c>
      <c r="AE428">
        <v>105</v>
      </c>
      <c r="AF428">
        <v>976415</v>
      </c>
      <c r="AG428">
        <f>AE428/AF428*1000000</f>
        <v>107.53624227403307</v>
      </c>
      <c r="AH428">
        <v>-9.5</v>
      </c>
      <c r="AI428">
        <v>0.012065913114530846</v>
      </c>
      <c r="AJ428">
        <v>0.0829476842980585</v>
      </c>
      <c r="AK428">
        <v>-0.1702261</v>
      </c>
      <c r="AL428">
        <v>0</v>
      </c>
    </row>
    <row r="429" spans="1:38" ht="12.75">
      <c r="A429" s="4" t="s">
        <v>47</v>
      </c>
      <c r="B429" s="4">
        <v>2008</v>
      </c>
      <c r="C429" s="4">
        <v>1</v>
      </c>
      <c r="D429" s="4">
        <v>1</v>
      </c>
      <c r="E429" s="4">
        <v>0</v>
      </c>
      <c r="F429" s="4">
        <v>2</v>
      </c>
      <c r="G429" s="4">
        <v>0</v>
      </c>
      <c r="H429" s="4">
        <v>1</v>
      </c>
      <c r="I429" s="4">
        <v>1</v>
      </c>
      <c r="J429" s="4">
        <v>1</v>
      </c>
      <c r="K429" s="4">
        <v>0</v>
      </c>
      <c r="L429" s="4">
        <v>0</v>
      </c>
      <c r="M429" s="4">
        <v>0.273</v>
      </c>
      <c r="N429">
        <v>215.303</v>
      </c>
      <c r="O429" s="4">
        <f>M429*201.6/N429</f>
        <v>0.2556248635643721</v>
      </c>
      <c r="P429" s="4">
        <v>0</v>
      </c>
      <c r="Q429" s="4"/>
      <c r="R429" s="4">
        <v>0</v>
      </c>
      <c r="S429" s="4">
        <v>0</v>
      </c>
      <c r="U429">
        <v>89.5</v>
      </c>
      <c r="V429">
        <v>89.7</v>
      </c>
      <c r="W429">
        <v>1</v>
      </c>
      <c r="X429">
        <v>0</v>
      </c>
      <c r="Y429">
        <v>0</v>
      </c>
      <c r="Z429">
        <v>0</v>
      </c>
      <c r="AA429">
        <f>(X429+Y429+W429)*(1+0.5*Z429)</f>
        <v>1</v>
      </c>
      <c r="AB429">
        <v>0</v>
      </c>
      <c r="AC429">
        <v>1</v>
      </c>
      <c r="AD429">
        <f>AB429*AC429</f>
        <v>0</v>
      </c>
      <c r="AE429">
        <v>78</v>
      </c>
      <c r="AF429">
        <v>1796378</v>
      </c>
      <c r="AG429">
        <f>AE429/AF429*1000000</f>
        <v>43.42070544172775</v>
      </c>
      <c r="AH429">
        <v>-14.5</v>
      </c>
      <c r="AI429">
        <v>0.0039655152245370645</v>
      </c>
      <c r="AJ429">
        <v>0.5134100582066004</v>
      </c>
      <c r="AK429">
        <v>-0.7549906</v>
      </c>
      <c r="AL429">
        <v>1</v>
      </c>
    </row>
    <row r="430" spans="1:38" ht="12.75">
      <c r="A430" s="4" t="s">
        <v>48</v>
      </c>
      <c r="B430" s="4">
        <v>2008</v>
      </c>
      <c r="C430" s="4">
        <v>0</v>
      </c>
      <c r="D430" s="4">
        <v>1</v>
      </c>
      <c r="E430" s="4">
        <v>0</v>
      </c>
      <c r="F430" s="4">
        <v>2</v>
      </c>
      <c r="G430" s="4">
        <v>0</v>
      </c>
      <c r="H430" s="4">
        <v>2</v>
      </c>
      <c r="I430" s="4">
        <v>1</v>
      </c>
      <c r="J430" s="4">
        <v>1</v>
      </c>
      <c r="K430" s="4">
        <v>2</v>
      </c>
      <c r="L430" s="4">
        <v>2</v>
      </c>
      <c r="M430" s="4">
        <v>0.331</v>
      </c>
      <c r="N430">
        <v>215.303</v>
      </c>
      <c r="O430" s="4">
        <f>M430*201.6/N430</f>
        <v>0.3099334426366563</v>
      </c>
      <c r="P430" s="4">
        <v>0</v>
      </c>
      <c r="Q430" s="4"/>
      <c r="R430" s="4">
        <v>0</v>
      </c>
      <c r="S430" s="4">
        <v>0</v>
      </c>
      <c r="U430">
        <v>100.5</v>
      </c>
      <c r="V430">
        <v>100.8</v>
      </c>
      <c r="W430">
        <v>1</v>
      </c>
      <c r="X430">
        <v>1</v>
      </c>
      <c r="Y430">
        <v>0</v>
      </c>
      <c r="Z430">
        <v>1</v>
      </c>
      <c r="AA430">
        <v>3</v>
      </c>
      <c r="AB430">
        <v>9</v>
      </c>
      <c r="AC430">
        <v>1</v>
      </c>
      <c r="AD430">
        <f>AB430*AC430</f>
        <v>9</v>
      </c>
      <c r="AE430">
        <v>59</v>
      </c>
      <c r="AF430">
        <v>2653630</v>
      </c>
      <c r="AG430">
        <f>AE430/AF430*1000000</f>
        <v>22.233694976315462</v>
      </c>
      <c r="AH430">
        <v>0</v>
      </c>
      <c r="AI430">
        <v>0.11573709823119736</v>
      </c>
      <c r="AJ430">
        <v>0.03650196437108945</v>
      </c>
      <c r="AK430">
        <v>-0.3609036</v>
      </c>
      <c r="AL430">
        <v>0</v>
      </c>
    </row>
    <row r="431" spans="1:38" ht="12.75">
      <c r="A431" s="4" t="s">
        <v>49</v>
      </c>
      <c r="B431" s="4">
        <v>2008</v>
      </c>
      <c r="C431" s="4">
        <v>0</v>
      </c>
      <c r="D431" s="4">
        <v>1</v>
      </c>
      <c r="E431" s="4">
        <v>1</v>
      </c>
      <c r="F431" s="4">
        <v>1</v>
      </c>
      <c r="G431" s="4">
        <v>2</v>
      </c>
      <c r="H431" s="4">
        <v>1</v>
      </c>
      <c r="I431" s="4">
        <v>0</v>
      </c>
      <c r="J431" s="4">
        <v>0</v>
      </c>
      <c r="K431" s="4">
        <v>0</v>
      </c>
      <c r="L431" s="4">
        <v>0</v>
      </c>
      <c r="M431" s="4">
        <v>0.196</v>
      </c>
      <c r="N431">
        <v>215.303</v>
      </c>
      <c r="O431" s="4">
        <f>M431*201.6/N431</f>
        <v>0.1835255430718569</v>
      </c>
      <c r="P431" s="4">
        <v>1</v>
      </c>
      <c r="Q431" s="4"/>
      <c r="R431" s="4">
        <v>0</v>
      </c>
      <c r="S431" s="4">
        <v>0</v>
      </c>
      <c r="U431">
        <v>107</v>
      </c>
      <c r="V431">
        <v>107.2</v>
      </c>
      <c r="W431">
        <v>1</v>
      </c>
      <c r="X431" s="4">
        <v>0.5</v>
      </c>
      <c r="Y431">
        <v>1</v>
      </c>
      <c r="Z431">
        <v>1</v>
      </c>
      <c r="AA431">
        <f>(X431+Y431+W431)*(1+0.5*Z431)</f>
        <v>3.75</v>
      </c>
      <c r="AB431">
        <f>4*2/3</f>
        <v>2.6666666666666665</v>
      </c>
      <c r="AC431">
        <v>1</v>
      </c>
      <c r="AD431">
        <f>AB431*AC431</f>
        <v>2.6666666666666665</v>
      </c>
      <c r="AE431">
        <v>264</v>
      </c>
      <c r="AF431">
        <v>1315906</v>
      </c>
      <c r="AG431">
        <f>AE431/AF431*1000000</f>
        <v>200.62223289505482</v>
      </c>
      <c r="AH431">
        <v>1</v>
      </c>
      <c r="AI431">
        <v>0.010587535947817426</v>
      </c>
      <c r="AJ431">
        <v>2.5858891833901305</v>
      </c>
      <c r="AK431">
        <v>1.531337</v>
      </c>
      <c r="AL431">
        <v>0</v>
      </c>
    </row>
    <row r="432" spans="1:38" ht="12.75">
      <c r="A432" s="4" t="s">
        <v>50</v>
      </c>
      <c r="B432" s="4">
        <v>2008</v>
      </c>
      <c r="C432" s="4">
        <v>0</v>
      </c>
      <c r="D432" s="4">
        <v>0</v>
      </c>
      <c r="E432" s="4">
        <v>1</v>
      </c>
      <c r="F432" s="4">
        <v>1</v>
      </c>
      <c r="G432" s="4">
        <v>2</v>
      </c>
      <c r="H432" s="4">
        <v>3</v>
      </c>
      <c r="I432" s="4">
        <v>0</v>
      </c>
      <c r="J432" s="4">
        <v>1</v>
      </c>
      <c r="K432" s="4">
        <v>2</v>
      </c>
      <c r="L432" s="4">
        <v>2</v>
      </c>
      <c r="M432" s="4">
        <v>0.145</v>
      </c>
      <c r="N432">
        <v>215.303</v>
      </c>
      <c r="O432" s="4">
        <f>M432*201.6/N432</f>
        <v>0.13577144768071042</v>
      </c>
      <c r="P432" s="4">
        <v>1</v>
      </c>
      <c r="Q432" s="4"/>
      <c r="R432" s="4">
        <v>1</v>
      </c>
      <c r="S432" s="4">
        <v>2</v>
      </c>
      <c r="U432">
        <v>112.7</v>
      </c>
      <c r="V432">
        <v>112.9</v>
      </c>
      <c r="W432">
        <v>1</v>
      </c>
      <c r="X432">
        <v>0</v>
      </c>
      <c r="Y432">
        <v>0</v>
      </c>
      <c r="Z432">
        <v>1</v>
      </c>
      <c r="AA432">
        <f>(X432+Y432+W432)*(1+0.5*Z432)</f>
        <v>1.5</v>
      </c>
      <c r="AB432">
        <v>6.34</v>
      </c>
      <c r="AC432">
        <v>1.5</v>
      </c>
      <c r="AD432">
        <f>AB432*AC432</f>
        <v>9.51</v>
      </c>
      <c r="AE432">
        <v>1109</v>
      </c>
      <c r="AF432">
        <v>8711090</v>
      </c>
      <c r="AG432">
        <f>AE432/AF432*1000000</f>
        <v>127.3089819988084</v>
      </c>
      <c r="AH432">
        <v>5</v>
      </c>
      <c r="AI432">
        <v>0.009311741683357709</v>
      </c>
      <c r="AJ432">
        <v>5.619216533004318</v>
      </c>
      <c r="AK432">
        <v>1.05573</v>
      </c>
      <c r="AL432">
        <v>0</v>
      </c>
    </row>
    <row r="433" spans="1:38" ht="12.75">
      <c r="A433" s="4" t="s">
        <v>51</v>
      </c>
      <c r="B433" s="4">
        <v>2008</v>
      </c>
      <c r="C433" s="4">
        <v>0</v>
      </c>
      <c r="D433" s="4">
        <v>1</v>
      </c>
      <c r="E433" s="4">
        <v>0</v>
      </c>
      <c r="F433" s="4">
        <v>1</v>
      </c>
      <c r="G433" s="4">
        <v>0</v>
      </c>
      <c r="H433" s="4">
        <v>1</v>
      </c>
      <c r="I433" s="4">
        <v>0</v>
      </c>
      <c r="J433" s="4">
        <v>0</v>
      </c>
      <c r="K433" s="4">
        <v>0</v>
      </c>
      <c r="L433" s="4">
        <v>0</v>
      </c>
      <c r="M433" s="4">
        <v>0.188</v>
      </c>
      <c r="N433">
        <v>215.303</v>
      </c>
      <c r="O433" s="4">
        <f>M433*201.6/N433</f>
        <v>0.176034704579128</v>
      </c>
      <c r="P433" s="4">
        <v>0</v>
      </c>
      <c r="Q433" s="4"/>
      <c r="R433" s="4">
        <v>0</v>
      </c>
      <c r="S433" s="4">
        <v>0</v>
      </c>
      <c r="U433">
        <v>94.2</v>
      </c>
      <c r="V433">
        <v>94.4</v>
      </c>
      <c r="W433">
        <v>1</v>
      </c>
      <c r="X433">
        <v>1</v>
      </c>
      <c r="Y433">
        <v>1</v>
      </c>
      <c r="Z433">
        <v>0</v>
      </c>
      <c r="AA433">
        <f>(X433+Y433+W433)*(1+0.5*Z433)</f>
        <v>3</v>
      </c>
      <c r="AB433">
        <v>2.5</v>
      </c>
      <c r="AC433">
        <v>1.5</v>
      </c>
      <c r="AD433">
        <f>AB433*AC433</f>
        <v>3.75</v>
      </c>
      <c r="AE433">
        <v>110</v>
      </c>
      <c r="AF433">
        <v>2010662</v>
      </c>
      <c r="AG433">
        <f>AE433/AF433*1000000</f>
        <v>54.708349787283986</v>
      </c>
      <c r="AH433">
        <v>1</v>
      </c>
      <c r="AI433">
        <v>0.007987673343605547</v>
      </c>
      <c r="AJ433">
        <v>0.09221478894085607</v>
      </c>
      <c r="AK433">
        <v>-0.0445312</v>
      </c>
      <c r="AL433">
        <v>0</v>
      </c>
    </row>
    <row r="434" spans="1:38" ht="12.75">
      <c r="A434" s="4" t="s">
        <v>52</v>
      </c>
      <c r="B434" s="4">
        <v>2008</v>
      </c>
      <c r="C434" s="4">
        <v>0</v>
      </c>
      <c r="D434" s="4">
        <v>0</v>
      </c>
      <c r="E434" s="4">
        <v>1</v>
      </c>
      <c r="F434" s="4">
        <v>1</v>
      </c>
      <c r="G434" s="4">
        <v>0</v>
      </c>
      <c r="H434" s="4">
        <v>1</v>
      </c>
      <c r="I434" s="4">
        <v>0</v>
      </c>
      <c r="J434" s="4">
        <v>0</v>
      </c>
      <c r="K434" s="4">
        <v>0</v>
      </c>
      <c r="L434" s="4">
        <v>0</v>
      </c>
      <c r="M434" s="4">
        <v>0.425</v>
      </c>
      <c r="N434">
        <v>215.303</v>
      </c>
      <c r="O434" s="4">
        <f>M434*201.6/N434</f>
        <v>0.3979507949262202</v>
      </c>
      <c r="P434" s="4">
        <v>1</v>
      </c>
      <c r="Q434" s="4"/>
      <c r="R434" s="4">
        <v>1</v>
      </c>
      <c r="S434" s="4">
        <v>0</v>
      </c>
      <c r="U434">
        <v>114.8</v>
      </c>
      <c r="V434">
        <v>115.1</v>
      </c>
      <c r="W434">
        <v>0</v>
      </c>
      <c r="X434">
        <v>0</v>
      </c>
      <c r="Y434">
        <v>0</v>
      </c>
      <c r="Z434">
        <v>0</v>
      </c>
      <c r="AA434">
        <f>(X434+Y434+W434)*(1+0.5*Z434)</f>
        <v>0</v>
      </c>
      <c r="AB434">
        <f>19.3/2</f>
        <v>9.65</v>
      </c>
      <c r="AC434">
        <v>1</v>
      </c>
      <c r="AD434">
        <f>AB434*AC434</f>
        <v>9.65</v>
      </c>
      <c r="AE434">
        <v>995</v>
      </c>
      <c r="AF434">
        <v>19212436</v>
      </c>
      <c r="AG434">
        <f>AE434/AF434*1000000</f>
        <v>51.789372258676615</v>
      </c>
      <c r="AH434">
        <v>11</v>
      </c>
      <c r="AI434">
        <v>0.007681167675575095</v>
      </c>
      <c r="AJ434">
        <v>3.085708771125614</v>
      </c>
      <c r="AK434">
        <v>0.1618118</v>
      </c>
      <c r="AL434">
        <v>0</v>
      </c>
    </row>
    <row r="435" spans="1:38" ht="12.75">
      <c r="A435" s="4" t="s">
        <v>53</v>
      </c>
      <c r="B435" s="4">
        <v>2008</v>
      </c>
      <c r="C435" s="4">
        <v>1</v>
      </c>
      <c r="D435" s="4">
        <v>1</v>
      </c>
      <c r="E435" s="4">
        <v>1</v>
      </c>
      <c r="F435" s="4">
        <v>1</v>
      </c>
      <c r="G435" s="4">
        <v>2</v>
      </c>
      <c r="H435" s="4">
        <v>2</v>
      </c>
      <c r="I435" s="4">
        <v>1</v>
      </c>
      <c r="J435" s="4">
        <v>0</v>
      </c>
      <c r="K435" s="4">
        <v>2</v>
      </c>
      <c r="L435" s="4">
        <v>0</v>
      </c>
      <c r="M435" s="4">
        <v>0.302</v>
      </c>
      <c r="N435">
        <v>215.303</v>
      </c>
      <c r="O435" s="4">
        <f>M435*201.6/N435</f>
        <v>0.28277915310051416</v>
      </c>
      <c r="P435" s="4">
        <v>0</v>
      </c>
      <c r="Q435" s="4"/>
      <c r="R435" s="4">
        <v>0</v>
      </c>
      <c r="S435" s="4">
        <v>0</v>
      </c>
      <c r="U435">
        <v>91.8</v>
      </c>
      <c r="V435">
        <v>92</v>
      </c>
      <c r="W435">
        <v>1</v>
      </c>
      <c r="X435">
        <v>0</v>
      </c>
      <c r="Y435">
        <v>0.5</v>
      </c>
      <c r="Z435">
        <v>0</v>
      </c>
      <c r="AA435">
        <f>(X435+Y435+W435)*(1+0.5*Z435)</f>
        <v>1.5</v>
      </c>
      <c r="AB435">
        <v>1</v>
      </c>
      <c r="AC435">
        <v>1.5</v>
      </c>
      <c r="AD435">
        <f>AB435*AC435</f>
        <v>1.5</v>
      </c>
      <c r="AE435">
        <v>259</v>
      </c>
      <c r="AF435">
        <v>9309449</v>
      </c>
      <c r="AG435">
        <f>AE435/AF435*1000000</f>
        <v>27.82119543272647</v>
      </c>
      <c r="AH435">
        <v>-5</v>
      </c>
      <c r="AI435">
        <v>0.004859687608635715</v>
      </c>
      <c r="AJ435">
        <v>0.6133036788235027</v>
      </c>
      <c r="AK435">
        <v>-0.3673674</v>
      </c>
      <c r="AL435">
        <v>0</v>
      </c>
    </row>
    <row r="436" spans="1:38" ht="12.75">
      <c r="A436" s="4" t="s">
        <v>54</v>
      </c>
      <c r="B436" s="4">
        <v>2008</v>
      </c>
      <c r="C436" s="4">
        <v>1</v>
      </c>
      <c r="D436" s="4">
        <v>0</v>
      </c>
      <c r="E436" s="4">
        <v>0</v>
      </c>
      <c r="F436" s="4">
        <v>0</v>
      </c>
      <c r="G436" s="4">
        <v>0</v>
      </c>
      <c r="H436" s="4">
        <v>1</v>
      </c>
      <c r="I436" s="4">
        <v>0</v>
      </c>
      <c r="J436" s="4">
        <v>1</v>
      </c>
      <c r="K436" s="4">
        <v>0</v>
      </c>
      <c r="L436" s="4">
        <v>0</v>
      </c>
      <c r="M436" s="4">
        <v>0.23</v>
      </c>
      <c r="N436">
        <v>215.303</v>
      </c>
      <c r="O436" s="4">
        <f>M436*201.6/N436</f>
        <v>0.2153616066659545</v>
      </c>
      <c r="P436" s="4">
        <v>0</v>
      </c>
      <c r="Q436" s="4"/>
      <c r="R436" s="4">
        <v>0</v>
      </c>
      <c r="S436" s="4">
        <v>0</v>
      </c>
      <c r="U436">
        <v>88.3</v>
      </c>
      <c r="V436">
        <v>88.5</v>
      </c>
      <c r="W436">
        <v>1</v>
      </c>
      <c r="X436">
        <v>1</v>
      </c>
      <c r="Y436">
        <v>1</v>
      </c>
      <c r="Z436">
        <v>1</v>
      </c>
      <c r="AA436">
        <f>(X436+Y436+W436)*(1+0.5*Z436)</f>
        <v>4.5</v>
      </c>
      <c r="AB436">
        <v>0</v>
      </c>
      <c r="AC436">
        <v>1</v>
      </c>
      <c r="AD436">
        <f>AB436*AC436</f>
        <v>0</v>
      </c>
      <c r="AE436">
        <v>46</v>
      </c>
      <c r="AF436">
        <v>657569</v>
      </c>
      <c r="AG436">
        <f>AE436/AF436*1000000</f>
        <v>69.95463593934629</v>
      </c>
      <c r="AH436">
        <v>-12</v>
      </c>
      <c r="AI436">
        <v>0.007167352537722908</v>
      </c>
      <c r="AJ436">
        <v>1.8565029324384645</v>
      </c>
      <c r="AK436">
        <v>-0.5384149</v>
      </c>
      <c r="AL436">
        <v>0</v>
      </c>
    </row>
    <row r="437" spans="1:38" ht="12.75">
      <c r="A437" s="4" t="s">
        <v>55</v>
      </c>
      <c r="B437" s="4">
        <v>2008</v>
      </c>
      <c r="C437" s="4">
        <v>0</v>
      </c>
      <c r="D437" s="4">
        <v>1</v>
      </c>
      <c r="E437" s="4">
        <v>1</v>
      </c>
      <c r="F437" s="4">
        <v>2</v>
      </c>
      <c r="G437" s="4">
        <v>0</v>
      </c>
      <c r="H437" s="4">
        <v>1</v>
      </c>
      <c r="I437" s="4">
        <v>0</v>
      </c>
      <c r="J437" s="4">
        <v>0</v>
      </c>
      <c r="K437" s="4">
        <v>0</v>
      </c>
      <c r="L437" s="4">
        <v>0</v>
      </c>
      <c r="M437" s="4">
        <v>0.28</v>
      </c>
      <c r="N437">
        <v>215.303</v>
      </c>
      <c r="O437" s="4">
        <f>M437*201.6/N437</f>
        <v>0.26217934724550984</v>
      </c>
      <c r="P437" s="4">
        <v>0</v>
      </c>
      <c r="Q437" s="4"/>
      <c r="R437" s="4">
        <v>0</v>
      </c>
      <c r="S437" s="4">
        <v>0</v>
      </c>
      <c r="U437">
        <v>89.8</v>
      </c>
      <c r="V437">
        <v>90</v>
      </c>
      <c r="W437">
        <v>1</v>
      </c>
      <c r="X437" s="4">
        <v>0.5</v>
      </c>
      <c r="Y437">
        <v>0</v>
      </c>
      <c r="Z437">
        <v>1</v>
      </c>
      <c r="AA437">
        <f>(X437+Y437+W437)*(1+0.5*Z437)</f>
        <v>2.25</v>
      </c>
      <c r="AB437">
        <v>0.125</v>
      </c>
      <c r="AC437">
        <v>1</v>
      </c>
      <c r="AD437">
        <f>AB437*AC437</f>
        <v>0.125</v>
      </c>
      <c r="AE437">
        <v>766</v>
      </c>
      <c r="AF437">
        <v>11515391</v>
      </c>
      <c r="AG437">
        <f>AE437/AF437*1000000</f>
        <v>66.5196691975114</v>
      </c>
      <c r="AH437">
        <v>-1</v>
      </c>
      <c r="AI437">
        <v>0.0034953624521795886</v>
      </c>
      <c r="AJ437">
        <v>1.5486291780159356</v>
      </c>
      <c r="AK437">
        <v>-0.5100197</v>
      </c>
      <c r="AL437">
        <v>0</v>
      </c>
    </row>
    <row r="438" spans="1:38" ht="12.75">
      <c r="A438" s="4" t="s">
        <v>56</v>
      </c>
      <c r="B438" s="4">
        <v>2008</v>
      </c>
      <c r="C438" s="4">
        <v>0</v>
      </c>
      <c r="D438" s="4">
        <v>1</v>
      </c>
      <c r="E438" s="4">
        <v>0</v>
      </c>
      <c r="F438" s="4">
        <v>1</v>
      </c>
      <c r="G438" s="4">
        <v>0</v>
      </c>
      <c r="H438" s="4">
        <v>1</v>
      </c>
      <c r="I438" s="4">
        <v>0</v>
      </c>
      <c r="J438" s="4">
        <v>1</v>
      </c>
      <c r="K438" s="4">
        <v>0</v>
      </c>
      <c r="L438" s="4">
        <v>0</v>
      </c>
      <c r="M438" s="4">
        <v>0.17</v>
      </c>
      <c r="N438">
        <v>215.303</v>
      </c>
      <c r="O438" s="4">
        <f>M438*201.6/N438</f>
        <v>0.1591803179704881</v>
      </c>
      <c r="P438" s="4">
        <v>0</v>
      </c>
      <c r="Q438" s="4"/>
      <c r="R438" s="4">
        <v>0</v>
      </c>
      <c r="S438" s="4">
        <v>0</v>
      </c>
      <c r="U438">
        <v>88.7</v>
      </c>
      <c r="V438">
        <v>88.9</v>
      </c>
      <c r="W438">
        <v>0</v>
      </c>
      <c r="X438" s="4">
        <v>0.5</v>
      </c>
      <c r="Y438">
        <v>0</v>
      </c>
      <c r="Z438">
        <v>1</v>
      </c>
      <c r="AA438">
        <f>(X438+Y438+W438)*(1+0.5*Z438)</f>
        <v>0.75</v>
      </c>
      <c r="AB438">
        <v>0</v>
      </c>
      <c r="AC438">
        <v>1</v>
      </c>
      <c r="AD438">
        <f>AB438*AC438</f>
        <v>0</v>
      </c>
      <c r="AE438">
        <v>76</v>
      </c>
      <c r="AF438">
        <v>3668976</v>
      </c>
      <c r="AG438">
        <f>AE438/AF438*1000000</f>
        <v>20.714226530781342</v>
      </c>
      <c r="AH438">
        <v>-15</v>
      </c>
      <c r="AI438">
        <v>0.0033465457887012933</v>
      </c>
      <c r="AJ438">
        <v>0.736835781442432</v>
      </c>
      <c r="AK438">
        <v>-0.9350598</v>
      </c>
      <c r="AL438">
        <v>1</v>
      </c>
    </row>
    <row r="439" spans="1:38" ht="12.75">
      <c r="A439" s="4" t="s">
        <v>57</v>
      </c>
      <c r="B439" s="4">
        <v>2008</v>
      </c>
      <c r="C439" s="4">
        <v>2</v>
      </c>
      <c r="D439" s="4">
        <v>1</v>
      </c>
      <c r="E439" s="4">
        <v>1</v>
      </c>
      <c r="F439" s="4">
        <v>1</v>
      </c>
      <c r="G439" s="4">
        <v>2</v>
      </c>
      <c r="H439" s="4">
        <v>3</v>
      </c>
      <c r="I439" s="4">
        <v>1</v>
      </c>
      <c r="J439" s="4">
        <v>1</v>
      </c>
      <c r="K439" s="4">
        <v>2</v>
      </c>
      <c r="L439" s="4">
        <v>2</v>
      </c>
      <c r="M439" s="4">
        <v>0.25</v>
      </c>
      <c r="N439">
        <v>215.303</v>
      </c>
      <c r="O439" s="4">
        <f>M439*201.6/N439</f>
        <v>0.2340887028977766</v>
      </c>
      <c r="P439" s="4">
        <v>0</v>
      </c>
      <c r="Q439" s="4"/>
      <c r="R439" s="4">
        <v>0</v>
      </c>
      <c r="S439" s="4">
        <v>0</v>
      </c>
      <c r="U439">
        <v>98</v>
      </c>
      <c r="V439">
        <v>98.3</v>
      </c>
      <c r="W439">
        <v>1</v>
      </c>
      <c r="X439" s="4">
        <v>0.5</v>
      </c>
      <c r="Y439">
        <v>1</v>
      </c>
      <c r="Z439">
        <v>0</v>
      </c>
      <c r="AA439">
        <f>(X439+Y439+W439)*(1+0.5*Z439)</f>
        <v>2.5</v>
      </c>
      <c r="AB439">
        <v>1</v>
      </c>
      <c r="AC439">
        <v>1</v>
      </c>
      <c r="AD439">
        <f>AB439*AC439</f>
        <v>1</v>
      </c>
      <c r="AE439">
        <v>1239</v>
      </c>
      <c r="AF439">
        <v>3768748</v>
      </c>
      <c r="AG439">
        <f>AE439/AF439*1000000</f>
        <v>328.75639336989366</v>
      </c>
      <c r="AH439">
        <v>3</v>
      </c>
      <c r="AI439">
        <v>0.0058128784727037395</v>
      </c>
      <c r="AJ439">
        <v>0.29890676987845455</v>
      </c>
      <c r="AK439">
        <v>0.2316299</v>
      </c>
      <c r="AL439">
        <v>0</v>
      </c>
    </row>
    <row r="440" spans="1:38" ht="12.75">
      <c r="A440" s="4" t="s">
        <v>58</v>
      </c>
      <c r="B440" s="4">
        <v>2008</v>
      </c>
      <c r="C440" s="4">
        <v>0</v>
      </c>
      <c r="D440" s="4">
        <v>1</v>
      </c>
      <c r="E440" s="4">
        <v>1</v>
      </c>
      <c r="F440" s="4">
        <v>2</v>
      </c>
      <c r="G440" s="4">
        <v>0</v>
      </c>
      <c r="H440" s="4">
        <v>1</v>
      </c>
      <c r="I440" s="4">
        <v>1</v>
      </c>
      <c r="J440" s="4">
        <v>1</v>
      </c>
      <c r="K440" s="4">
        <v>2</v>
      </c>
      <c r="L440" s="4">
        <v>2</v>
      </c>
      <c r="M440" s="4">
        <v>0.323</v>
      </c>
      <c r="N440">
        <v>215.303</v>
      </c>
      <c r="O440" s="4">
        <f>M440*201.6/N440</f>
        <v>0.3024426041439274</v>
      </c>
      <c r="P440" s="4">
        <v>0</v>
      </c>
      <c r="Q440" s="4"/>
      <c r="R440" s="4">
        <v>0</v>
      </c>
      <c r="S440" s="4">
        <v>1</v>
      </c>
      <c r="U440">
        <v>98</v>
      </c>
      <c r="V440">
        <v>98.2</v>
      </c>
      <c r="W440">
        <v>1</v>
      </c>
      <c r="X440">
        <v>1</v>
      </c>
      <c r="Y440">
        <v>1</v>
      </c>
      <c r="Z440">
        <v>0</v>
      </c>
      <c r="AA440">
        <f>(X440+Y440+W440)*(1+0.5*Z440)</f>
        <v>3</v>
      </c>
      <c r="AB440">
        <v>6.2</v>
      </c>
      <c r="AC440">
        <v>0.5</v>
      </c>
      <c r="AD440">
        <f>AB440*AC440</f>
        <v>3.1</v>
      </c>
      <c r="AE440">
        <v>912</v>
      </c>
      <c r="AF440">
        <v>12612285</v>
      </c>
      <c r="AG440">
        <f>AE440/AF440*1000000</f>
        <v>72.31044969250219</v>
      </c>
      <c r="AH440">
        <v>2</v>
      </c>
      <c r="AI440">
        <v>0.005034711471642551</v>
      </c>
      <c r="AJ440">
        <v>4.584892014564317</v>
      </c>
      <c r="AK440">
        <v>0.4303611</v>
      </c>
      <c r="AL440">
        <v>0</v>
      </c>
    </row>
    <row r="441" spans="1:38" ht="12.75">
      <c r="A441" s="4" t="s">
        <v>59</v>
      </c>
      <c r="B441" s="4">
        <v>2008</v>
      </c>
      <c r="C441" s="4">
        <v>0</v>
      </c>
      <c r="D441" s="4">
        <v>1</v>
      </c>
      <c r="E441" s="4">
        <v>1</v>
      </c>
      <c r="F441" s="4">
        <v>2</v>
      </c>
      <c r="G441" s="4">
        <v>2</v>
      </c>
      <c r="H441" s="4">
        <v>3</v>
      </c>
      <c r="I441" s="4">
        <v>1</v>
      </c>
      <c r="J441" s="4">
        <v>1</v>
      </c>
      <c r="K441" s="4">
        <v>2</v>
      </c>
      <c r="L441" s="4">
        <v>2</v>
      </c>
      <c r="M441" s="4">
        <v>0.31</v>
      </c>
      <c r="N441">
        <v>215.303</v>
      </c>
      <c r="O441" s="4">
        <f>M441*201.6/N441</f>
        <v>0.290269991593243</v>
      </c>
      <c r="P441" s="4">
        <v>1</v>
      </c>
      <c r="Q441" s="4"/>
      <c r="R441" s="4">
        <v>0</v>
      </c>
      <c r="S441" s="4">
        <v>0</v>
      </c>
      <c r="U441">
        <v>100</v>
      </c>
      <c r="V441">
        <v>100.2</v>
      </c>
      <c r="W441">
        <v>1</v>
      </c>
      <c r="X441">
        <v>0</v>
      </c>
      <c r="Y441">
        <v>0</v>
      </c>
      <c r="Z441">
        <v>0</v>
      </c>
      <c r="AA441">
        <f>(X441+Y441+W441)*(1+0.5*Z441)</f>
        <v>1</v>
      </c>
      <c r="AB441">
        <v>3.5</v>
      </c>
      <c r="AC441">
        <v>1.5</v>
      </c>
      <c r="AD441">
        <f>AB441*AC441</f>
        <v>5.25</v>
      </c>
      <c r="AE441">
        <v>123</v>
      </c>
      <c r="AF441">
        <v>1055003</v>
      </c>
      <c r="AG441">
        <f>AE441/AF441*1000000</f>
        <v>116.58734619711981</v>
      </c>
      <c r="AH441">
        <v>12.5</v>
      </c>
      <c r="AI441">
        <v>0.007163294709714077</v>
      </c>
      <c r="AJ441">
        <v>4.016477857878476</v>
      </c>
      <c r="AK441">
        <v>1.603369</v>
      </c>
      <c r="AL441">
        <v>0</v>
      </c>
    </row>
    <row r="442" spans="1:38" ht="12.75">
      <c r="A442" s="4" t="s">
        <v>60</v>
      </c>
      <c r="B442" s="4">
        <v>2008</v>
      </c>
      <c r="C442" s="4">
        <v>0</v>
      </c>
      <c r="D442" s="4">
        <v>0</v>
      </c>
      <c r="E442" s="4">
        <v>0.5</v>
      </c>
      <c r="F442" s="4">
        <v>1</v>
      </c>
      <c r="G442" s="4">
        <v>2</v>
      </c>
      <c r="H442" s="4">
        <v>2</v>
      </c>
      <c r="I442" s="4">
        <v>1</v>
      </c>
      <c r="J442" s="4">
        <v>1</v>
      </c>
      <c r="K442" s="4">
        <v>2</v>
      </c>
      <c r="L442" s="4">
        <v>1</v>
      </c>
      <c r="M442" s="4">
        <v>0.168</v>
      </c>
      <c r="N442">
        <v>215.303</v>
      </c>
      <c r="O442" s="4">
        <f>M442*201.6/N442</f>
        <v>0.1573076083473059</v>
      </c>
      <c r="P442" s="4">
        <v>0</v>
      </c>
      <c r="Q442" s="4"/>
      <c r="R442" s="4">
        <v>0</v>
      </c>
      <c r="S442" s="4">
        <v>0</v>
      </c>
      <c r="U442">
        <v>90.9</v>
      </c>
      <c r="V442">
        <v>91.1</v>
      </c>
      <c r="W442">
        <v>1</v>
      </c>
      <c r="X442" s="4">
        <v>1</v>
      </c>
      <c r="Y442">
        <v>1</v>
      </c>
      <c r="Z442">
        <v>1</v>
      </c>
      <c r="AA442">
        <f>(X442+Y442+W442)*(1+0.5*Z442)</f>
        <v>4.5</v>
      </c>
      <c r="AB442">
        <v>0</v>
      </c>
      <c r="AC442">
        <v>1</v>
      </c>
      <c r="AD442">
        <f>AB442*AC442</f>
        <v>0</v>
      </c>
      <c r="AE442">
        <v>96</v>
      </c>
      <c r="AF442">
        <v>4528996</v>
      </c>
      <c r="AG442">
        <f>AE442/AF442*1000000</f>
        <v>21.196750891367536</v>
      </c>
      <c r="AH442">
        <v>-8</v>
      </c>
      <c r="AI442">
        <v>0.011133747944813782</v>
      </c>
      <c r="AJ442">
        <v>0.5248956684415024</v>
      </c>
      <c r="AK442">
        <v>-0.8306277</v>
      </c>
      <c r="AL442">
        <v>0</v>
      </c>
    </row>
    <row r="443" spans="1:38" ht="12.75">
      <c r="A443" s="4" t="s">
        <v>61</v>
      </c>
      <c r="B443" s="4">
        <v>2008</v>
      </c>
      <c r="C443" s="4">
        <v>0</v>
      </c>
      <c r="D443" s="4">
        <v>1</v>
      </c>
      <c r="E443" s="4">
        <v>0</v>
      </c>
      <c r="F443" s="4">
        <v>2</v>
      </c>
      <c r="G443" s="4">
        <v>2</v>
      </c>
      <c r="H443" s="4">
        <v>1</v>
      </c>
      <c r="I443" s="4">
        <v>1</v>
      </c>
      <c r="J443" s="4">
        <v>1</v>
      </c>
      <c r="K443" s="4">
        <v>0</v>
      </c>
      <c r="L443" s="4">
        <v>0</v>
      </c>
      <c r="M443" s="4">
        <v>0.24</v>
      </c>
      <c r="N443">
        <v>215.303</v>
      </c>
      <c r="O443" s="4">
        <f>M443*201.6/N443</f>
        <v>0.22472515478186555</v>
      </c>
      <c r="P443" s="4">
        <v>0</v>
      </c>
      <c r="Q443" s="4"/>
      <c r="R443" s="4">
        <v>0</v>
      </c>
      <c r="S443" s="4">
        <v>0</v>
      </c>
      <c r="U443">
        <v>86.7</v>
      </c>
      <c r="V443">
        <v>86.9</v>
      </c>
      <c r="W443">
        <v>1</v>
      </c>
      <c r="X443">
        <v>1</v>
      </c>
      <c r="Y443">
        <v>1</v>
      </c>
      <c r="Z443">
        <v>0</v>
      </c>
      <c r="AA443">
        <f>(X443+Y443+W443)*(1+0.5*Z443)</f>
        <v>3</v>
      </c>
      <c r="AB443">
        <v>0</v>
      </c>
      <c r="AC443">
        <v>1</v>
      </c>
      <c r="AD443">
        <f>AB443*AC443</f>
        <v>0</v>
      </c>
      <c r="AE443">
        <v>57</v>
      </c>
      <c r="AF443">
        <v>799124</v>
      </c>
      <c r="AG443">
        <f>AE443/AF443*1000000</f>
        <v>71.32810427418022</v>
      </c>
      <c r="AH443">
        <v>-10</v>
      </c>
      <c r="AI443">
        <v>0.010597577696526509</v>
      </c>
      <c r="AJ443">
        <v>1.323973991470321</v>
      </c>
      <c r="AK443">
        <v>-1.14062</v>
      </c>
      <c r="AL443">
        <v>0</v>
      </c>
    </row>
    <row r="444" spans="1:38" ht="12.75">
      <c r="A444" s="4" t="s">
        <v>62</v>
      </c>
      <c r="B444" s="4">
        <v>2008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2</v>
      </c>
      <c r="I444" s="4">
        <v>1</v>
      </c>
      <c r="J444" s="4">
        <v>0</v>
      </c>
      <c r="K444" s="4">
        <v>0</v>
      </c>
      <c r="L444" s="4">
        <v>0</v>
      </c>
      <c r="M444" s="4">
        <v>0.214</v>
      </c>
      <c r="N444">
        <v>215.303</v>
      </c>
      <c r="O444" s="4">
        <f>M444*201.6/N444</f>
        <v>0.20037992968049675</v>
      </c>
      <c r="P444" s="4">
        <v>0</v>
      </c>
      <c r="Q444" s="4"/>
      <c r="R444" s="4">
        <v>0</v>
      </c>
      <c r="S444" s="4">
        <v>0</v>
      </c>
      <c r="U444">
        <v>90.3</v>
      </c>
      <c r="V444">
        <v>90.5</v>
      </c>
      <c r="W444">
        <v>1</v>
      </c>
      <c r="X444" s="4">
        <v>0.5</v>
      </c>
      <c r="Y444">
        <v>0</v>
      </c>
      <c r="Z444">
        <v>0</v>
      </c>
      <c r="AA444">
        <f>(X444+Y444+W444)*(1+0.5*Z444)</f>
        <v>1.5</v>
      </c>
      <c r="AB444">
        <v>0</v>
      </c>
      <c r="AC444">
        <v>1</v>
      </c>
      <c r="AD444">
        <f>AB444*AC444</f>
        <v>0</v>
      </c>
      <c r="AE444">
        <v>161</v>
      </c>
      <c r="AF444">
        <v>6247411</v>
      </c>
      <c r="AG444">
        <f>AE444/AF444*1000000</f>
        <v>25.77067524451329</v>
      </c>
      <c r="AH444">
        <v>-6.5</v>
      </c>
      <c r="AI444">
        <v>0.009619597533877883</v>
      </c>
      <c r="AJ444">
        <v>0.6629704659345346</v>
      </c>
      <c r="AK444">
        <v>-0.8400114</v>
      </c>
      <c r="AL444">
        <v>0</v>
      </c>
    </row>
    <row r="445" spans="1:38" ht="12.75">
      <c r="A445" s="4" t="s">
        <v>63</v>
      </c>
      <c r="B445" s="4">
        <v>2008</v>
      </c>
      <c r="C445" s="4">
        <f>2/2</f>
        <v>1</v>
      </c>
      <c r="D445" s="4">
        <v>1</v>
      </c>
      <c r="E445" s="4">
        <v>0</v>
      </c>
      <c r="F445" s="4">
        <v>1</v>
      </c>
      <c r="G445" s="4">
        <v>0</v>
      </c>
      <c r="H445" s="4">
        <v>1</v>
      </c>
      <c r="I445" s="4">
        <v>0</v>
      </c>
      <c r="J445" s="4">
        <v>1</v>
      </c>
      <c r="K445" s="4">
        <v>0</v>
      </c>
      <c r="L445" s="4">
        <v>0</v>
      </c>
      <c r="M445" s="4">
        <v>0.2</v>
      </c>
      <c r="N445">
        <v>215.303</v>
      </c>
      <c r="O445" s="4">
        <f>M445*201.6/N445</f>
        <v>0.1872709623182213</v>
      </c>
      <c r="P445" s="4">
        <v>0</v>
      </c>
      <c r="Q445" s="4"/>
      <c r="R445" s="4">
        <v>0</v>
      </c>
      <c r="S445" s="4">
        <v>0</v>
      </c>
      <c r="U445">
        <v>96.3</v>
      </c>
      <c r="V445">
        <v>96.5</v>
      </c>
      <c r="W445">
        <v>1</v>
      </c>
      <c r="X445" s="4">
        <v>0.5</v>
      </c>
      <c r="Y445">
        <v>0</v>
      </c>
      <c r="Z445">
        <v>0</v>
      </c>
      <c r="AA445">
        <f>(X445+Y445+W445)*(1+0.5*Z445)</f>
        <v>1.5</v>
      </c>
      <c r="AB445">
        <v>5</v>
      </c>
      <c r="AC445">
        <v>1</v>
      </c>
      <c r="AD445">
        <f>AB445*AC445</f>
        <v>5</v>
      </c>
      <c r="AE445">
        <v>397</v>
      </c>
      <c r="AF445">
        <v>24309039</v>
      </c>
      <c r="AG445">
        <f>AE445/AF445*1000000</f>
        <v>16.33137369190119</v>
      </c>
      <c r="AH445">
        <v>-10.5</v>
      </c>
      <c r="AI445">
        <v>0.005666753358894666</v>
      </c>
      <c r="AJ445">
        <v>0.37048403723726564</v>
      </c>
      <c r="AK445">
        <v>-0.5347372</v>
      </c>
      <c r="AL445">
        <v>0</v>
      </c>
    </row>
    <row r="446" spans="1:38" ht="12.75">
      <c r="A446" s="4" t="s">
        <v>64</v>
      </c>
      <c r="B446" s="4">
        <v>2008</v>
      </c>
      <c r="C446" s="4">
        <v>1</v>
      </c>
      <c r="D446" s="4">
        <v>1</v>
      </c>
      <c r="E446" s="4">
        <v>0</v>
      </c>
      <c r="F446" s="4">
        <v>1</v>
      </c>
      <c r="G446" s="4">
        <v>0</v>
      </c>
      <c r="H446" s="4">
        <v>2</v>
      </c>
      <c r="I446" s="4">
        <v>1</v>
      </c>
      <c r="J446" s="4">
        <v>0</v>
      </c>
      <c r="K446" s="4">
        <v>0</v>
      </c>
      <c r="L446" s="4">
        <v>0</v>
      </c>
      <c r="M446" s="4">
        <v>0.245</v>
      </c>
      <c r="N446">
        <v>215.303</v>
      </c>
      <c r="O446" s="4">
        <f>M446*201.6/N446</f>
        <v>0.22940692883982108</v>
      </c>
      <c r="P446" s="4">
        <v>0</v>
      </c>
      <c r="Q446" s="4"/>
      <c r="R446" s="4">
        <v>0</v>
      </c>
      <c r="S446" s="4">
        <v>0</v>
      </c>
      <c r="U446">
        <v>96.6</v>
      </c>
      <c r="V446">
        <v>96.8</v>
      </c>
      <c r="W446">
        <v>1</v>
      </c>
      <c r="X446">
        <v>0.5</v>
      </c>
      <c r="Y446" s="4">
        <v>0.5</v>
      </c>
      <c r="Z446">
        <v>0</v>
      </c>
      <c r="AA446">
        <f>(X446+Y446+W446)*(1+0.5*Z446)</f>
        <v>2</v>
      </c>
      <c r="AB446">
        <v>0</v>
      </c>
      <c r="AC446">
        <v>1</v>
      </c>
      <c r="AD446">
        <f>AB446*AC446</f>
        <v>0</v>
      </c>
      <c r="AE446">
        <v>104</v>
      </c>
      <c r="AF446">
        <v>2663029</v>
      </c>
      <c r="AG446">
        <f>AE446/AF446*1000000</f>
        <v>39.053273546777</v>
      </c>
      <c r="AH446">
        <v>-21</v>
      </c>
      <c r="AI446">
        <v>0.007445696168375607</v>
      </c>
      <c r="AJ446">
        <v>0.4178593214771713</v>
      </c>
      <c r="AK446">
        <v>0.0349424</v>
      </c>
      <c r="AL446">
        <v>0</v>
      </c>
    </row>
    <row r="447" spans="1:38" ht="12.75">
      <c r="A447" s="4" t="s">
        <v>65</v>
      </c>
      <c r="B447" s="4">
        <v>2008</v>
      </c>
      <c r="C447" s="4">
        <v>0</v>
      </c>
      <c r="D447" s="4">
        <v>0</v>
      </c>
      <c r="E447" s="4">
        <v>1</v>
      </c>
      <c r="F447" s="4">
        <v>2</v>
      </c>
      <c r="G447" s="4">
        <v>2</v>
      </c>
      <c r="H447" s="4">
        <v>2</v>
      </c>
      <c r="I447" s="4">
        <v>0</v>
      </c>
      <c r="J447" s="4">
        <v>1</v>
      </c>
      <c r="K447" s="4">
        <v>2</v>
      </c>
      <c r="L447" s="4">
        <v>1</v>
      </c>
      <c r="M447" s="4">
        <v>0.2</v>
      </c>
      <c r="N447">
        <v>215.303</v>
      </c>
      <c r="O447" s="4">
        <f>M447*201.6/N447</f>
        <v>0.1872709623182213</v>
      </c>
      <c r="P447" s="4">
        <v>1</v>
      </c>
      <c r="Q447" s="4"/>
      <c r="R447" s="4">
        <v>0</v>
      </c>
      <c r="S447" s="4">
        <v>0</v>
      </c>
      <c r="U447">
        <v>100.2</v>
      </c>
      <c r="V447">
        <v>100.4</v>
      </c>
      <c r="W447">
        <v>1</v>
      </c>
      <c r="X447">
        <v>0.5</v>
      </c>
      <c r="Y447">
        <v>0</v>
      </c>
      <c r="Z447">
        <v>0</v>
      </c>
      <c r="AA447">
        <f>(X447+Y447+W447)*(1+0.5*Z447)</f>
        <v>1.5</v>
      </c>
      <c r="AB447">
        <v>0</v>
      </c>
      <c r="AC447">
        <v>1</v>
      </c>
      <c r="AD447">
        <f>AB447*AC447</f>
        <v>0</v>
      </c>
      <c r="AE447">
        <v>206</v>
      </c>
      <c r="AF447">
        <v>624151</v>
      </c>
      <c r="AG447">
        <f>AE447/AF447*1000000</f>
        <v>330.0483376618799</v>
      </c>
      <c r="AH447">
        <v>10.5</v>
      </c>
      <c r="AI447">
        <v>0.02511998761418176</v>
      </c>
      <c r="AJ447">
        <v>3.3718010622887493</v>
      </c>
      <c r="AK447">
        <v>0.5225395</v>
      </c>
      <c r="AL447">
        <v>0</v>
      </c>
    </row>
    <row r="448" spans="1:38" ht="12.75">
      <c r="A448" s="4" t="s">
        <v>66</v>
      </c>
      <c r="B448" s="4">
        <v>2008</v>
      </c>
      <c r="C448" s="4">
        <v>1</v>
      </c>
      <c r="D448" s="4">
        <v>1</v>
      </c>
      <c r="E448" s="4">
        <v>1</v>
      </c>
      <c r="F448" s="4">
        <v>1</v>
      </c>
      <c r="G448" s="4">
        <v>0</v>
      </c>
      <c r="H448" s="4">
        <v>1</v>
      </c>
      <c r="I448" s="4">
        <v>1</v>
      </c>
      <c r="J448" s="4">
        <v>0</v>
      </c>
      <c r="K448" s="4">
        <v>0</v>
      </c>
      <c r="L448" s="4">
        <v>0</v>
      </c>
      <c r="M448" s="4">
        <v>0.191</v>
      </c>
      <c r="N448">
        <v>215.303</v>
      </c>
      <c r="O448" s="4">
        <f>M448*201.6/N448</f>
        <v>0.17884376901390134</v>
      </c>
      <c r="P448" s="4">
        <v>0</v>
      </c>
      <c r="Q448" s="4"/>
      <c r="R448" s="4">
        <v>0</v>
      </c>
      <c r="S448" s="4">
        <v>0</v>
      </c>
      <c r="U448">
        <v>102.6</v>
      </c>
      <c r="V448">
        <v>102.8</v>
      </c>
      <c r="W448">
        <v>1</v>
      </c>
      <c r="X448">
        <v>1</v>
      </c>
      <c r="Y448">
        <v>1</v>
      </c>
      <c r="Z448">
        <v>0</v>
      </c>
      <c r="AA448">
        <f>(X448+Y448+W448)*(1+0.5*Z448)</f>
        <v>3</v>
      </c>
      <c r="AB448">
        <v>0</v>
      </c>
      <c r="AC448">
        <v>1</v>
      </c>
      <c r="AD448">
        <f>AB448*AC448</f>
        <v>0</v>
      </c>
      <c r="AE448">
        <v>135</v>
      </c>
      <c r="AF448">
        <v>7833496</v>
      </c>
      <c r="AG448">
        <f>AE448/AF448*1000000</f>
        <v>17.233684679228787</v>
      </c>
      <c r="AH448">
        <v>-3</v>
      </c>
      <c r="AI448">
        <v>0.006815568452388281</v>
      </c>
      <c r="AJ448">
        <v>0.48649032992036406</v>
      </c>
      <c r="AK448">
        <v>-0.1240694</v>
      </c>
      <c r="AL448">
        <v>0</v>
      </c>
    </row>
    <row r="449" spans="1:38" ht="12.75">
      <c r="A449" s="4" t="s">
        <v>67</v>
      </c>
      <c r="B449" s="4">
        <v>2008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3</v>
      </c>
      <c r="I449" s="4">
        <v>1</v>
      </c>
      <c r="J449" s="4">
        <v>1</v>
      </c>
      <c r="K449" s="4">
        <v>2</v>
      </c>
      <c r="L449" s="4">
        <v>2</v>
      </c>
      <c r="M449" s="4">
        <v>0.375</v>
      </c>
      <c r="N449">
        <v>215.303</v>
      </c>
      <c r="O449" s="4">
        <f>M449*201.6/N449</f>
        <v>0.3511330543466649</v>
      </c>
      <c r="P449" s="4">
        <v>0</v>
      </c>
      <c r="Q449" s="4"/>
      <c r="R449" s="4">
        <v>0</v>
      </c>
      <c r="S449" s="4">
        <v>0</v>
      </c>
      <c r="U449">
        <v>103</v>
      </c>
      <c r="V449">
        <v>103.2</v>
      </c>
      <c r="W449">
        <v>1</v>
      </c>
      <c r="X449">
        <v>0</v>
      </c>
      <c r="Y449">
        <v>0</v>
      </c>
      <c r="Z449">
        <v>0</v>
      </c>
      <c r="AA449">
        <f>(X449+Y449+W449)*(1+0.5*Z449)</f>
        <v>1</v>
      </c>
      <c r="AB449">
        <v>1</v>
      </c>
      <c r="AC449">
        <v>1.5</v>
      </c>
      <c r="AD449">
        <f>AB449*AC449</f>
        <v>1.5</v>
      </c>
      <c r="AE449">
        <v>1032</v>
      </c>
      <c r="AF449">
        <v>6562231</v>
      </c>
      <c r="AG449">
        <f>AE449/AF449*1000000</f>
        <v>157.26358916655022</v>
      </c>
      <c r="AH449">
        <v>4.5</v>
      </c>
      <c r="AI449">
        <v>0.006643806258036862</v>
      </c>
      <c r="AJ449">
        <v>0.408830003908902</v>
      </c>
      <c r="AK449">
        <v>0.9215472</v>
      </c>
      <c r="AL449">
        <v>0</v>
      </c>
    </row>
    <row r="450" spans="1:38" ht="12.75">
      <c r="A450" s="4" t="s">
        <v>68</v>
      </c>
      <c r="B450" s="4">
        <v>2008</v>
      </c>
      <c r="C450" s="4">
        <v>1</v>
      </c>
      <c r="D450" s="4">
        <v>0</v>
      </c>
      <c r="E450" s="4">
        <v>0</v>
      </c>
      <c r="F450" s="4">
        <v>0</v>
      </c>
      <c r="G450" s="4">
        <v>1</v>
      </c>
      <c r="H450" s="4">
        <v>1</v>
      </c>
      <c r="I450" s="4">
        <v>0</v>
      </c>
      <c r="J450" s="4">
        <v>0</v>
      </c>
      <c r="K450" s="4">
        <v>0</v>
      </c>
      <c r="L450" s="4">
        <v>0</v>
      </c>
      <c r="M450" s="4">
        <v>0.322</v>
      </c>
      <c r="N450">
        <v>215.303</v>
      </c>
      <c r="O450" s="4">
        <f>M450*201.6/N450</f>
        <v>0.3015062493323363</v>
      </c>
      <c r="P450" s="4">
        <v>0</v>
      </c>
      <c r="Q450" s="4"/>
      <c r="R450" s="4">
        <v>0</v>
      </c>
      <c r="S450" s="4">
        <v>0</v>
      </c>
      <c r="U450">
        <v>86.8</v>
      </c>
      <c r="V450">
        <v>87</v>
      </c>
      <c r="W450">
        <v>1</v>
      </c>
      <c r="X450">
        <v>0.5</v>
      </c>
      <c r="Y450">
        <v>0.5</v>
      </c>
      <c r="Z450">
        <v>0</v>
      </c>
      <c r="AA450">
        <f>(X450+Y450+W450)*(1+0.5*Z450)</f>
        <v>2</v>
      </c>
      <c r="AB450">
        <v>0</v>
      </c>
      <c r="AC450">
        <v>1</v>
      </c>
      <c r="AD450">
        <f>AB450*AC450</f>
        <v>0</v>
      </c>
      <c r="AE450">
        <v>64</v>
      </c>
      <c r="AF450">
        <v>1840310</v>
      </c>
      <c r="AG450">
        <f>AE450/AF450*1000000</f>
        <v>34.77674956936603</v>
      </c>
      <c r="AH450">
        <v>-6</v>
      </c>
      <c r="AI450">
        <v>0.009984788167135968</v>
      </c>
      <c r="AJ450">
        <v>0.7008284464302337</v>
      </c>
      <c r="AK450">
        <v>-1.141908</v>
      </c>
      <c r="AL450">
        <v>0</v>
      </c>
    </row>
    <row r="451" spans="1:38" ht="12.75">
      <c r="A451" s="4" t="s">
        <v>69</v>
      </c>
      <c r="B451" s="4">
        <v>2008</v>
      </c>
      <c r="C451" s="4">
        <v>0</v>
      </c>
      <c r="D451" s="4">
        <v>1</v>
      </c>
      <c r="E451" s="4">
        <v>1</v>
      </c>
      <c r="F451" s="4">
        <v>2</v>
      </c>
      <c r="G451" s="4">
        <v>0</v>
      </c>
      <c r="H451" s="4">
        <v>2</v>
      </c>
      <c r="I451" s="4">
        <v>0</v>
      </c>
      <c r="J451" s="4">
        <v>1</v>
      </c>
      <c r="K451" s="4">
        <v>1</v>
      </c>
      <c r="L451" s="4">
        <v>2</v>
      </c>
      <c r="M451" s="4">
        <v>0.329</v>
      </c>
      <c r="N451">
        <v>215.303</v>
      </c>
      <c r="O451" s="4">
        <f>M451*201.6/N451</f>
        <v>0.3080607330134741</v>
      </c>
      <c r="P451" s="4">
        <v>0</v>
      </c>
      <c r="Q451" s="4"/>
      <c r="R451" s="4">
        <v>0</v>
      </c>
      <c r="S451" s="4">
        <v>0</v>
      </c>
      <c r="U451">
        <v>92.8</v>
      </c>
      <c r="V451">
        <v>93</v>
      </c>
      <c r="W451">
        <v>1</v>
      </c>
      <c r="X451" s="4">
        <v>0.5</v>
      </c>
      <c r="Y451">
        <v>0.5</v>
      </c>
      <c r="Z451">
        <v>0</v>
      </c>
      <c r="AA451">
        <f>(X451+Y451+W451)*(1+0.5*Z451)</f>
        <v>2</v>
      </c>
      <c r="AB451">
        <v>1</v>
      </c>
      <c r="AC451">
        <v>1.5</v>
      </c>
      <c r="AD451">
        <f>AB451*AC451</f>
        <v>1.5</v>
      </c>
      <c r="AE451">
        <v>366</v>
      </c>
      <c r="AF451">
        <v>5640996</v>
      </c>
      <c r="AG451">
        <f>AE451/AF451*1000000</f>
        <v>64.8821591080724</v>
      </c>
      <c r="AH451">
        <v>1.5</v>
      </c>
      <c r="AI451">
        <v>0.00534494395611684</v>
      </c>
      <c r="AJ451">
        <v>2.4123704892743225</v>
      </c>
      <c r="AK451">
        <v>-0.0071967</v>
      </c>
      <c r="AL451">
        <v>0</v>
      </c>
    </row>
    <row r="452" spans="1:38" ht="12.75">
      <c r="A452" s="4" t="s">
        <v>70</v>
      </c>
      <c r="B452" s="4">
        <v>2008</v>
      </c>
      <c r="C452" s="4">
        <v>1</v>
      </c>
      <c r="D452" s="4">
        <v>1</v>
      </c>
      <c r="E452" s="4">
        <v>0</v>
      </c>
      <c r="F452" s="4">
        <v>0</v>
      </c>
      <c r="G452" s="4">
        <v>2</v>
      </c>
      <c r="H452" s="4">
        <v>2</v>
      </c>
      <c r="I452" s="4">
        <v>1</v>
      </c>
      <c r="J452" s="4">
        <v>1</v>
      </c>
      <c r="K452" s="4">
        <v>2</v>
      </c>
      <c r="L452" s="4">
        <v>0</v>
      </c>
      <c r="M452" s="4">
        <v>0.14</v>
      </c>
      <c r="N452">
        <v>215.303</v>
      </c>
      <c r="O452" s="4">
        <f>M452*201.6/N452</f>
        <v>0.13108967362275492</v>
      </c>
      <c r="P452" s="4">
        <v>0</v>
      </c>
      <c r="Q452" s="4"/>
      <c r="R452" s="4">
        <v>0</v>
      </c>
      <c r="S452" s="4">
        <v>0</v>
      </c>
      <c r="U452">
        <v>95.9</v>
      </c>
      <c r="V452">
        <v>96.1</v>
      </c>
      <c r="W452">
        <v>1</v>
      </c>
      <c r="X452">
        <v>0.5</v>
      </c>
      <c r="Y452">
        <v>1</v>
      </c>
      <c r="Z452">
        <v>0</v>
      </c>
      <c r="AA452">
        <f>(X452+Y452+W452)*(1+0.5*Z452)</f>
        <v>2.5</v>
      </c>
      <c r="AB452">
        <v>0</v>
      </c>
      <c r="AC452">
        <v>1</v>
      </c>
      <c r="AD452">
        <f>AB452*AC452</f>
        <v>0</v>
      </c>
      <c r="AE452">
        <v>54</v>
      </c>
      <c r="AF452">
        <v>546043</v>
      </c>
      <c r="AG452">
        <f>AE452/AF452*1000000</f>
        <v>98.89331060008095</v>
      </c>
      <c r="AH452">
        <v>-20</v>
      </c>
      <c r="AI452">
        <v>0.01745742438913254</v>
      </c>
      <c r="AJ452">
        <v>0.06860700189327087</v>
      </c>
      <c r="AK452">
        <v>-0.4131782</v>
      </c>
      <c r="AL452">
        <v>0</v>
      </c>
    </row>
    <row r="453" spans="1:38" ht="12.75">
      <c r="A453" s="4" t="s">
        <v>20</v>
      </c>
      <c r="B453" s="4">
        <v>2009</v>
      </c>
      <c r="C453" s="4">
        <v>0</v>
      </c>
      <c r="H453" s="4">
        <v>1</v>
      </c>
      <c r="I453" s="4">
        <v>0</v>
      </c>
      <c r="J453" s="4">
        <v>0</v>
      </c>
      <c r="K453" s="4">
        <v>0</v>
      </c>
      <c r="L453" s="4">
        <v>0</v>
      </c>
      <c r="M453">
        <v>0.209</v>
      </c>
      <c r="N453">
        <v>214.537</v>
      </c>
      <c r="O453" s="4">
        <f>M453*201.6/N453</f>
        <v>0.19639689191141854</v>
      </c>
      <c r="P453" s="4">
        <v>0</v>
      </c>
      <c r="R453" s="4">
        <v>0</v>
      </c>
      <c r="S453" s="4">
        <v>0</v>
      </c>
      <c r="U453">
        <v>87.2</v>
      </c>
      <c r="V453">
        <v>87.5</v>
      </c>
      <c r="W453">
        <v>1</v>
      </c>
      <c r="X453">
        <v>1</v>
      </c>
      <c r="Y453">
        <v>1</v>
      </c>
      <c r="Z453">
        <v>0.5</v>
      </c>
      <c r="AA453">
        <f>(X453+Y453+W453)*(1+0.5*Z453)</f>
        <v>3.75</v>
      </c>
      <c r="AB453">
        <v>0</v>
      </c>
      <c r="AC453">
        <v>1</v>
      </c>
      <c r="AD453">
        <f>AB453*AC453</f>
        <v>0</v>
      </c>
      <c r="AE453">
        <v>137</v>
      </c>
      <c r="AF453">
        <v>4757938</v>
      </c>
      <c r="AG453">
        <f>AE453/AF453*1000000</f>
        <v>28.793985966189556</v>
      </c>
      <c r="AH453">
        <v>-12</v>
      </c>
      <c r="AI453">
        <v>0.003787770585647606</v>
      </c>
      <c r="AJ453">
        <v>0.7129026252094582</v>
      </c>
      <c r="AK453">
        <v>-1.18736</v>
      </c>
      <c r="AL453">
        <v>0</v>
      </c>
    </row>
    <row r="454" spans="1:38" ht="12.75">
      <c r="A454" s="4" t="s">
        <v>22</v>
      </c>
      <c r="B454" s="4">
        <v>2009</v>
      </c>
      <c r="C454" s="4">
        <v>0</v>
      </c>
      <c r="H454" s="4">
        <v>1</v>
      </c>
      <c r="I454" s="4">
        <v>1</v>
      </c>
      <c r="J454" s="4">
        <v>1</v>
      </c>
      <c r="K454" s="4">
        <v>0</v>
      </c>
      <c r="L454" s="4">
        <v>0</v>
      </c>
      <c r="M454">
        <v>0.08</v>
      </c>
      <c r="N454">
        <v>214.537</v>
      </c>
      <c r="O454" s="4">
        <f>M454*201.6/N454</f>
        <v>0.07517584379384441</v>
      </c>
      <c r="P454" s="4">
        <v>0</v>
      </c>
      <c r="R454" s="4">
        <v>0</v>
      </c>
      <c r="S454" s="4">
        <v>0</v>
      </c>
      <c r="U454">
        <v>106.6</v>
      </c>
      <c r="V454">
        <v>106.9</v>
      </c>
      <c r="W454">
        <v>1</v>
      </c>
      <c r="X454">
        <v>0.5</v>
      </c>
      <c r="Y454">
        <v>0</v>
      </c>
      <c r="Z454">
        <v>0</v>
      </c>
      <c r="AA454">
        <f>(X454+Y454+W454)*(1+0.5*Z454)</f>
        <v>1.5</v>
      </c>
      <c r="AB454">
        <v>0</v>
      </c>
      <c r="AC454">
        <v>1</v>
      </c>
      <c r="AD454">
        <f>AB454*AC454</f>
        <v>0</v>
      </c>
      <c r="AE454">
        <v>118</v>
      </c>
      <c r="AF454">
        <v>698895</v>
      </c>
      <c r="AG454">
        <f>AE454/AF454*1000000</f>
        <v>168.83795133746844</v>
      </c>
      <c r="AH454">
        <v>-13.5</v>
      </c>
      <c r="AI454">
        <v>0.009877663943284485</v>
      </c>
      <c r="AJ454">
        <v>0.048185350566540164</v>
      </c>
      <c r="AK454">
        <v>-0.9160361</v>
      </c>
      <c r="AL454">
        <v>1</v>
      </c>
    </row>
    <row r="455" spans="1:38" ht="12.75">
      <c r="A455" s="4" t="s">
        <v>23</v>
      </c>
      <c r="B455" s="4">
        <v>2009</v>
      </c>
      <c r="C455" s="4">
        <v>2</v>
      </c>
      <c r="H455" s="4">
        <v>2</v>
      </c>
      <c r="I455" s="4">
        <v>1</v>
      </c>
      <c r="J455" s="4">
        <v>0</v>
      </c>
      <c r="K455" s="4">
        <v>0</v>
      </c>
      <c r="L455" s="4">
        <v>0</v>
      </c>
      <c r="M455">
        <v>0.19</v>
      </c>
      <c r="N455">
        <v>214.537</v>
      </c>
      <c r="O455" s="4">
        <f>M455*201.6/N455</f>
        <v>0.1785426290103805</v>
      </c>
      <c r="P455" s="4">
        <v>0</v>
      </c>
      <c r="R455" s="4">
        <v>0</v>
      </c>
      <c r="S455" s="4">
        <v>0</v>
      </c>
      <c r="U455">
        <v>99.8</v>
      </c>
      <c r="V455">
        <v>100.1</v>
      </c>
      <c r="W455">
        <v>1</v>
      </c>
      <c r="X455">
        <v>0.5</v>
      </c>
      <c r="Y455">
        <v>1</v>
      </c>
      <c r="Z455">
        <v>0.5</v>
      </c>
      <c r="AA455">
        <f>(X455+Y455+W455)*(1+0.5*Z455)</f>
        <v>3.125</v>
      </c>
      <c r="AB455">
        <v>2</v>
      </c>
      <c r="AC455">
        <v>1</v>
      </c>
      <c r="AD455">
        <f>AB455*AC455</f>
        <v>2</v>
      </c>
      <c r="AE455">
        <v>165</v>
      </c>
      <c r="AF455">
        <v>6343154</v>
      </c>
      <c r="AG455">
        <f>AE455/AF455*1000000</f>
        <v>26.012296091187444</v>
      </c>
      <c r="AH455">
        <v>-5.5</v>
      </c>
      <c r="AI455">
        <v>0.010663726337969134</v>
      </c>
      <c r="AJ455">
        <v>0.09960848332249629</v>
      </c>
      <c r="AK455">
        <v>0.5381749</v>
      </c>
      <c r="AL455">
        <v>1</v>
      </c>
    </row>
    <row r="456" spans="1:38" ht="12.75">
      <c r="A456" s="4" t="s">
        <v>24</v>
      </c>
      <c r="B456" s="4">
        <v>2009</v>
      </c>
      <c r="C456" s="4">
        <v>0</v>
      </c>
      <c r="H456" s="4">
        <v>1</v>
      </c>
      <c r="I456" s="4">
        <v>0</v>
      </c>
      <c r="J456" s="4">
        <v>1</v>
      </c>
      <c r="K456" s="4">
        <v>1</v>
      </c>
      <c r="L456" s="4">
        <v>1</v>
      </c>
      <c r="M456">
        <v>0.218</v>
      </c>
      <c r="N456">
        <v>214.537</v>
      </c>
      <c r="O456" s="4">
        <f>M456*201.6/N456</f>
        <v>0.20485417433822603</v>
      </c>
      <c r="P456" s="4">
        <v>0</v>
      </c>
      <c r="R456" s="4">
        <v>0</v>
      </c>
      <c r="S456" s="4">
        <v>0</v>
      </c>
      <c r="U456">
        <v>86.4</v>
      </c>
      <c r="V456">
        <v>86.6</v>
      </c>
      <c r="W456">
        <v>0</v>
      </c>
      <c r="X456">
        <v>0</v>
      </c>
      <c r="Y456">
        <v>0</v>
      </c>
      <c r="Z456">
        <v>0</v>
      </c>
      <c r="AA456">
        <f>(X456+Y456+W456)*(1+0.5*Z456)</f>
        <v>0</v>
      </c>
      <c r="AB456">
        <v>0</v>
      </c>
      <c r="AC456">
        <v>1</v>
      </c>
      <c r="AD456">
        <f>AB456*AC456</f>
        <v>0</v>
      </c>
      <c r="AE456">
        <v>109</v>
      </c>
      <c r="AF456">
        <v>2896843</v>
      </c>
      <c r="AG456">
        <f>AE456/AF456*1000000</f>
        <v>37.627168610794584</v>
      </c>
      <c r="AH456">
        <v>-7</v>
      </c>
      <c r="AI456">
        <v>0.0044872325361139465</v>
      </c>
      <c r="AJ456">
        <v>0.8078385619220465</v>
      </c>
      <c r="AK456">
        <v>-1.186007</v>
      </c>
      <c r="AL456">
        <v>0</v>
      </c>
    </row>
    <row r="457" spans="1:38" ht="12.75">
      <c r="A457" s="4" t="s">
        <v>25</v>
      </c>
      <c r="B457" s="4">
        <v>2009</v>
      </c>
      <c r="C457" s="4">
        <v>0</v>
      </c>
      <c r="H457" s="4">
        <v>3</v>
      </c>
      <c r="I457" s="4">
        <v>1</v>
      </c>
      <c r="J457" s="4">
        <v>1</v>
      </c>
      <c r="K457" s="4">
        <v>0</v>
      </c>
      <c r="L457" s="4">
        <v>0</v>
      </c>
      <c r="M457">
        <v>0.466</v>
      </c>
      <c r="N457">
        <v>214.537</v>
      </c>
      <c r="O457" s="4">
        <f>M457*201.6/N457</f>
        <v>0.43789929009914375</v>
      </c>
      <c r="P457" s="4">
        <v>0</v>
      </c>
      <c r="R457" s="4">
        <v>1</v>
      </c>
      <c r="S457" s="4">
        <v>1</v>
      </c>
      <c r="U457">
        <v>112.6</v>
      </c>
      <c r="V457">
        <v>112.9</v>
      </c>
      <c r="W457">
        <v>1</v>
      </c>
      <c r="X457">
        <v>0</v>
      </c>
      <c r="Y457">
        <v>0</v>
      </c>
      <c r="Z457">
        <v>0.5</v>
      </c>
      <c r="AA457">
        <v>1.25</v>
      </c>
      <c r="AB457">
        <f>AB456+(20-AB456)/4</f>
        <v>5</v>
      </c>
      <c r="AC457">
        <v>1.5</v>
      </c>
      <c r="AD457">
        <f>AB457*AC457</f>
        <v>7.5</v>
      </c>
      <c r="AE457">
        <v>2049</v>
      </c>
      <c r="AF457">
        <v>36961229</v>
      </c>
      <c r="AG457">
        <f>AE457/AF457*1000000</f>
        <v>55.436468305748164</v>
      </c>
      <c r="AH457">
        <v>7</v>
      </c>
      <c r="AI457">
        <v>0.006873974287120116</v>
      </c>
      <c r="AJ457">
        <v>0.2949090102514152</v>
      </c>
      <c r="AK457">
        <v>0.910102</v>
      </c>
      <c r="AL457">
        <v>0</v>
      </c>
    </row>
    <row r="458" spans="1:38" ht="12.75">
      <c r="A458" s="4" t="s">
        <v>26</v>
      </c>
      <c r="B458" s="4">
        <v>2009</v>
      </c>
      <c r="C458" s="4">
        <v>0</v>
      </c>
      <c r="H458" s="4">
        <v>1</v>
      </c>
      <c r="I458" s="4">
        <v>0</v>
      </c>
      <c r="J458" s="4">
        <v>0</v>
      </c>
      <c r="K458" s="4">
        <v>0</v>
      </c>
      <c r="L458" s="4">
        <v>0</v>
      </c>
      <c r="M458">
        <v>0.22</v>
      </c>
      <c r="N458">
        <v>214.537</v>
      </c>
      <c r="O458" s="4">
        <f>M458*201.6/N458</f>
        <v>0.20673357043307214</v>
      </c>
      <c r="P458" s="4">
        <v>0</v>
      </c>
      <c r="R458" s="4">
        <v>0</v>
      </c>
      <c r="S458" s="4">
        <v>0.5</v>
      </c>
      <c r="U458">
        <v>100.8</v>
      </c>
      <c r="V458">
        <v>101.1</v>
      </c>
      <c r="W458">
        <v>1</v>
      </c>
      <c r="X458">
        <v>0.5</v>
      </c>
      <c r="Y458">
        <v>0.5</v>
      </c>
      <c r="Z458">
        <v>0</v>
      </c>
      <c r="AA458">
        <f>(X458+Y458+W458)*(1+0.5*Z458)</f>
        <v>2</v>
      </c>
      <c r="AB458">
        <v>3</v>
      </c>
      <c r="AC458">
        <v>1</v>
      </c>
      <c r="AD458">
        <f>AB458*AC458</f>
        <v>3</v>
      </c>
      <c r="AE458">
        <v>297</v>
      </c>
      <c r="AF458">
        <v>4972195</v>
      </c>
      <c r="AG458">
        <f>AE458/AF458*1000000</f>
        <v>59.73217060071055</v>
      </c>
      <c r="AH458">
        <v>-1</v>
      </c>
      <c r="AI458">
        <v>0.00990808117978973</v>
      </c>
      <c r="AJ458">
        <v>0.2918274945574506</v>
      </c>
      <c r="AK458">
        <v>0.7178396</v>
      </c>
      <c r="AL458">
        <v>0</v>
      </c>
    </row>
    <row r="459" spans="1:38" ht="12.75">
      <c r="A459" s="4" t="s">
        <v>27</v>
      </c>
      <c r="B459" s="4">
        <v>2009</v>
      </c>
      <c r="C459" s="4">
        <v>0</v>
      </c>
      <c r="H459" s="4">
        <v>2</v>
      </c>
      <c r="I459" s="4">
        <v>1</v>
      </c>
      <c r="J459" s="4">
        <v>1</v>
      </c>
      <c r="K459" s="4">
        <v>0</v>
      </c>
      <c r="L459" s="4">
        <v>0</v>
      </c>
      <c r="M459">
        <v>0.419</v>
      </c>
      <c r="N459">
        <v>214.537</v>
      </c>
      <c r="O459" s="4">
        <f>M459*201.6/N459</f>
        <v>0.39373348187026014</v>
      </c>
      <c r="P459" s="4">
        <v>1</v>
      </c>
      <c r="R459" s="4">
        <v>0</v>
      </c>
      <c r="S459" s="4">
        <v>0</v>
      </c>
      <c r="U459">
        <v>110.1</v>
      </c>
      <c r="V459">
        <v>110.4</v>
      </c>
      <c r="W459">
        <v>1</v>
      </c>
      <c r="X459">
        <v>0</v>
      </c>
      <c r="Y459">
        <v>0</v>
      </c>
      <c r="Z459">
        <v>0</v>
      </c>
      <c r="AA459">
        <f>(X459+Y459+W459)*(1+0.5*Z459)</f>
        <v>1</v>
      </c>
      <c r="AB459">
        <v>14</v>
      </c>
      <c r="AC459">
        <v>1</v>
      </c>
      <c r="AD459">
        <f>AB459*AC459</f>
        <v>14</v>
      </c>
      <c r="AE459">
        <v>457</v>
      </c>
      <c r="AF459">
        <v>3561807</v>
      </c>
      <c r="AG459">
        <f>AE459/AF459*1000000</f>
        <v>128.30566058183388</v>
      </c>
      <c r="AH459">
        <v>7</v>
      </c>
      <c r="AI459">
        <v>0.0037361755299121606</v>
      </c>
      <c r="AJ459">
        <v>3.634408602150538</v>
      </c>
      <c r="AK459">
        <v>0.5085247</v>
      </c>
      <c r="AL459">
        <v>0</v>
      </c>
    </row>
    <row r="460" spans="1:38" ht="12.75">
      <c r="A460" s="4" t="s">
        <v>28</v>
      </c>
      <c r="B460" s="4">
        <v>2009</v>
      </c>
      <c r="C460" s="4">
        <v>1</v>
      </c>
      <c r="H460" s="4">
        <v>2</v>
      </c>
      <c r="I460" s="4">
        <v>1</v>
      </c>
      <c r="J460" s="4">
        <v>1</v>
      </c>
      <c r="K460" s="4">
        <v>1</v>
      </c>
      <c r="L460" s="4">
        <v>1</v>
      </c>
      <c r="M460">
        <v>0.23</v>
      </c>
      <c r="N460">
        <v>214.537</v>
      </c>
      <c r="O460" s="4">
        <f>M460*201.6/N460</f>
        <v>0.2161305509073027</v>
      </c>
      <c r="P460" s="4">
        <v>1</v>
      </c>
      <c r="R460" s="4">
        <v>0</v>
      </c>
      <c r="S460" s="4">
        <v>0</v>
      </c>
      <c r="U460">
        <v>102.9</v>
      </c>
      <c r="V460">
        <v>103.2</v>
      </c>
      <c r="W460">
        <v>1</v>
      </c>
      <c r="X460">
        <v>1</v>
      </c>
      <c r="Y460">
        <v>1</v>
      </c>
      <c r="Z460">
        <v>0</v>
      </c>
      <c r="AA460">
        <f>(X460+Y460+W460)*(1+0.5*Z460)</f>
        <v>3</v>
      </c>
      <c r="AB460">
        <v>5</v>
      </c>
      <c r="AC460">
        <v>1.5</v>
      </c>
      <c r="AD460">
        <f>AB460*AC460</f>
        <v>7.5</v>
      </c>
      <c r="AE460">
        <v>47</v>
      </c>
      <c r="AF460">
        <v>891730</v>
      </c>
      <c r="AG460">
        <f>AE460/AF460*1000000</f>
        <v>52.70653673197044</v>
      </c>
      <c r="AH460">
        <v>7</v>
      </c>
      <c r="AI460">
        <v>0.003090589432775053</v>
      </c>
      <c r="AJ460">
        <v>1.7899838449111471</v>
      </c>
      <c r="AK460">
        <v>0.435725</v>
      </c>
      <c r="AL460">
        <v>0</v>
      </c>
    </row>
    <row r="461" spans="1:38" ht="12.75">
      <c r="A461" s="4" t="s">
        <v>29</v>
      </c>
      <c r="B461" s="4">
        <v>2009</v>
      </c>
      <c r="C461" s="4">
        <v>2</v>
      </c>
      <c r="H461" s="4">
        <v>3</v>
      </c>
      <c r="I461" s="4">
        <v>1</v>
      </c>
      <c r="J461" s="4">
        <v>1</v>
      </c>
      <c r="K461" s="4">
        <v>1</v>
      </c>
      <c r="L461" s="4">
        <v>1</v>
      </c>
      <c r="M461">
        <v>0.345</v>
      </c>
      <c r="N461">
        <v>214.537</v>
      </c>
      <c r="O461" s="4">
        <f>M461*201.6/N461</f>
        <v>0.324195826360954</v>
      </c>
      <c r="P461" s="4">
        <v>0</v>
      </c>
      <c r="R461" s="4">
        <v>0</v>
      </c>
      <c r="S461" s="4">
        <v>0</v>
      </c>
      <c r="U461">
        <v>99.7</v>
      </c>
      <c r="V461">
        <v>100</v>
      </c>
      <c r="W461">
        <v>1</v>
      </c>
      <c r="X461">
        <v>1</v>
      </c>
      <c r="Y461">
        <v>1</v>
      </c>
      <c r="Z461">
        <v>1</v>
      </c>
      <c r="AA461">
        <f>(X461+Y461+W461)*(1+0.5*Z461)</f>
        <v>4.5</v>
      </c>
      <c r="AB461">
        <v>0</v>
      </c>
      <c r="AC461">
        <v>1</v>
      </c>
      <c r="AD461">
        <f>AB461*AC461</f>
        <v>0</v>
      </c>
      <c r="AE461">
        <v>720</v>
      </c>
      <c r="AF461">
        <v>18652644</v>
      </c>
      <c r="AG461">
        <f>AE461/AF461*1000000</f>
        <v>38.60042576269616</v>
      </c>
      <c r="AH461">
        <v>-2</v>
      </c>
      <c r="AI461">
        <v>0.014416187947458345</v>
      </c>
      <c r="AJ461">
        <v>0.5016425831055159</v>
      </c>
      <c r="AK461">
        <v>0.3006328</v>
      </c>
      <c r="AL461">
        <v>1</v>
      </c>
    </row>
    <row r="462" spans="1:38" ht="12.75">
      <c r="A462" s="4" t="s">
        <v>30</v>
      </c>
      <c r="B462" s="4">
        <v>2009</v>
      </c>
      <c r="C462" s="4">
        <v>0</v>
      </c>
      <c r="H462" s="4">
        <v>2</v>
      </c>
      <c r="I462" s="4">
        <v>0</v>
      </c>
      <c r="J462" s="4">
        <v>1</v>
      </c>
      <c r="K462" s="4">
        <v>1</v>
      </c>
      <c r="L462" s="4">
        <v>0</v>
      </c>
      <c r="M462">
        <v>0.124</v>
      </c>
      <c r="N462">
        <v>214.537</v>
      </c>
      <c r="O462" s="4">
        <f>M462*201.6/N462</f>
        <v>0.11652255788045884</v>
      </c>
      <c r="P462" s="4">
        <v>0</v>
      </c>
      <c r="R462" s="4">
        <v>0</v>
      </c>
      <c r="S462" s="4">
        <v>0</v>
      </c>
      <c r="U462">
        <v>92.8</v>
      </c>
      <c r="V462">
        <v>93.1</v>
      </c>
      <c r="W462">
        <v>1</v>
      </c>
      <c r="X462">
        <v>0.5</v>
      </c>
      <c r="Y462">
        <v>1</v>
      </c>
      <c r="Z462">
        <v>0.5</v>
      </c>
      <c r="AA462">
        <f>(X462+Y462+W462)*(1+0.5*Z462)</f>
        <v>3.125</v>
      </c>
      <c r="AB462">
        <v>0</v>
      </c>
      <c r="AC462">
        <v>1</v>
      </c>
      <c r="AD462">
        <f>AB462*AC462</f>
        <v>0</v>
      </c>
      <c r="AE462">
        <v>248</v>
      </c>
      <c r="AF462">
        <v>9620846</v>
      </c>
      <c r="AG462">
        <f>AE462/AF462*1000000</f>
        <v>25.777358872598107</v>
      </c>
      <c r="AH462">
        <v>-7</v>
      </c>
      <c r="AI462">
        <v>0.006028137698382274</v>
      </c>
      <c r="AJ462">
        <v>0.6019741724803325</v>
      </c>
      <c r="AK462">
        <v>-0.305773</v>
      </c>
      <c r="AL462">
        <v>1</v>
      </c>
    </row>
    <row r="463" spans="1:38" ht="12.75">
      <c r="A463" s="4" t="s">
        <v>31</v>
      </c>
      <c r="B463" s="4">
        <v>2009</v>
      </c>
      <c r="C463" s="4">
        <v>0</v>
      </c>
      <c r="H463" s="4">
        <v>3</v>
      </c>
      <c r="I463" s="4">
        <v>1</v>
      </c>
      <c r="J463" s="4">
        <v>1</v>
      </c>
      <c r="K463" s="4">
        <v>0</v>
      </c>
      <c r="L463" s="4">
        <v>0</v>
      </c>
      <c r="M463">
        <v>0.444</v>
      </c>
      <c r="N463">
        <v>214.537</v>
      </c>
      <c r="O463" s="4">
        <f>M463*201.6/N463</f>
        <v>0.41722593305583655</v>
      </c>
      <c r="P463" s="4">
        <v>0</v>
      </c>
      <c r="R463" s="4">
        <v>0</v>
      </c>
      <c r="S463" s="4">
        <v>0</v>
      </c>
      <c r="U463">
        <v>116.7</v>
      </c>
      <c r="V463">
        <v>117.1</v>
      </c>
      <c r="W463">
        <v>0</v>
      </c>
      <c r="X463">
        <v>0</v>
      </c>
      <c r="Y463">
        <v>0</v>
      </c>
      <c r="Z463">
        <v>0</v>
      </c>
      <c r="AA463">
        <f>(X463+Y463+W463)*(1+0.5*Z463)</f>
        <v>0</v>
      </c>
      <c r="AB463">
        <v>8</v>
      </c>
      <c r="AC463">
        <v>1</v>
      </c>
      <c r="AD463">
        <f>AB463*AC463</f>
        <v>8</v>
      </c>
      <c r="AE463">
        <v>272</v>
      </c>
      <c r="AF463">
        <v>1346717</v>
      </c>
      <c r="AG463">
        <f>AE463/AF463*1000000</f>
        <v>201.9726490420779</v>
      </c>
      <c r="AH463">
        <v>11</v>
      </c>
      <c r="AI463">
        <v>0.04930360877497442</v>
      </c>
      <c r="AJ463">
        <v>0.07090941322460556</v>
      </c>
      <c r="AK463">
        <v>2.670115</v>
      </c>
      <c r="AL463">
        <v>0</v>
      </c>
    </row>
    <row r="464" spans="1:38" ht="12.75">
      <c r="A464" s="4" t="s">
        <v>32</v>
      </c>
      <c r="B464" s="4">
        <v>2009</v>
      </c>
      <c r="C464" s="4">
        <v>1</v>
      </c>
      <c r="H464" s="4">
        <v>2</v>
      </c>
      <c r="I464" s="4">
        <v>1</v>
      </c>
      <c r="J464" s="4">
        <v>1</v>
      </c>
      <c r="K464" s="4">
        <v>0</v>
      </c>
      <c r="L464" s="4">
        <v>0</v>
      </c>
      <c r="M464">
        <v>0.25</v>
      </c>
      <c r="N464">
        <v>214.537</v>
      </c>
      <c r="O464" s="4">
        <f>M464*201.6/N464</f>
        <v>0.2349245118557638</v>
      </c>
      <c r="P464" s="4">
        <v>0</v>
      </c>
      <c r="R464" s="4">
        <v>0</v>
      </c>
      <c r="S464" s="4">
        <v>0</v>
      </c>
      <c r="U464">
        <v>94.5</v>
      </c>
      <c r="V464">
        <v>94.8</v>
      </c>
      <c r="W464">
        <v>1</v>
      </c>
      <c r="X464">
        <v>0.5</v>
      </c>
      <c r="Y464">
        <v>0</v>
      </c>
      <c r="Z464">
        <v>0</v>
      </c>
      <c r="AA464">
        <f>(X464+Y464+W464)*(1+0.5*Z464)</f>
        <v>1.5</v>
      </c>
      <c r="AB464">
        <v>0</v>
      </c>
      <c r="AC464">
        <v>1</v>
      </c>
      <c r="AD464">
        <f>AB464*AC464</f>
        <v>0</v>
      </c>
      <c r="AE464">
        <v>149</v>
      </c>
      <c r="AF464">
        <v>1554439</v>
      </c>
      <c r="AG464">
        <f>AE464/AF464*1000000</f>
        <v>95.85451728887399</v>
      </c>
      <c r="AH464">
        <v>-18</v>
      </c>
      <c r="AI464">
        <v>0.006975753487876744</v>
      </c>
      <c r="AJ464">
        <v>0.26543250688705233</v>
      </c>
      <c r="AK464">
        <v>-0.5023564</v>
      </c>
      <c r="AL464">
        <v>0</v>
      </c>
    </row>
    <row r="465" spans="1:38" ht="12.75">
      <c r="A465" s="4" t="s">
        <v>33</v>
      </c>
      <c r="B465" s="4">
        <v>2009</v>
      </c>
      <c r="C465" s="4">
        <v>0</v>
      </c>
      <c r="H465" s="4">
        <v>1</v>
      </c>
      <c r="I465" s="4">
        <v>0</v>
      </c>
      <c r="J465" s="4">
        <v>0</v>
      </c>
      <c r="K465" s="4">
        <v>0</v>
      </c>
      <c r="L465" s="4">
        <v>0</v>
      </c>
      <c r="M465">
        <v>0.39</v>
      </c>
      <c r="N465">
        <v>214.537</v>
      </c>
      <c r="O465" s="4">
        <f>M465*201.6/N465</f>
        <v>0.3664822384949915</v>
      </c>
      <c r="P465" s="4">
        <v>0</v>
      </c>
      <c r="R465" s="4">
        <v>0</v>
      </c>
      <c r="S465" s="4">
        <v>0</v>
      </c>
      <c r="U465">
        <v>100.6</v>
      </c>
      <c r="V465">
        <v>100.9</v>
      </c>
      <c r="W465">
        <v>1</v>
      </c>
      <c r="X465">
        <v>0.5</v>
      </c>
      <c r="Y465">
        <v>0</v>
      </c>
      <c r="Z465">
        <v>0</v>
      </c>
      <c r="AA465">
        <f>(X465+Y465+W465)*(1+0.5*Z465)</f>
        <v>1.5</v>
      </c>
      <c r="AB465">
        <v>2</v>
      </c>
      <c r="AC465">
        <v>1.5</v>
      </c>
      <c r="AD465">
        <f>AB465*AC465</f>
        <v>3</v>
      </c>
      <c r="AE465">
        <v>626</v>
      </c>
      <c r="AF465">
        <v>12796778</v>
      </c>
      <c r="AG465">
        <f>AE465/AF465*1000000</f>
        <v>48.91856371971132</v>
      </c>
      <c r="AH465">
        <v>7.5</v>
      </c>
      <c r="AI465">
        <v>0.006734926955587042</v>
      </c>
      <c r="AJ465">
        <v>1.8349135857296175</v>
      </c>
      <c r="AK465">
        <v>-0.2171911</v>
      </c>
      <c r="AL465">
        <v>0</v>
      </c>
    </row>
    <row r="466" spans="1:38" ht="12.75">
      <c r="A466" s="4" t="s">
        <v>34</v>
      </c>
      <c r="B466" s="4">
        <v>2009</v>
      </c>
      <c r="C466" s="4">
        <v>1</v>
      </c>
      <c r="H466" s="4">
        <v>1</v>
      </c>
      <c r="I466" s="4">
        <v>0</v>
      </c>
      <c r="J466" s="4">
        <v>1</v>
      </c>
      <c r="K466" s="4">
        <v>0</v>
      </c>
      <c r="L466" s="4">
        <v>0</v>
      </c>
      <c r="M466">
        <v>0.341</v>
      </c>
      <c r="N466">
        <v>214.537</v>
      </c>
      <c r="O466" s="4">
        <f>M466*201.6/N466</f>
        <v>0.32043703417126185</v>
      </c>
      <c r="P466" s="4">
        <v>0</v>
      </c>
      <c r="R466" s="4">
        <v>0</v>
      </c>
      <c r="S466" s="4">
        <v>0</v>
      </c>
      <c r="U466">
        <v>91.1</v>
      </c>
      <c r="V466">
        <v>91.4</v>
      </c>
      <c r="W466">
        <v>1</v>
      </c>
      <c r="X466" s="4">
        <v>0.5</v>
      </c>
      <c r="Y466">
        <v>1</v>
      </c>
      <c r="Z466">
        <v>0</v>
      </c>
      <c r="AA466">
        <f>(X466+Y466+W466)*(1+0.5*Z466)</f>
        <v>2.5</v>
      </c>
      <c r="AB466">
        <v>0</v>
      </c>
      <c r="AC466">
        <v>1</v>
      </c>
      <c r="AD466">
        <f>AB466*AC466</f>
        <v>0</v>
      </c>
      <c r="AE466">
        <v>280</v>
      </c>
      <c r="AF466">
        <v>6459325</v>
      </c>
      <c r="AG466">
        <f>AE466/AF466*1000000</f>
        <v>43.348182666145455</v>
      </c>
      <c r="AH466">
        <v>-7</v>
      </c>
      <c r="AI466">
        <v>0.003889152043763645</v>
      </c>
      <c r="AJ466">
        <v>1.0613670987955963</v>
      </c>
      <c r="AK466">
        <v>-1.095972</v>
      </c>
      <c r="AL466">
        <v>0</v>
      </c>
    </row>
    <row r="467" spans="1:38" ht="12.75">
      <c r="A467" s="4" t="s">
        <v>35</v>
      </c>
      <c r="B467" s="4">
        <v>2009</v>
      </c>
      <c r="C467" s="4">
        <v>0</v>
      </c>
      <c r="H467" s="4">
        <v>1</v>
      </c>
      <c r="I467" s="4">
        <v>0</v>
      </c>
      <c r="J467" s="4">
        <v>1</v>
      </c>
      <c r="K467" s="4">
        <v>0</v>
      </c>
      <c r="L467" s="4">
        <v>0</v>
      </c>
      <c r="M467">
        <v>0.22</v>
      </c>
      <c r="N467">
        <v>214.537</v>
      </c>
      <c r="O467" s="4">
        <f>M467*201.6/N467</f>
        <v>0.20673357043307214</v>
      </c>
      <c r="P467" s="4">
        <v>0</v>
      </c>
      <c r="R467" s="4">
        <v>0</v>
      </c>
      <c r="S467" s="4">
        <v>0</v>
      </c>
      <c r="U467">
        <v>88.8</v>
      </c>
      <c r="V467">
        <v>89</v>
      </c>
      <c r="W467">
        <v>1</v>
      </c>
      <c r="X467">
        <v>0</v>
      </c>
      <c r="Y467">
        <v>1</v>
      </c>
      <c r="Z467">
        <v>0</v>
      </c>
      <c r="AA467">
        <f>(X467+Y467+W467)*(1+0.5*Z467)</f>
        <v>2</v>
      </c>
      <c r="AB467">
        <v>0.5</v>
      </c>
      <c r="AC467">
        <v>1</v>
      </c>
      <c r="AD467">
        <f>AB467*AC467</f>
        <v>0.5</v>
      </c>
      <c r="AE467">
        <v>150</v>
      </c>
      <c r="AF467">
        <v>3032870</v>
      </c>
      <c r="AG467">
        <f>AE467/AF467*1000000</f>
        <v>49.45810404006766</v>
      </c>
      <c r="AH467">
        <v>1</v>
      </c>
      <c r="AI467">
        <v>0.006095706942735105</v>
      </c>
      <c r="AJ467">
        <v>1.2008751139471285</v>
      </c>
      <c r="AK467">
        <v>-1.075672</v>
      </c>
      <c r="AL467">
        <v>0</v>
      </c>
    </row>
    <row r="468" spans="1:38" ht="12.75">
      <c r="A468" s="4" t="s">
        <v>36</v>
      </c>
      <c r="B468" s="4">
        <v>2009</v>
      </c>
      <c r="C468" s="4">
        <v>1</v>
      </c>
      <c r="H468" s="4">
        <v>1</v>
      </c>
      <c r="I468" s="4">
        <v>0</v>
      </c>
      <c r="J468" s="4">
        <v>0</v>
      </c>
      <c r="K468" s="4">
        <v>0</v>
      </c>
      <c r="L468" s="4">
        <v>0</v>
      </c>
      <c r="M468">
        <v>0.25</v>
      </c>
      <c r="N468">
        <v>214.537</v>
      </c>
      <c r="O468" s="4">
        <f>M468*201.6/N468</f>
        <v>0.2349245118557638</v>
      </c>
      <c r="P468" s="4">
        <v>0</v>
      </c>
      <c r="R468" s="4">
        <v>0</v>
      </c>
      <c r="S468" s="4">
        <v>0</v>
      </c>
      <c r="U468">
        <v>89.4</v>
      </c>
      <c r="V468">
        <v>89.6</v>
      </c>
      <c r="W468">
        <v>1</v>
      </c>
      <c r="X468" s="4">
        <v>0.5</v>
      </c>
      <c r="Y468">
        <v>1</v>
      </c>
      <c r="Z468">
        <v>0</v>
      </c>
      <c r="AA468">
        <f>(X468+Y468+W468)*(1+0.5*Z468)</f>
        <v>2.5</v>
      </c>
      <c r="AB468">
        <v>10</v>
      </c>
      <c r="AC468">
        <v>1</v>
      </c>
      <c r="AD468">
        <f>AB468*AC468</f>
        <v>10</v>
      </c>
      <c r="AE468">
        <v>112</v>
      </c>
      <c r="AF468">
        <v>2832704</v>
      </c>
      <c r="AG468">
        <f>AE468/AF468*1000000</f>
        <v>39.53819389530286</v>
      </c>
      <c r="AH468">
        <v>-11</v>
      </c>
      <c r="AI468">
        <v>0.003933778736890722</v>
      </c>
      <c r="AJ468">
        <v>0.5319821936441202</v>
      </c>
      <c r="AK468">
        <v>-1.256524</v>
      </c>
      <c r="AL468">
        <v>1</v>
      </c>
    </row>
    <row r="469" spans="1:38" ht="12.75">
      <c r="A469" s="4" t="s">
        <v>37</v>
      </c>
      <c r="B469" s="4">
        <v>2009</v>
      </c>
      <c r="C469" s="4">
        <v>0</v>
      </c>
      <c r="H469" s="4">
        <v>1</v>
      </c>
      <c r="I469" s="4">
        <v>1</v>
      </c>
      <c r="J469" s="4">
        <v>1</v>
      </c>
      <c r="K469" s="4">
        <v>0</v>
      </c>
      <c r="L469" s="4">
        <v>1</v>
      </c>
      <c r="M469">
        <v>0.225</v>
      </c>
      <c r="N469">
        <v>214.537</v>
      </c>
      <c r="O469" s="4">
        <f>M469*201.6/N469</f>
        <v>0.2114320606701874</v>
      </c>
      <c r="P469" s="4">
        <v>0</v>
      </c>
      <c r="R469" s="4">
        <v>0</v>
      </c>
      <c r="S469" s="4">
        <v>0</v>
      </c>
      <c r="U469">
        <v>88.4</v>
      </c>
      <c r="V469">
        <v>88.7</v>
      </c>
      <c r="W469">
        <v>1</v>
      </c>
      <c r="X469" s="4">
        <v>0.5</v>
      </c>
      <c r="Y469">
        <v>0</v>
      </c>
      <c r="Z469">
        <v>0</v>
      </c>
      <c r="AA469">
        <f>(X469+Y469+W469)*(1+0.5*Z469)</f>
        <v>1.5</v>
      </c>
      <c r="AB469">
        <v>0</v>
      </c>
      <c r="AC469">
        <v>1</v>
      </c>
      <c r="AD469">
        <f>AB469*AC469</f>
        <v>0</v>
      </c>
      <c r="AE469">
        <v>149</v>
      </c>
      <c r="AF469">
        <v>4317074</v>
      </c>
      <c r="AG469">
        <f>AE469/AF469*1000000</f>
        <v>34.5141176639548</v>
      </c>
      <c r="AH469">
        <v>-9.5</v>
      </c>
      <c r="AI469">
        <v>0.005322450785768283</v>
      </c>
      <c r="AJ469">
        <v>0.9022412186969148</v>
      </c>
      <c r="AK469">
        <v>-0.705608</v>
      </c>
      <c r="AL469">
        <v>1</v>
      </c>
    </row>
    <row r="470" spans="1:38" ht="12.75">
      <c r="A470" s="4" t="s">
        <v>38</v>
      </c>
      <c r="B470" s="4">
        <v>2009</v>
      </c>
      <c r="C470" s="4">
        <v>1</v>
      </c>
      <c r="H470" s="4">
        <v>1</v>
      </c>
      <c r="I470" s="4">
        <v>0</v>
      </c>
      <c r="J470" s="4">
        <v>1</v>
      </c>
      <c r="K470" s="4">
        <v>0</v>
      </c>
      <c r="L470" s="4">
        <v>0</v>
      </c>
      <c r="M470">
        <v>0.2</v>
      </c>
      <c r="N470">
        <v>214.537</v>
      </c>
      <c r="O470" s="4">
        <f>M470*201.6/N470</f>
        <v>0.18793960948461105</v>
      </c>
      <c r="P470" s="4">
        <v>0</v>
      </c>
      <c r="R470" s="4">
        <v>0</v>
      </c>
      <c r="S470" s="4">
        <v>0</v>
      </c>
      <c r="U470">
        <v>91.1</v>
      </c>
      <c r="V470">
        <v>91.4</v>
      </c>
      <c r="W470">
        <v>1</v>
      </c>
      <c r="X470" s="4">
        <v>0.5</v>
      </c>
      <c r="Y470">
        <v>1</v>
      </c>
      <c r="Z470">
        <v>1</v>
      </c>
      <c r="AA470">
        <f>(X470+Y470+W470)*(1+0.5*Z470)</f>
        <v>3.75</v>
      </c>
      <c r="AB470">
        <v>0</v>
      </c>
      <c r="AC470">
        <v>1</v>
      </c>
      <c r="AD470">
        <f>AB470*AC470</f>
        <v>0</v>
      </c>
      <c r="AE470">
        <v>264</v>
      </c>
      <c r="AF470">
        <v>4491648</v>
      </c>
      <c r="AG470">
        <f>AE470/AF470*1000000</f>
        <v>58.77575446695734</v>
      </c>
      <c r="AH470">
        <v>-9</v>
      </c>
      <c r="AI470">
        <v>0.007478115514890248</v>
      </c>
      <c r="AJ470">
        <v>0.4679973155029703</v>
      </c>
      <c r="AK470">
        <v>-1.26191</v>
      </c>
      <c r="AL470">
        <v>1</v>
      </c>
    </row>
    <row r="471" spans="1:38" ht="12.75">
      <c r="A471" s="4" t="s">
        <v>39</v>
      </c>
      <c r="B471" s="4">
        <v>2009</v>
      </c>
      <c r="C471" s="4">
        <v>0</v>
      </c>
      <c r="H471" s="4">
        <v>2</v>
      </c>
      <c r="I471" s="4">
        <v>1</v>
      </c>
      <c r="J471" s="4">
        <v>1</v>
      </c>
      <c r="K471" s="4">
        <v>1</v>
      </c>
      <c r="L471" s="4">
        <v>1</v>
      </c>
      <c r="M471">
        <v>0.31</v>
      </c>
      <c r="N471">
        <v>214.537</v>
      </c>
      <c r="O471" s="4">
        <f>M471*201.6/N471</f>
        <v>0.2913063947011471</v>
      </c>
      <c r="P471" s="4">
        <v>1</v>
      </c>
      <c r="R471" s="4">
        <v>0</v>
      </c>
      <c r="S471" s="4">
        <v>0</v>
      </c>
      <c r="U471">
        <v>97.8</v>
      </c>
      <c r="V471">
        <v>98.1</v>
      </c>
      <c r="W471">
        <v>1</v>
      </c>
      <c r="X471" s="4">
        <v>0.5</v>
      </c>
      <c r="Y471">
        <v>0</v>
      </c>
      <c r="Z471">
        <v>0</v>
      </c>
      <c r="AA471">
        <f>(X471+Y471+W471)*(1+0.5*Z471)</f>
        <v>1.5</v>
      </c>
      <c r="AB471">
        <v>32</v>
      </c>
      <c r="AC471">
        <v>1</v>
      </c>
      <c r="AD471">
        <f>AB471*AC471</f>
        <v>32</v>
      </c>
      <c r="AE471">
        <v>351</v>
      </c>
      <c r="AF471">
        <v>1329590</v>
      </c>
      <c r="AG471">
        <f>AE471/AF471*1000000</f>
        <v>263.9911551681345</v>
      </c>
      <c r="AH471">
        <v>5</v>
      </c>
      <c r="AI471">
        <v>0.009721385102949467</v>
      </c>
      <c r="AJ471">
        <v>1.531078579841831</v>
      </c>
      <c r="AK471">
        <v>0.7899905</v>
      </c>
      <c r="AL471">
        <v>0</v>
      </c>
    </row>
    <row r="472" spans="1:38" ht="12.75">
      <c r="A472" s="4" t="s">
        <v>40</v>
      </c>
      <c r="B472" s="4">
        <v>2009</v>
      </c>
      <c r="C472" s="4">
        <v>0</v>
      </c>
      <c r="H472" s="4">
        <v>3</v>
      </c>
      <c r="I472" s="4">
        <v>1</v>
      </c>
      <c r="J472" s="4">
        <v>1</v>
      </c>
      <c r="K472" s="4">
        <v>1</v>
      </c>
      <c r="L472" s="4">
        <v>1</v>
      </c>
      <c r="M472">
        <v>0.235</v>
      </c>
      <c r="N472">
        <v>214.537</v>
      </c>
      <c r="O472" s="4">
        <f>M472*201.6/N472</f>
        <v>0.22082904114441795</v>
      </c>
      <c r="P472" s="4">
        <v>1</v>
      </c>
      <c r="R472" s="4">
        <v>1</v>
      </c>
      <c r="S472" s="4">
        <v>0</v>
      </c>
      <c r="U472">
        <v>111</v>
      </c>
      <c r="V472">
        <v>111.3</v>
      </c>
      <c r="W472">
        <v>1</v>
      </c>
      <c r="X472">
        <v>0</v>
      </c>
      <c r="Y472">
        <v>0</v>
      </c>
      <c r="Z472">
        <v>0</v>
      </c>
      <c r="AA472">
        <f>(X472+Y472+W472)*(1+0.5*Z472)</f>
        <v>1</v>
      </c>
      <c r="AB472">
        <v>5.5</v>
      </c>
      <c r="AC472">
        <f>(0.5/14)+AC471</f>
        <v>1.0357142857142858</v>
      </c>
      <c r="AD472">
        <f>AB472*AC472</f>
        <v>5.696428571428572</v>
      </c>
      <c r="AE472">
        <v>472</v>
      </c>
      <c r="AF472">
        <v>5730388</v>
      </c>
      <c r="AG472">
        <f>AE472/AF472*1000000</f>
        <v>82.36789550725013</v>
      </c>
      <c r="AH472">
        <v>9</v>
      </c>
      <c r="AI472">
        <v>0.00620335210161058</v>
      </c>
      <c r="AJ472">
        <v>0.5193370165745856</v>
      </c>
      <c r="AK472">
        <v>0.8975208</v>
      </c>
      <c r="AL472">
        <v>0</v>
      </c>
    </row>
    <row r="473" spans="1:38" ht="12.75">
      <c r="A473" s="4" t="s">
        <v>41</v>
      </c>
      <c r="B473" s="4">
        <v>2009</v>
      </c>
      <c r="C473" s="4">
        <v>0</v>
      </c>
      <c r="H473" s="4">
        <v>1</v>
      </c>
      <c r="I473" s="4">
        <v>1</v>
      </c>
      <c r="J473" s="4">
        <v>0</v>
      </c>
      <c r="K473" s="4">
        <v>0</v>
      </c>
      <c r="L473" s="4">
        <v>0</v>
      </c>
      <c r="M473">
        <v>0.235</v>
      </c>
      <c r="N473">
        <v>214.537</v>
      </c>
      <c r="O473" s="4">
        <f>M473*201.6/N473</f>
        <v>0.22082904114441795</v>
      </c>
      <c r="P473" s="4">
        <v>1</v>
      </c>
      <c r="R473" s="4">
        <v>0</v>
      </c>
      <c r="S473" s="4">
        <v>0.5</v>
      </c>
      <c r="U473">
        <v>107.7</v>
      </c>
      <c r="V473">
        <v>108</v>
      </c>
      <c r="W473">
        <v>0</v>
      </c>
      <c r="X473">
        <v>0</v>
      </c>
      <c r="Y473">
        <v>0</v>
      </c>
      <c r="Z473">
        <v>0</v>
      </c>
      <c r="AA473">
        <f>(X473+Y473+W473)*(1+0.5*Z473)</f>
        <v>0</v>
      </c>
      <c r="AB473">
        <v>7.6</v>
      </c>
      <c r="AC473">
        <v>1</v>
      </c>
      <c r="AD473">
        <f>AB473*AC473</f>
        <v>7.6</v>
      </c>
      <c r="AE473">
        <v>359</v>
      </c>
      <c r="AF473">
        <v>6517613</v>
      </c>
      <c r="AG473">
        <f>AE473/AF473*1000000</f>
        <v>55.08151527253919</v>
      </c>
      <c r="AH473">
        <v>12.5</v>
      </c>
      <c r="AI473">
        <v>0.006819443949112733</v>
      </c>
      <c r="AJ473">
        <v>4.5986903648269415</v>
      </c>
      <c r="AK473">
        <v>1.740366</v>
      </c>
      <c r="AL473">
        <v>0</v>
      </c>
    </row>
    <row r="474" spans="1:38" ht="12.75">
      <c r="A474" s="4" t="s">
        <v>42</v>
      </c>
      <c r="B474" s="4">
        <v>2009</v>
      </c>
      <c r="C474" s="4">
        <v>1</v>
      </c>
      <c r="H474" s="4">
        <v>1</v>
      </c>
      <c r="I474" s="4">
        <v>0</v>
      </c>
      <c r="J474" s="4">
        <v>0</v>
      </c>
      <c r="K474" s="4">
        <v>0</v>
      </c>
      <c r="L474" s="4">
        <v>0</v>
      </c>
      <c r="M474">
        <v>0.35</v>
      </c>
      <c r="N474">
        <v>214.537</v>
      </c>
      <c r="O474" s="4">
        <f>M474*201.6/N474</f>
        <v>0.3288943165980693</v>
      </c>
      <c r="P474" s="4">
        <v>0</v>
      </c>
      <c r="R474" s="4">
        <v>0</v>
      </c>
      <c r="S474" s="4">
        <v>0</v>
      </c>
      <c r="U474">
        <v>94.9</v>
      </c>
      <c r="V474">
        <v>95.2</v>
      </c>
      <c r="W474">
        <v>1</v>
      </c>
      <c r="X474" s="4">
        <v>0.5</v>
      </c>
      <c r="Y474">
        <v>1</v>
      </c>
      <c r="Z474">
        <v>1</v>
      </c>
      <c r="AA474">
        <f>(X474+Y474+W474)*(1+0.5*Z474)</f>
        <v>3.75</v>
      </c>
      <c r="AB474">
        <v>0</v>
      </c>
      <c r="AC474">
        <v>1</v>
      </c>
      <c r="AD474">
        <f>AB474*AC474</f>
        <v>0</v>
      </c>
      <c r="AE474">
        <v>586</v>
      </c>
      <c r="AF474">
        <v>9901591</v>
      </c>
      <c r="AG474">
        <f>AE474/AF474*1000000</f>
        <v>59.18240816046633</v>
      </c>
      <c r="AH474">
        <v>4</v>
      </c>
      <c r="AI474">
        <v>0.005995155834017255</v>
      </c>
      <c r="AJ474">
        <v>1.0181829960913036</v>
      </c>
      <c r="AK474">
        <v>-0.0925125</v>
      </c>
      <c r="AL474">
        <v>0</v>
      </c>
    </row>
    <row r="475" spans="1:38" ht="12.75">
      <c r="A475" s="4" t="s">
        <v>43</v>
      </c>
      <c r="B475" s="4">
        <v>2009</v>
      </c>
      <c r="C475" s="4">
        <v>0</v>
      </c>
      <c r="H475" s="4">
        <v>1</v>
      </c>
      <c r="I475" s="4">
        <v>0</v>
      </c>
      <c r="J475" s="4">
        <v>1</v>
      </c>
      <c r="K475" s="4">
        <v>1</v>
      </c>
      <c r="L475" s="4">
        <v>1</v>
      </c>
      <c r="M475">
        <v>0.272</v>
      </c>
      <c r="N475">
        <v>214.537</v>
      </c>
      <c r="O475" s="4">
        <f>M475*201.6/N475</f>
        <v>0.255597868899071</v>
      </c>
      <c r="P475" s="4">
        <v>0</v>
      </c>
      <c r="R475" s="4">
        <v>0</v>
      </c>
      <c r="S475" s="4">
        <v>0</v>
      </c>
      <c r="U475">
        <v>97.4</v>
      </c>
      <c r="V475">
        <v>97.7</v>
      </c>
      <c r="W475">
        <v>1</v>
      </c>
      <c r="X475" s="4">
        <v>0.5</v>
      </c>
      <c r="Y475">
        <v>1</v>
      </c>
      <c r="Z475">
        <v>0</v>
      </c>
      <c r="AA475">
        <f>(X475+Y475+W475)*(1+0.5*Z475)</f>
        <v>2.5</v>
      </c>
      <c r="AB475">
        <v>1</v>
      </c>
      <c r="AC475">
        <v>1</v>
      </c>
      <c r="AD475">
        <f>AB475*AC475</f>
        <v>1</v>
      </c>
      <c r="AE475">
        <v>484</v>
      </c>
      <c r="AF475">
        <v>5281203</v>
      </c>
      <c r="AG475">
        <f>AE475/AF475*1000000</f>
        <v>91.64578600746837</v>
      </c>
      <c r="AH475">
        <v>2</v>
      </c>
      <c r="AI475">
        <v>0.005708735848636947</v>
      </c>
      <c r="AJ475">
        <v>0.9047182640572342</v>
      </c>
      <c r="AK475">
        <v>0.031599</v>
      </c>
      <c r="AL475">
        <v>1</v>
      </c>
    </row>
    <row r="476" spans="1:38" ht="12.75">
      <c r="A476" s="4" t="s">
        <v>44</v>
      </c>
      <c r="B476" s="4">
        <v>2009</v>
      </c>
      <c r="C476" s="4">
        <v>1</v>
      </c>
      <c r="H476" s="4">
        <v>1</v>
      </c>
      <c r="I476" s="4">
        <v>0</v>
      </c>
      <c r="J476" s="4">
        <v>1</v>
      </c>
      <c r="K476" s="4">
        <v>0</v>
      </c>
      <c r="L476" s="4">
        <v>0</v>
      </c>
      <c r="M476">
        <v>0.188</v>
      </c>
      <c r="N476">
        <v>214.537</v>
      </c>
      <c r="O476" s="4">
        <f>M476*201.6/N476</f>
        <v>0.17666323291553437</v>
      </c>
      <c r="P476" s="4">
        <v>0</v>
      </c>
      <c r="R476" s="4">
        <v>0</v>
      </c>
      <c r="S476" s="4">
        <v>0</v>
      </c>
      <c r="U476">
        <v>85.6</v>
      </c>
      <c r="V476">
        <v>85.8</v>
      </c>
      <c r="W476">
        <v>0</v>
      </c>
      <c r="X476" s="4">
        <v>0</v>
      </c>
      <c r="Y476" s="4">
        <v>0</v>
      </c>
      <c r="Z476" s="4">
        <v>0</v>
      </c>
      <c r="AA476">
        <f>(X476+Y476+W476)*(1+0.5*Z476)</f>
        <v>0</v>
      </c>
      <c r="AB476">
        <v>0</v>
      </c>
      <c r="AC476">
        <v>1</v>
      </c>
      <c r="AD476">
        <f>AB476*AC476</f>
        <v>0</v>
      </c>
      <c r="AE476">
        <v>124</v>
      </c>
      <c r="AF476">
        <v>2958774</v>
      </c>
      <c r="AG476">
        <f>AE476/AF476*1000000</f>
        <v>41.90925025027258</v>
      </c>
      <c r="AH476">
        <v>-10</v>
      </c>
      <c r="AI476">
        <v>0.018509391025304908</v>
      </c>
      <c r="AJ476">
        <v>0.4230099844279563</v>
      </c>
      <c r="AK476">
        <v>-1.025145</v>
      </c>
      <c r="AL476">
        <v>1</v>
      </c>
    </row>
    <row r="477" spans="1:38" ht="12.75">
      <c r="A477" s="4" t="s">
        <v>45</v>
      </c>
      <c r="B477" s="4">
        <v>2009</v>
      </c>
      <c r="C477" s="4">
        <v>1</v>
      </c>
      <c r="H477" s="4">
        <v>1</v>
      </c>
      <c r="I477" s="4">
        <v>0</v>
      </c>
      <c r="J477" s="4">
        <v>1</v>
      </c>
      <c r="K477" s="4">
        <v>0</v>
      </c>
      <c r="L477" s="4">
        <v>0</v>
      </c>
      <c r="M477">
        <v>0.17300000000000001</v>
      </c>
      <c r="N477">
        <v>214.537</v>
      </c>
      <c r="O477" s="4">
        <f>M477*201.6/N477</f>
        <v>0.16256776220418856</v>
      </c>
      <c r="P477" s="4">
        <v>0</v>
      </c>
      <c r="R477" s="4">
        <v>0</v>
      </c>
      <c r="S477" s="4">
        <v>0</v>
      </c>
      <c r="U477">
        <v>87.6</v>
      </c>
      <c r="V477">
        <v>87.9</v>
      </c>
      <c r="W477">
        <v>1</v>
      </c>
      <c r="X477" s="4">
        <v>0</v>
      </c>
      <c r="Y477" s="4">
        <v>0</v>
      </c>
      <c r="Z477" s="4">
        <v>0</v>
      </c>
      <c r="AA477">
        <f>(X477+Y477+W477)*(1+0.5*Z477)</f>
        <v>1</v>
      </c>
      <c r="AB477">
        <v>0.5</v>
      </c>
      <c r="AC477">
        <v>1.5</v>
      </c>
      <c r="AD477">
        <f>AB477*AC477</f>
        <v>0.75</v>
      </c>
      <c r="AE477">
        <v>295</v>
      </c>
      <c r="AF477">
        <v>5961088</v>
      </c>
      <c r="AG477">
        <f>AE477/AF477*1000000</f>
        <v>49.48761031543235</v>
      </c>
      <c r="AH477">
        <v>-3</v>
      </c>
      <c r="AI477">
        <v>0.005813315783700779</v>
      </c>
      <c r="AJ477">
        <v>1.197872206977656</v>
      </c>
      <c r="AK477">
        <v>-1.214365</v>
      </c>
      <c r="AL477">
        <v>0</v>
      </c>
    </row>
    <row r="478" spans="1:38" ht="12.75">
      <c r="A478" s="4" t="s">
        <v>46</v>
      </c>
      <c r="B478" s="4">
        <v>2009</v>
      </c>
      <c r="C478" s="4">
        <v>1</v>
      </c>
      <c r="H478" s="4">
        <v>1</v>
      </c>
      <c r="I478" s="4">
        <v>0</v>
      </c>
      <c r="J478" s="4">
        <v>1</v>
      </c>
      <c r="K478" s="4">
        <v>1</v>
      </c>
      <c r="L478" s="4">
        <v>0</v>
      </c>
      <c r="M478">
        <v>0.278</v>
      </c>
      <c r="N478">
        <v>214.537</v>
      </c>
      <c r="O478" s="4">
        <f>M478*201.6/N478</f>
        <v>0.26123605718360937</v>
      </c>
      <c r="P478" s="4">
        <v>0</v>
      </c>
      <c r="R478" s="4">
        <v>0</v>
      </c>
      <c r="S478" s="4">
        <v>0</v>
      </c>
      <c r="U478">
        <v>94.2</v>
      </c>
      <c r="V478">
        <v>94.5</v>
      </c>
      <c r="W478">
        <v>1</v>
      </c>
      <c r="X478">
        <v>0.5</v>
      </c>
      <c r="Y478">
        <v>0</v>
      </c>
      <c r="Z478">
        <v>0</v>
      </c>
      <c r="AA478">
        <f>(X478+Y478+W478)*(1+0.5*Z478)</f>
        <v>1.5</v>
      </c>
      <c r="AB478">
        <v>5</v>
      </c>
      <c r="AC478">
        <v>1.5</v>
      </c>
      <c r="AD478">
        <f>AB478*AC478</f>
        <v>7.5</v>
      </c>
      <c r="AE478">
        <v>113</v>
      </c>
      <c r="AF478">
        <v>983982</v>
      </c>
      <c r="AG478">
        <f>AE478/AF478*1000000</f>
        <v>114.83949909652819</v>
      </c>
      <c r="AH478">
        <v>-8</v>
      </c>
      <c r="AI478">
        <v>0.012270610791563955</v>
      </c>
      <c r="AJ478">
        <v>0.0829476842980585</v>
      </c>
      <c r="AK478">
        <v>-0.1582263</v>
      </c>
      <c r="AL478">
        <v>0</v>
      </c>
    </row>
    <row r="479" spans="1:38" ht="12.75">
      <c r="A479" s="4" t="s">
        <v>47</v>
      </c>
      <c r="B479" s="4">
        <v>2009</v>
      </c>
      <c r="C479" s="4">
        <v>1</v>
      </c>
      <c r="H479" s="4">
        <v>1</v>
      </c>
      <c r="I479" s="4">
        <v>1</v>
      </c>
      <c r="J479" s="4">
        <v>1</v>
      </c>
      <c r="K479" s="4">
        <v>0</v>
      </c>
      <c r="L479" s="4">
        <v>0</v>
      </c>
      <c r="M479">
        <v>0.27699999999999997</v>
      </c>
      <c r="N479">
        <v>214.537</v>
      </c>
      <c r="O479" s="4">
        <f>M479*201.6/N479</f>
        <v>0.26029635913618626</v>
      </c>
      <c r="P479" s="4">
        <v>0</v>
      </c>
      <c r="R479" s="4">
        <v>0</v>
      </c>
      <c r="S479" s="4">
        <v>0</v>
      </c>
      <c r="U479">
        <v>89.4</v>
      </c>
      <c r="V479">
        <v>89.6</v>
      </c>
      <c r="W479">
        <v>1</v>
      </c>
      <c r="X479">
        <v>0</v>
      </c>
      <c r="Y479">
        <v>0</v>
      </c>
      <c r="Z479">
        <v>0</v>
      </c>
      <c r="AA479">
        <f>(X479+Y479+W479)*(1+0.5*Z479)</f>
        <v>1</v>
      </c>
      <c r="AB479">
        <v>0</v>
      </c>
      <c r="AC479">
        <v>1</v>
      </c>
      <c r="AD479">
        <f>AB479*AC479</f>
        <v>0</v>
      </c>
      <c r="AE479">
        <v>85</v>
      </c>
      <c r="AF479">
        <v>1812683</v>
      </c>
      <c r="AG479">
        <f>AE479/AF479*1000000</f>
        <v>46.89181726755313</v>
      </c>
      <c r="AH479">
        <v>-14</v>
      </c>
      <c r="AI479">
        <v>0.0039596623866807144</v>
      </c>
      <c r="AJ479">
        <v>0.5134100582066004</v>
      </c>
      <c r="AK479">
        <v>-0.7434906</v>
      </c>
      <c r="AL479">
        <v>1</v>
      </c>
    </row>
    <row r="480" spans="1:38" ht="12.75">
      <c r="A480" s="4" t="s">
        <v>48</v>
      </c>
      <c r="B480" s="4">
        <v>2009</v>
      </c>
      <c r="C480" s="4">
        <v>0</v>
      </c>
      <c r="H480" s="4">
        <v>2</v>
      </c>
      <c r="I480" s="4">
        <v>1</v>
      </c>
      <c r="J480" s="4">
        <v>1</v>
      </c>
      <c r="K480" s="4">
        <v>1</v>
      </c>
      <c r="L480" s="4">
        <v>1</v>
      </c>
      <c r="M480">
        <v>0.331</v>
      </c>
      <c r="N480">
        <v>214.537</v>
      </c>
      <c r="O480" s="4">
        <f>M480*201.6/N480</f>
        <v>0.3110400536970313</v>
      </c>
      <c r="P480" s="4">
        <v>0</v>
      </c>
      <c r="R480" s="4">
        <v>0</v>
      </c>
      <c r="S480" s="4">
        <v>0</v>
      </c>
      <c r="U480">
        <v>100.4</v>
      </c>
      <c r="V480">
        <v>100.7</v>
      </c>
      <c r="W480">
        <v>1</v>
      </c>
      <c r="X480">
        <v>1</v>
      </c>
      <c r="Y480">
        <v>0</v>
      </c>
      <c r="Z480">
        <v>1</v>
      </c>
      <c r="AA480">
        <v>3</v>
      </c>
      <c r="AB480">
        <v>12</v>
      </c>
      <c r="AC480">
        <v>1</v>
      </c>
      <c r="AD480">
        <f>AB480*AC480</f>
        <v>12</v>
      </c>
      <c r="AE480">
        <v>62</v>
      </c>
      <c r="AF480">
        <v>2684665</v>
      </c>
      <c r="AG480">
        <f>AE480/AF480*1000000</f>
        <v>23.09412906265772</v>
      </c>
      <c r="AH480">
        <v>0.5</v>
      </c>
      <c r="AI480">
        <v>0.11015764864068649</v>
      </c>
      <c r="AJ480">
        <v>0.03650196437108945</v>
      </c>
      <c r="AK480">
        <v>-0.3494039</v>
      </c>
      <c r="AL480">
        <v>0</v>
      </c>
    </row>
    <row r="481" spans="1:38" ht="12.75">
      <c r="A481" s="4" t="s">
        <v>49</v>
      </c>
      <c r="B481" s="4">
        <v>2009</v>
      </c>
      <c r="C481" s="4">
        <v>0</v>
      </c>
      <c r="H481" s="4">
        <v>1</v>
      </c>
      <c r="I481" s="4">
        <v>0</v>
      </c>
      <c r="J481" s="4">
        <v>0</v>
      </c>
      <c r="K481" s="4">
        <v>0</v>
      </c>
      <c r="L481" s="4">
        <v>0</v>
      </c>
      <c r="M481">
        <v>0.196</v>
      </c>
      <c r="N481">
        <v>214.537</v>
      </c>
      <c r="O481" s="4">
        <f>M481*201.6/N481</f>
        <v>0.18418081729491884</v>
      </c>
      <c r="P481" s="4">
        <v>1</v>
      </c>
      <c r="R481" s="4">
        <v>0</v>
      </c>
      <c r="S481" s="4">
        <v>0</v>
      </c>
      <c r="U481">
        <v>106.1</v>
      </c>
      <c r="V481">
        <v>106.4</v>
      </c>
      <c r="W481">
        <v>1</v>
      </c>
      <c r="X481" s="4">
        <v>0.5</v>
      </c>
      <c r="Y481">
        <v>1</v>
      </c>
      <c r="Z481">
        <v>1</v>
      </c>
      <c r="AA481">
        <f>(X481+Y481+W481)*(1+0.5*Z481)</f>
        <v>3.75</v>
      </c>
      <c r="AB481">
        <f>6*2/3</f>
        <v>4</v>
      </c>
      <c r="AC481">
        <v>1</v>
      </c>
      <c r="AD481">
        <f>AB481*AC481</f>
        <v>4</v>
      </c>
      <c r="AE481">
        <v>271</v>
      </c>
      <c r="AF481">
        <v>1316102</v>
      </c>
      <c r="AG481">
        <f>AE481/AF481*1000000</f>
        <v>205.91109199742877</v>
      </c>
      <c r="AH481">
        <v>1.5</v>
      </c>
      <c r="AI481">
        <v>0.010013721902770518</v>
      </c>
      <c r="AJ481">
        <v>2.5858891833901305</v>
      </c>
      <c r="AK481">
        <v>1.511337</v>
      </c>
      <c r="AL481">
        <v>0</v>
      </c>
    </row>
    <row r="482" spans="1:38" ht="12.75">
      <c r="A482" s="4" t="s">
        <v>50</v>
      </c>
      <c r="B482" s="4">
        <v>2009</v>
      </c>
      <c r="C482" s="4">
        <v>0</v>
      </c>
      <c r="H482" s="4">
        <v>3</v>
      </c>
      <c r="I482" s="4">
        <v>0</v>
      </c>
      <c r="J482" s="4">
        <v>1</v>
      </c>
      <c r="K482" s="4">
        <v>1</v>
      </c>
      <c r="L482" s="4">
        <v>1</v>
      </c>
      <c r="M482">
        <v>0.145</v>
      </c>
      <c r="N482">
        <v>214.537</v>
      </c>
      <c r="O482" s="4">
        <f>M482*201.6/N482</f>
        <v>0.13625621687634298</v>
      </c>
      <c r="P482" s="4">
        <v>1</v>
      </c>
      <c r="R482" s="4">
        <v>1</v>
      </c>
      <c r="S482" s="4">
        <v>2</v>
      </c>
      <c r="U482">
        <v>113</v>
      </c>
      <c r="V482">
        <v>113.3</v>
      </c>
      <c r="W482">
        <v>1</v>
      </c>
      <c r="X482">
        <v>0</v>
      </c>
      <c r="Y482">
        <v>0</v>
      </c>
      <c r="Z482">
        <v>1</v>
      </c>
      <c r="AA482">
        <f>(X482+Y482+W482)*(1+0.5*Z482)</f>
        <v>1.5</v>
      </c>
      <c r="AB482">
        <v>7.185</v>
      </c>
      <c r="AC482">
        <v>1.5</v>
      </c>
      <c r="AD482">
        <f>AB482*AC482</f>
        <v>10.7775</v>
      </c>
      <c r="AE482">
        <v>1223</v>
      </c>
      <c r="AF482">
        <v>8755602</v>
      </c>
      <c r="AG482">
        <f>AE482/AF482*1000000</f>
        <v>139.68200016400928</v>
      </c>
      <c r="AH482">
        <v>4.5</v>
      </c>
      <c r="AI482">
        <v>0.009066829665851671</v>
      </c>
      <c r="AJ482">
        <v>5.619216533004318</v>
      </c>
      <c r="AK482">
        <v>1.05773</v>
      </c>
      <c r="AL482">
        <v>0</v>
      </c>
    </row>
    <row r="483" spans="1:38" ht="12.75">
      <c r="A483" s="4" t="s">
        <v>51</v>
      </c>
      <c r="B483" s="4">
        <v>2009</v>
      </c>
      <c r="C483" s="4">
        <v>0</v>
      </c>
      <c r="H483" s="4">
        <v>1</v>
      </c>
      <c r="I483" s="4">
        <v>0</v>
      </c>
      <c r="J483" s="4">
        <v>0</v>
      </c>
      <c r="K483" s="4">
        <v>0</v>
      </c>
      <c r="L483" s="4">
        <v>0</v>
      </c>
      <c r="M483">
        <v>0.188</v>
      </c>
      <c r="N483">
        <v>214.537</v>
      </c>
      <c r="O483" s="4">
        <f>M483*201.6/N483</f>
        <v>0.17666323291553437</v>
      </c>
      <c r="P483" s="4">
        <v>0</v>
      </c>
      <c r="R483" s="4">
        <v>0</v>
      </c>
      <c r="S483" s="4">
        <v>0</v>
      </c>
      <c r="U483">
        <v>94.2</v>
      </c>
      <c r="V483">
        <v>94.4</v>
      </c>
      <c r="W483">
        <v>1</v>
      </c>
      <c r="X483">
        <v>1</v>
      </c>
      <c r="Y483">
        <v>1</v>
      </c>
      <c r="Z483">
        <v>0</v>
      </c>
      <c r="AA483">
        <f>(X483+Y483+W483)*(1+0.5*Z483)</f>
        <v>3</v>
      </c>
      <c r="AB483">
        <v>2.5</v>
      </c>
      <c r="AC483">
        <v>1.5</v>
      </c>
      <c r="AD483">
        <f>AB483*AC483</f>
        <v>3.75</v>
      </c>
      <c r="AE483">
        <v>115</v>
      </c>
      <c r="AF483">
        <v>2036802</v>
      </c>
      <c r="AG483">
        <f>AE483/AF483*1000000</f>
        <v>56.46106003430869</v>
      </c>
      <c r="AH483">
        <v>1.5</v>
      </c>
      <c r="AI483">
        <v>0.008012584181290862</v>
      </c>
      <c r="AJ483">
        <v>0.09221478894085607</v>
      </c>
      <c r="AK483">
        <v>-0.0285312</v>
      </c>
      <c r="AL483">
        <v>0</v>
      </c>
    </row>
    <row r="484" spans="1:38" ht="12.75">
      <c r="A484" s="4" t="s">
        <v>52</v>
      </c>
      <c r="B484" s="4">
        <v>2009</v>
      </c>
      <c r="C484" s="4">
        <v>0</v>
      </c>
      <c r="H484" s="4">
        <v>1</v>
      </c>
      <c r="I484" s="4">
        <v>0</v>
      </c>
      <c r="J484" s="4">
        <v>0</v>
      </c>
      <c r="K484" s="4">
        <v>0</v>
      </c>
      <c r="L484" s="4">
        <v>0</v>
      </c>
      <c r="M484">
        <v>0.446</v>
      </c>
      <c r="N484">
        <v>214.537</v>
      </c>
      <c r="O484" s="4">
        <f>M484*201.6/N484</f>
        <v>0.41910532915068266</v>
      </c>
      <c r="P484" s="4">
        <v>1</v>
      </c>
      <c r="R484" s="4">
        <v>1</v>
      </c>
      <c r="S484" s="4">
        <v>0</v>
      </c>
      <c r="U484">
        <v>115</v>
      </c>
      <c r="V484">
        <v>115.3</v>
      </c>
      <c r="W484">
        <v>0</v>
      </c>
      <c r="X484">
        <v>0</v>
      </c>
      <c r="Y484">
        <v>0</v>
      </c>
      <c r="Z484">
        <v>0</v>
      </c>
      <c r="AA484">
        <f>(X484+Y484+W484)*(1+0.5*Z484)</f>
        <v>0</v>
      </c>
      <c r="AB484">
        <f>19.3/2</f>
        <v>9.65</v>
      </c>
      <c r="AC484">
        <v>1</v>
      </c>
      <c r="AD484">
        <f>AB484*AC484</f>
        <v>9.65</v>
      </c>
      <c r="AE484">
        <v>1031</v>
      </c>
      <c r="AF484">
        <v>19307066</v>
      </c>
      <c r="AG484">
        <f>AE484/AF484*1000000</f>
        <v>53.40013858138777</v>
      </c>
      <c r="AH484">
        <v>10.5</v>
      </c>
      <c r="AI484">
        <v>0.008081308613209487</v>
      </c>
      <c r="AJ484">
        <v>3.085708771125614</v>
      </c>
      <c r="AK484">
        <v>0.154812</v>
      </c>
      <c r="AL484">
        <v>0</v>
      </c>
    </row>
    <row r="485" spans="1:38" ht="12.75">
      <c r="A485" s="4" t="s">
        <v>53</v>
      </c>
      <c r="B485" s="4">
        <v>2009</v>
      </c>
      <c r="C485" s="4">
        <v>1</v>
      </c>
      <c r="H485" s="4">
        <v>2</v>
      </c>
      <c r="I485" s="4">
        <v>1</v>
      </c>
      <c r="J485" s="4">
        <v>0</v>
      </c>
      <c r="K485" s="4">
        <v>1</v>
      </c>
      <c r="L485" s="4">
        <v>0</v>
      </c>
      <c r="M485">
        <v>0.302</v>
      </c>
      <c r="N485">
        <v>214.537</v>
      </c>
      <c r="O485" s="4">
        <f>M485*201.6/N485</f>
        <v>0.2837888103217627</v>
      </c>
      <c r="P485" s="4">
        <v>0</v>
      </c>
      <c r="R485" s="4">
        <v>0</v>
      </c>
      <c r="S485" s="4">
        <v>0</v>
      </c>
      <c r="U485">
        <v>91.8</v>
      </c>
      <c r="V485">
        <v>92.1</v>
      </c>
      <c r="W485">
        <v>1</v>
      </c>
      <c r="X485">
        <v>0</v>
      </c>
      <c r="Y485">
        <v>0.5</v>
      </c>
      <c r="Z485">
        <v>0</v>
      </c>
      <c r="AA485">
        <f>(X485+Y485+W485)*(1+0.5*Z485)</f>
        <v>1.5</v>
      </c>
      <c r="AB485">
        <v>1</v>
      </c>
      <c r="AC485">
        <v>1.5</v>
      </c>
      <c r="AD485">
        <f>AB485*AC485</f>
        <v>1.5</v>
      </c>
      <c r="AE485">
        <v>276</v>
      </c>
      <c r="AF485">
        <v>9449566</v>
      </c>
      <c r="AG485">
        <f>AE485/AF485*1000000</f>
        <v>29.207690596584012</v>
      </c>
      <c r="AH485">
        <v>-4.5</v>
      </c>
      <c r="AI485">
        <v>0.004712766264087856</v>
      </c>
      <c r="AJ485">
        <v>0.6133036788235027</v>
      </c>
      <c r="AK485">
        <v>-0.3468675</v>
      </c>
      <c r="AL485">
        <v>0</v>
      </c>
    </row>
    <row r="486" spans="1:38" ht="12.75">
      <c r="A486" s="4" t="s">
        <v>54</v>
      </c>
      <c r="B486" s="4">
        <v>2009</v>
      </c>
      <c r="C486" s="4">
        <v>1</v>
      </c>
      <c r="H486" s="4">
        <v>1</v>
      </c>
      <c r="I486" s="4">
        <v>0</v>
      </c>
      <c r="J486" s="4">
        <v>1</v>
      </c>
      <c r="K486" s="4">
        <v>0</v>
      </c>
      <c r="L486" s="4">
        <v>0</v>
      </c>
      <c r="M486">
        <v>0.23</v>
      </c>
      <c r="N486">
        <v>214.537</v>
      </c>
      <c r="O486" s="4">
        <f>M486*201.6/N486</f>
        <v>0.2161305509073027</v>
      </c>
      <c r="P486" s="4">
        <v>0</v>
      </c>
      <c r="R486" s="4">
        <v>0</v>
      </c>
      <c r="S486" s="4">
        <v>0</v>
      </c>
      <c r="U486">
        <v>88.8</v>
      </c>
      <c r="V486">
        <v>89</v>
      </c>
      <c r="W486">
        <v>1</v>
      </c>
      <c r="X486">
        <v>1</v>
      </c>
      <c r="Y486">
        <v>1</v>
      </c>
      <c r="Z486">
        <v>1</v>
      </c>
      <c r="AA486">
        <f>(X486+Y486+W486)*(1+0.5*Z486)</f>
        <v>4.5</v>
      </c>
      <c r="AB486">
        <v>0</v>
      </c>
      <c r="AC486">
        <v>1</v>
      </c>
      <c r="AD486">
        <f>AB486*AC486</f>
        <v>0</v>
      </c>
      <c r="AE486">
        <v>49</v>
      </c>
      <c r="AF486">
        <v>664968</v>
      </c>
      <c r="AG486">
        <f>AE486/AF486*1000000</f>
        <v>73.68775640331565</v>
      </c>
      <c r="AH486">
        <v>-11</v>
      </c>
      <c r="AI486">
        <v>0.0066542032383789095</v>
      </c>
      <c r="AJ486">
        <v>1.8565029324384645</v>
      </c>
      <c r="AK486">
        <v>-0.4839149</v>
      </c>
      <c r="AL486">
        <v>0</v>
      </c>
    </row>
    <row r="487" spans="1:38" ht="12.75">
      <c r="A487" s="4" t="s">
        <v>55</v>
      </c>
      <c r="B487" s="4">
        <v>2009</v>
      </c>
      <c r="C487" s="4">
        <v>0</v>
      </c>
      <c r="H487" s="4">
        <v>1</v>
      </c>
      <c r="I487" s="4">
        <v>0</v>
      </c>
      <c r="J487" s="4">
        <v>0</v>
      </c>
      <c r="K487" s="4">
        <v>0</v>
      </c>
      <c r="L487" s="4">
        <v>0</v>
      </c>
      <c r="M487">
        <v>0.28</v>
      </c>
      <c r="N487">
        <v>214.537</v>
      </c>
      <c r="O487" s="4">
        <f>M487*201.6/N487</f>
        <v>0.2631154532784555</v>
      </c>
      <c r="P487" s="4">
        <v>0</v>
      </c>
      <c r="R487" s="4">
        <v>0</v>
      </c>
      <c r="S487" s="4">
        <v>0</v>
      </c>
      <c r="U487">
        <v>89</v>
      </c>
      <c r="V487">
        <v>89.3</v>
      </c>
      <c r="W487">
        <v>1</v>
      </c>
      <c r="X487" s="4">
        <v>0.5</v>
      </c>
      <c r="Y487">
        <v>0</v>
      </c>
      <c r="Z487">
        <v>1</v>
      </c>
      <c r="AA487">
        <f>(X487+Y487+W487)*(1+0.5*Z487)</f>
        <v>2.25</v>
      </c>
      <c r="AB487">
        <v>0.25</v>
      </c>
      <c r="AC487">
        <v>1</v>
      </c>
      <c r="AD487">
        <f>AB487*AC487</f>
        <v>0.25</v>
      </c>
      <c r="AE487">
        <v>788</v>
      </c>
      <c r="AF487">
        <v>11528896</v>
      </c>
      <c r="AG487">
        <f>AE487/AF487*1000000</f>
        <v>68.34999639167532</v>
      </c>
      <c r="AH487">
        <v>-1</v>
      </c>
      <c r="AI487">
        <v>0.003412097072065327</v>
      </c>
      <c r="AJ487">
        <v>1.5486291780159356</v>
      </c>
      <c r="AK487">
        <v>-0.5415196</v>
      </c>
      <c r="AL487">
        <v>0</v>
      </c>
    </row>
    <row r="488" spans="1:38" ht="12.75">
      <c r="A488" s="4" t="s">
        <v>56</v>
      </c>
      <c r="B488" s="4">
        <v>2009</v>
      </c>
      <c r="C488" s="4">
        <v>0</v>
      </c>
      <c r="H488" s="4">
        <v>1</v>
      </c>
      <c r="I488" s="4">
        <v>0</v>
      </c>
      <c r="J488" s="4">
        <v>1</v>
      </c>
      <c r="K488" s="4">
        <v>0</v>
      </c>
      <c r="L488" s="4">
        <v>0</v>
      </c>
      <c r="M488">
        <v>0.17</v>
      </c>
      <c r="N488">
        <v>214.537</v>
      </c>
      <c r="O488" s="4">
        <f>M488*201.6/N488</f>
        <v>0.15974866806191937</v>
      </c>
      <c r="P488" s="4">
        <v>0</v>
      </c>
      <c r="R488" s="4">
        <v>0</v>
      </c>
      <c r="S488" s="4">
        <v>0</v>
      </c>
      <c r="U488">
        <v>89.3</v>
      </c>
      <c r="V488">
        <v>89.5</v>
      </c>
      <c r="W488">
        <v>0</v>
      </c>
      <c r="X488" s="4">
        <v>0.5</v>
      </c>
      <c r="Y488">
        <v>0</v>
      </c>
      <c r="Z488">
        <v>1</v>
      </c>
      <c r="AA488">
        <f>(X488+Y488+W488)*(1+0.5*Z488)</f>
        <v>0.75</v>
      </c>
      <c r="AB488">
        <v>0</v>
      </c>
      <c r="AC488">
        <v>1</v>
      </c>
      <c r="AD488">
        <f>AB488*AC488</f>
        <v>0</v>
      </c>
      <c r="AE488">
        <v>77</v>
      </c>
      <c r="AF488">
        <v>3717572</v>
      </c>
      <c r="AG488">
        <f>AE488/AF488*1000000</f>
        <v>20.712443498068094</v>
      </c>
      <c r="AH488">
        <v>-16</v>
      </c>
      <c r="AI488">
        <v>0.0032817440505907803</v>
      </c>
      <c r="AJ488">
        <v>0.736835781442432</v>
      </c>
      <c r="AK488">
        <v>-0.9400598</v>
      </c>
      <c r="AL488">
        <v>1</v>
      </c>
    </row>
    <row r="489" spans="1:38" ht="12.75">
      <c r="A489" s="4" t="s">
        <v>57</v>
      </c>
      <c r="B489" s="4">
        <v>2009</v>
      </c>
      <c r="C489" s="4">
        <v>2</v>
      </c>
      <c r="H489" s="4">
        <v>3</v>
      </c>
      <c r="I489" s="4">
        <v>1</v>
      </c>
      <c r="J489" s="4">
        <v>1</v>
      </c>
      <c r="K489" s="4">
        <v>1</v>
      </c>
      <c r="L489" s="4">
        <v>1</v>
      </c>
      <c r="M489">
        <v>0.25</v>
      </c>
      <c r="N489">
        <v>214.537</v>
      </c>
      <c r="O489" s="4">
        <f>M489*201.6/N489</f>
        <v>0.2349245118557638</v>
      </c>
      <c r="P489" s="4">
        <v>0</v>
      </c>
      <c r="R489" s="4">
        <v>0</v>
      </c>
      <c r="S489" s="4">
        <v>0</v>
      </c>
      <c r="U489">
        <v>98.6</v>
      </c>
      <c r="V489">
        <v>98.9</v>
      </c>
      <c r="W489">
        <v>1</v>
      </c>
      <c r="X489" s="4">
        <v>0.5</v>
      </c>
      <c r="Y489">
        <v>1</v>
      </c>
      <c r="Z489">
        <v>0</v>
      </c>
      <c r="AA489">
        <f>(X489+Y489+W489)*(1+0.5*Z489)</f>
        <v>2.5</v>
      </c>
      <c r="AB489">
        <v>1</v>
      </c>
      <c r="AC489">
        <v>1</v>
      </c>
      <c r="AD489">
        <f>AB489*AC489</f>
        <v>1</v>
      </c>
      <c r="AE489">
        <v>1266</v>
      </c>
      <c r="AF489">
        <v>3808600</v>
      </c>
      <c r="AG489">
        <f>AE489/AF489*1000000</f>
        <v>332.4056083600273</v>
      </c>
      <c r="AH489">
        <v>3.5</v>
      </c>
      <c r="AI489">
        <v>0.005597436759994044</v>
      </c>
      <c r="AJ489">
        <v>0.29890676987845455</v>
      </c>
      <c r="AK489">
        <v>0.2746298</v>
      </c>
      <c r="AL489">
        <v>0</v>
      </c>
    </row>
    <row r="490" spans="1:38" ht="12.75">
      <c r="A490" s="4" t="s">
        <v>58</v>
      </c>
      <c r="B490" s="4">
        <v>2009</v>
      </c>
      <c r="C490" s="4">
        <v>0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>
        <v>0.32299999999999995</v>
      </c>
      <c r="N490">
        <v>214.537</v>
      </c>
      <c r="O490" s="4">
        <f>M490*201.6/N490</f>
        <v>0.30352246931764676</v>
      </c>
      <c r="P490" s="4">
        <v>0</v>
      </c>
      <c r="R490" s="4">
        <v>0</v>
      </c>
      <c r="S490" s="4">
        <v>1</v>
      </c>
      <c r="U490">
        <v>97.9</v>
      </c>
      <c r="V490">
        <v>98.2</v>
      </c>
      <c r="W490">
        <v>1</v>
      </c>
      <c r="X490">
        <v>1</v>
      </c>
      <c r="Y490">
        <v>1</v>
      </c>
      <c r="Z490">
        <v>0</v>
      </c>
      <c r="AA490">
        <f>(X490+Y490+W490)*(1+0.5*Z490)</f>
        <v>3</v>
      </c>
      <c r="AB490">
        <v>6.7</v>
      </c>
      <c r="AC490">
        <v>0.5</v>
      </c>
      <c r="AD490">
        <f>AB490*AC490</f>
        <v>3.35</v>
      </c>
      <c r="AE490">
        <v>991</v>
      </c>
      <c r="AF490">
        <v>12666858</v>
      </c>
      <c r="AG490">
        <f>AE490/AF490*1000000</f>
        <v>78.23566033502547</v>
      </c>
      <c r="AH490">
        <v>2</v>
      </c>
      <c r="AI490">
        <v>0.004768383033260457</v>
      </c>
      <c r="AJ490">
        <v>4.584892014564317</v>
      </c>
      <c r="AK490">
        <v>0.4303611</v>
      </c>
      <c r="AL490">
        <v>0</v>
      </c>
    </row>
    <row r="491" spans="1:38" ht="12.75">
      <c r="A491" s="4" t="s">
        <v>59</v>
      </c>
      <c r="B491" s="4">
        <v>2009</v>
      </c>
      <c r="C491" s="4">
        <v>0</v>
      </c>
      <c r="H491" s="4">
        <v>3</v>
      </c>
      <c r="I491" s="4">
        <v>1</v>
      </c>
      <c r="J491" s="4">
        <v>1</v>
      </c>
      <c r="K491" s="4">
        <v>1</v>
      </c>
      <c r="L491" s="4">
        <v>1</v>
      </c>
      <c r="M491">
        <v>0.33</v>
      </c>
      <c r="N491">
        <v>214.537</v>
      </c>
      <c r="O491" s="4">
        <f>M491*201.6/N491</f>
        <v>0.31010035564960825</v>
      </c>
      <c r="P491" s="4">
        <v>1</v>
      </c>
      <c r="R491" s="4">
        <v>0</v>
      </c>
      <c r="S491" s="4">
        <v>0</v>
      </c>
      <c r="U491">
        <v>99.7</v>
      </c>
      <c r="V491">
        <v>100</v>
      </c>
      <c r="W491">
        <v>1</v>
      </c>
      <c r="X491">
        <v>0</v>
      </c>
      <c r="Y491">
        <v>0</v>
      </c>
      <c r="Z491">
        <v>0</v>
      </c>
      <c r="AA491">
        <f>(X491+Y491+W491)*(1+0.5*Z491)</f>
        <v>1</v>
      </c>
      <c r="AB491">
        <v>4</v>
      </c>
      <c r="AC491">
        <v>1.5</v>
      </c>
      <c r="AD491">
        <f>AB491*AC491</f>
        <v>6</v>
      </c>
      <c r="AE491">
        <v>124</v>
      </c>
      <c r="AF491">
        <v>1053646</v>
      </c>
      <c r="AG491">
        <f>AE491/AF491*1000000</f>
        <v>117.68658543761377</v>
      </c>
      <c r="AH491">
        <v>12</v>
      </c>
      <c r="AI491">
        <v>0.007308415117978701</v>
      </c>
      <c r="AJ491">
        <v>4.016477857878476</v>
      </c>
      <c r="AK491">
        <v>1.578369</v>
      </c>
      <c r="AL491">
        <v>0</v>
      </c>
    </row>
    <row r="492" spans="1:38" ht="12.75">
      <c r="A492" s="4" t="s">
        <v>60</v>
      </c>
      <c r="B492" s="4">
        <v>2009</v>
      </c>
      <c r="C492" s="4">
        <v>0</v>
      </c>
      <c r="H492" s="4">
        <v>2</v>
      </c>
      <c r="I492" s="4">
        <v>1</v>
      </c>
      <c r="J492" s="4">
        <v>0</v>
      </c>
      <c r="K492" s="4">
        <v>1</v>
      </c>
      <c r="L492" s="4">
        <v>0</v>
      </c>
      <c r="M492">
        <v>0.168</v>
      </c>
      <c r="N492">
        <v>214.537</v>
      </c>
      <c r="O492" s="4">
        <f>M492*201.6/N492</f>
        <v>0.1578692719670733</v>
      </c>
      <c r="P492" s="4">
        <v>0</v>
      </c>
      <c r="R492" s="4">
        <v>0</v>
      </c>
      <c r="S492" s="4">
        <v>0</v>
      </c>
      <c r="U492">
        <v>91.2</v>
      </c>
      <c r="V492">
        <v>91.5</v>
      </c>
      <c r="W492">
        <v>1</v>
      </c>
      <c r="X492" s="4">
        <v>1</v>
      </c>
      <c r="Y492">
        <v>1</v>
      </c>
      <c r="Z492">
        <v>1</v>
      </c>
      <c r="AA492">
        <f>(X492+Y492+W492)*(1+0.5*Z492)</f>
        <v>4.5</v>
      </c>
      <c r="AB492">
        <v>0</v>
      </c>
      <c r="AC492">
        <v>1</v>
      </c>
      <c r="AD492">
        <f>AB492*AC492</f>
        <v>0</v>
      </c>
      <c r="AE492">
        <v>101</v>
      </c>
      <c r="AF492">
        <v>4589872</v>
      </c>
      <c r="AG492">
        <f>AE492/AF492*1000000</f>
        <v>22.00497094472351</v>
      </c>
      <c r="AH492">
        <v>-8</v>
      </c>
      <c r="AI492">
        <v>0.010392450155286033</v>
      </c>
      <c r="AJ492">
        <v>0.5248956684415024</v>
      </c>
      <c r="AK492">
        <v>-0.8126276</v>
      </c>
      <c r="AL492">
        <v>0</v>
      </c>
    </row>
    <row r="493" spans="1:38" ht="12.75">
      <c r="A493" s="4" t="s">
        <v>61</v>
      </c>
      <c r="B493" s="4">
        <v>2009</v>
      </c>
      <c r="C493" s="4">
        <v>0</v>
      </c>
      <c r="H493" s="4">
        <v>1</v>
      </c>
      <c r="I493" s="4">
        <v>1</v>
      </c>
      <c r="J493" s="4">
        <v>1</v>
      </c>
      <c r="K493" s="4">
        <v>0</v>
      </c>
      <c r="L493" s="4">
        <v>0</v>
      </c>
      <c r="M493">
        <v>0.24</v>
      </c>
      <c r="N493">
        <v>214.537</v>
      </c>
      <c r="O493" s="4">
        <f>M493*201.6/N493</f>
        <v>0.22552753138153325</v>
      </c>
      <c r="P493" s="4">
        <v>0</v>
      </c>
      <c r="R493" s="4">
        <v>0</v>
      </c>
      <c r="S493" s="4">
        <v>0</v>
      </c>
      <c r="U493">
        <v>85.6</v>
      </c>
      <c r="V493">
        <v>85.8</v>
      </c>
      <c r="W493">
        <v>1</v>
      </c>
      <c r="X493">
        <v>1</v>
      </c>
      <c r="Y493">
        <v>1</v>
      </c>
      <c r="Z493">
        <v>0</v>
      </c>
      <c r="AA493">
        <f>(X493+Y493+W493)*(1+0.5*Z493)</f>
        <v>3</v>
      </c>
      <c r="AB493">
        <v>0</v>
      </c>
      <c r="AC493">
        <v>1</v>
      </c>
      <c r="AD493">
        <f>AB493*AC493</f>
        <v>0</v>
      </c>
      <c r="AE493">
        <v>61</v>
      </c>
      <c r="AF493">
        <v>807067</v>
      </c>
      <c r="AG493">
        <f>AE493/AF493*1000000</f>
        <v>75.58232463971392</v>
      </c>
      <c r="AH493">
        <v>-9.5</v>
      </c>
      <c r="AI493">
        <v>0.009844516960539666</v>
      </c>
      <c r="AJ493">
        <v>1.323973991470321</v>
      </c>
      <c r="AK493">
        <v>-1.17412</v>
      </c>
      <c r="AL493">
        <v>0</v>
      </c>
    </row>
    <row r="494" spans="1:38" ht="12.75">
      <c r="A494" s="4" t="s">
        <v>62</v>
      </c>
      <c r="B494" s="4">
        <v>2009</v>
      </c>
      <c r="C494" s="4">
        <v>1</v>
      </c>
      <c r="H494" s="4">
        <v>2</v>
      </c>
      <c r="I494" s="4">
        <v>1</v>
      </c>
      <c r="J494" s="4">
        <v>0</v>
      </c>
      <c r="K494" s="4">
        <v>0</v>
      </c>
      <c r="L494" s="4">
        <v>0</v>
      </c>
      <c r="M494">
        <v>0.214</v>
      </c>
      <c r="N494">
        <v>214.537</v>
      </c>
      <c r="O494" s="4">
        <f>M494*201.6/N494</f>
        <v>0.20109538214853379</v>
      </c>
      <c r="P494" s="4">
        <v>0</v>
      </c>
      <c r="R494" s="4">
        <v>0</v>
      </c>
      <c r="S494" s="4">
        <v>0</v>
      </c>
      <c r="U494">
        <v>90.2</v>
      </c>
      <c r="V494">
        <v>90.5</v>
      </c>
      <c r="W494">
        <v>1</v>
      </c>
      <c r="X494" s="4">
        <v>0.5</v>
      </c>
      <c r="Y494">
        <v>0</v>
      </c>
      <c r="Z494">
        <v>0</v>
      </c>
      <c r="AA494">
        <f>(X494+Y494+W494)*(1+0.5*Z494)</f>
        <v>1.5</v>
      </c>
      <c r="AB494">
        <v>0</v>
      </c>
      <c r="AC494">
        <v>1</v>
      </c>
      <c r="AD494">
        <f>AB494*AC494</f>
        <v>0</v>
      </c>
      <c r="AE494">
        <v>174</v>
      </c>
      <c r="AF494">
        <v>6306019</v>
      </c>
      <c r="AG494">
        <f>AE494/AF494*1000000</f>
        <v>27.59268565476888</v>
      </c>
      <c r="AH494">
        <v>-8</v>
      </c>
      <c r="AI494">
        <v>0.008420461721984423</v>
      </c>
      <c r="AJ494">
        <v>0.6629704659345346</v>
      </c>
      <c r="AK494">
        <v>-0.8880113</v>
      </c>
      <c r="AL494">
        <v>0</v>
      </c>
    </row>
    <row r="495" spans="1:38" ht="12.75">
      <c r="A495" s="4" t="s">
        <v>63</v>
      </c>
      <c r="B495" s="4">
        <v>2009</v>
      </c>
      <c r="C495" s="4">
        <f>2/2</f>
        <v>1</v>
      </c>
      <c r="H495" s="4">
        <v>1</v>
      </c>
      <c r="I495" s="4">
        <v>0</v>
      </c>
      <c r="J495" s="4">
        <v>1</v>
      </c>
      <c r="K495" s="4">
        <v>0</v>
      </c>
      <c r="L495" s="4">
        <v>0</v>
      </c>
      <c r="M495">
        <v>0.2</v>
      </c>
      <c r="N495">
        <v>214.537</v>
      </c>
      <c r="O495" s="4">
        <f>M495*201.6/N495</f>
        <v>0.18793960948461105</v>
      </c>
      <c r="P495" s="4">
        <v>0</v>
      </c>
      <c r="R495" s="4">
        <v>0</v>
      </c>
      <c r="S495" s="4">
        <v>0</v>
      </c>
      <c r="U495">
        <v>96.2</v>
      </c>
      <c r="V495">
        <v>96.4</v>
      </c>
      <c r="W495">
        <v>1</v>
      </c>
      <c r="X495" s="4">
        <v>0.5</v>
      </c>
      <c r="Y495">
        <v>1</v>
      </c>
      <c r="Z495">
        <v>0.5</v>
      </c>
      <c r="AA495">
        <f>(X495+Y495+W495)*(1+0.5*Z495)</f>
        <v>3.125</v>
      </c>
      <c r="AB495">
        <v>5</v>
      </c>
      <c r="AC495">
        <v>1</v>
      </c>
      <c r="AD495">
        <f>AB495*AC495</f>
        <v>5</v>
      </c>
      <c r="AE495">
        <v>417</v>
      </c>
      <c r="AF495">
        <v>24801761</v>
      </c>
      <c r="AG495">
        <f>AE495/AF495*1000000</f>
        <v>16.81332224756137</v>
      </c>
      <c r="AH495">
        <v>-10</v>
      </c>
      <c r="AI495">
        <v>0.00545556340494648</v>
      </c>
      <c r="AJ495">
        <v>0.37048403723726564</v>
      </c>
      <c r="AK495">
        <v>-0.5232372</v>
      </c>
      <c r="AL495">
        <v>0</v>
      </c>
    </row>
    <row r="496" spans="1:38" ht="12.75">
      <c r="A496" s="4" t="s">
        <v>64</v>
      </c>
      <c r="B496" s="4">
        <v>2009</v>
      </c>
      <c r="C496" s="4">
        <v>1</v>
      </c>
      <c r="H496" s="4">
        <v>2</v>
      </c>
      <c r="I496" s="4">
        <v>1</v>
      </c>
      <c r="J496" s="4">
        <v>0</v>
      </c>
      <c r="K496" s="4">
        <v>0</v>
      </c>
      <c r="L496" s="4">
        <v>0</v>
      </c>
      <c r="M496">
        <v>0.245</v>
      </c>
      <c r="N496">
        <v>214.537</v>
      </c>
      <c r="O496" s="4">
        <f>M496*201.6/N496</f>
        <v>0.2302260216186485</v>
      </c>
      <c r="P496" s="4">
        <v>0</v>
      </c>
      <c r="R496" s="4">
        <v>0</v>
      </c>
      <c r="S496" s="4">
        <v>0</v>
      </c>
      <c r="U496">
        <v>97.5</v>
      </c>
      <c r="V496">
        <v>97.8</v>
      </c>
      <c r="W496">
        <v>1</v>
      </c>
      <c r="X496">
        <v>0.5</v>
      </c>
      <c r="Y496" s="4">
        <v>0.5</v>
      </c>
      <c r="Z496">
        <v>0</v>
      </c>
      <c r="AA496">
        <f>(X496+Y496+W496)*(1+0.5*Z496)</f>
        <v>2</v>
      </c>
      <c r="AB496">
        <v>0</v>
      </c>
      <c r="AC496">
        <v>1</v>
      </c>
      <c r="AD496">
        <f>AB496*AC496</f>
        <v>0</v>
      </c>
      <c r="AE496">
        <v>111</v>
      </c>
      <c r="AF496">
        <v>2723421</v>
      </c>
      <c r="AG496">
        <f>AE496/AF496*1000000</f>
        <v>40.75756190467798</v>
      </c>
      <c r="AH496">
        <v>-20.5</v>
      </c>
      <c r="AI496">
        <v>0.007981285262143938</v>
      </c>
      <c r="AJ496">
        <v>0.4178593214771713</v>
      </c>
      <c r="AK496">
        <v>0.0959424</v>
      </c>
      <c r="AL496">
        <v>0</v>
      </c>
    </row>
    <row r="497" spans="1:38" ht="12.75">
      <c r="A497" s="4" t="s">
        <v>65</v>
      </c>
      <c r="B497" s="4">
        <v>2009</v>
      </c>
      <c r="C497" s="4">
        <v>0</v>
      </c>
      <c r="H497" s="4">
        <v>2</v>
      </c>
      <c r="I497" s="4">
        <v>0</v>
      </c>
      <c r="J497" s="4">
        <v>1</v>
      </c>
      <c r="K497" s="4">
        <v>1</v>
      </c>
      <c r="L497" s="4">
        <v>0</v>
      </c>
      <c r="M497">
        <v>0.245</v>
      </c>
      <c r="N497">
        <v>214.537</v>
      </c>
      <c r="O497" s="4">
        <f>M497*201.6/N497</f>
        <v>0.2302260216186485</v>
      </c>
      <c r="P497" s="4">
        <v>1</v>
      </c>
      <c r="R497" s="4">
        <v>0</v>
      </c>
      <c r="S497" s="4">
        <v>0</v>
      </c>
      <c r="U497">
        <v>100.3</v>
      </c>
      <c r="V497">
        <v>100.6</v>
      </c>
      <c r="W497">
        <v>1</v>
      </c>
      <c r="X497">
        <v>0.5</v>
      </c>
      <c r="Y497">
        <v>0</v>
      </c>
      <c r="Z497">
        <v>0</v>
      </c>
      <c r="AA497">
        <f>(X497+Y497+W497)*(1+0.5*Z497)</f>
        <v>1.5</v>
      </c>
      <c r="AB497">
        <v>0</v>
      </c>
      <c r="AC497">
        <v>1</v>
      </c>
      <c r="AD497">
        <f>AB497*AC497</f>
        <v>0</v>
      </c>
      <c r="AE497">
        <v>216</v>
      </c>
      <c r="AF497">
        <v>624817</v>
      </c>
      <c r="AG497">
        <f>AE497/AF497*1000000</f>
        <v>345.7012213176018</v>
      </c>
      <c r="AH497">
        <v>12</v>
      </c>
      <c r="AI497">
        <v>0.024362934362934362</v>
      </c>
      <c r="AJ497">
        <v>3.3718010622887493</v>
      </c>
      <c r="AK497">
        <v>0.5795394</v>
      </c>
      <c r="AL497">
        <v>0</v>
      </c>
    </row>
    <row r="498" spans="1:38" ht="12.75">
      <c r="A498" s="4" t="s">
        <v>66</v>
      </c>
      <c r="B498" s="4">
        <v>2009</v>
      </c>
      <c r="C498" s="4">
        <v>1</v>
      </c>
      <c r="H498" s="4">
        <v>1</v>
      </c>
      <c r="I498" s="4">
        <v>1</v>
      </c>
      <c r="J498" s="4">
        <v>0</v>
      </c>
      <c r="K498" s="4">
        <v>0</v>
      </c>
      <c r="L498" s="4">
        <v>0</v>
      </c>
      <c r="M498">
        <v>0.195</v>
      </c>
      <c r="N498">
        <v>214.537</v>
      </c>
      <c r="O498" s="4">
        <f>M498*201.6/N498</f>
        <v>0.18324111924749575</v>
      </c>
      <c r="P498" s="4">
        <v>0</v>
      </c>
      <c r="R498" s="4">
        <v>0</v>
      </c>
      <c r="S498" s="4">
        <v>0</v>
      </c>
      <c r="U498">
        <v>103.2</v>
      </c>
      <c r="V498">
        <v>103.5</v>
      </c>
      <c r="W498">
        <v>1</v>
      </c>
      <c r="X498">
        <v>1</v>
      </c>
      <c r="Y498">
        <v>1</v>
      </c>
      <c r="Z498">
        <v>0</v>
      </c>
      <c r="AA498">
        <f>(X498+Y498+W498)*(1+0.5*Z498)</f>
        <v>3</v>
      </c>
      <c r="AB498">
        <v>0</v>
      </c>
      <c r="AC498">
        <v>1</v>
      </c>
      <c r="AD498">
        <f>AB498*AC498</f>
        <v>0</v>
      </c>
      <c r="AE498">
        <v>140</v>
      </c>
      <c r="AF498">
        <v>7925937</v>
      </c>
      <c r="AG498">
        <f>AE498/AF498*1000000</f>
        <v>17.663526722455654</v>
      </c>
      <c r="AH498">
        <v>-2.5</v>
      </c>
      <c r="AI498">
        <v>0.006660054196006428</v>
      </c>
      <c r="AJ498">
        <v>0.48649032992036406</v>
      </c>
      <c r="AK498">
        <v>-0.0765696</v>
      </c>
      <c r="AL498">
        <v>0</v>
      </c>
    </row>
    <row r="499" spans="1:38" ht="12.75">
      <c r="A499" s="4" t="s">
        <v>67</v>
      </c>
      <c r="B499" s="4">
        <v>2009</v>
      </c>
      <c r="C499" s="4">
        <v>1</v>
      </c>
      <c r="H499" s="4">
        <v>3</v>
      </c>
      <c r="I499" s="4">
        <v>1</v>
      </c>
      <c r="J499" s="4">
        <v>1</v>
      </c>
      <c r="K499" s="4">
        <v>1</v>
      </c>
      <c r="L499" s="4">
        <v>1</v>
      </c>
      <c r="M499">
        <v>0.375</v>
      </c>
      <c r="N499">
        <v>214.537</v>
      </c>
      <c r="O499" s="4">
        <f>M499*201.6/N499</f>
        <v>0.3523867677836457</v>
      </c>
      <c r="P499" s="4">
        <v>0</v>
      </c>
      <c r="R499" s="4">
        <v>0</v>
      </c>
      <c r="S499" s="4">
        <v>0</v>
      </c>
      <c r="U499">
        <v>103.4</v>
      </c>
      <c r="V499">
        <v>103.7</v>
      </c>
      <c r="W499">
        <v>1</v>
      </c>
      <c r="X499">
        <v>0</v>
      </c>
      <c r="Y499">
        <v>0</v>
      </c>
      <c r="Z499">
        <v>0</v>
      </c>
      <c r="AA499">
        <f>(X499+Y499+W499)*(1+0.5*Z499)</f>
        <v>1</v>
      </c>
      <c r="AB499">
        <v>1</v>
      </c>
      <c r="AC499">
        <v>1.5</v>
      </c>
      <c r="AD499">
        <f>AB499*AC499</f>
        <v>1.5</v>
      </c>
      <c r="AE499">
        <v>1081</v>
      </c>
      <c r="AF499">
        <v>6667426</v>
      </c>
      <c r="AG499">
        <f>AE499/AF499*1000000</f>
        <v>162.13153321836643</v>
      </c>
      <c r="AH499">
        <v>5</v>
      </c>
      <c r="AI499">
        <v>0.006516676997302866</v>
      </c>
      <c r="AJ499">
        <v>0.408830003908902</v>
      </c>
      <c r="AK499">
        <v>0.9600471</v>
      </c>
      <c r="AL499">
        <v>0</v>
      </c>
    </row>
    <row r="500" spans="1:38" ht="12.75">
      <c r="A500" s="4" t="s">
        <v>68</v>
      </c>
      <c r="B500" s="4">
        <v>2009</v>
      </c>
      <c r="C500" s="4">
        <v>1</v>
      </c>
      <c r="H500" s="4">
        <v>1</v>
      </c>
      <c r="I500" s="4">
        <v>0</v>
      </c>
      <c r="J500" s="4">
        <v>0</v>
      </c>
      <c r="K500" s="4">
        <v>0</v>
      </c>
      <c r="L500" s="4">
        <v>0</v>
      </c>
      <c r="M500">
        <v>0.322</v>
      </c>
      <c r="N500">
        <v>214.537</v>
      </c>
      <c r="O500" s="4">
        <f>M500*201.6/N500</f>
        <v>0.30258277127022376</v>
      </c>
      <c r="P500" s="4">
        <v>0</v>
      </c>
      <c r="R500" s="4">
        <v>0</v>
      </c>
      <c r="S500" s="4">
        <v>0</v>
      </c>
      <c r="U500">
        <v>87.3</v>
      </c>
      <c r="V500">
        <v>87.5</v>
      </c>
      <c r="W500">
        <v>1</v>
      </c>
      <c r="X500">
        <v>0.5</v>
      </c>
      <c r="Y500">
        <v>0.5</v>
      </c>
      <c r="Z500">
        <v>0</v>
      </c>
      <c r="AA500">
        <f>(X500+Y500+W500)*(1+0.5*Z500)</f>
        <v>2</v>
      </c>
      <c r="AB500">
        <v>0</v>
      </c>
      <c r="AC500">
        <v>1</v>
      </c>
      <c r="AD500">
        <f>AB500*AC500</f>
        <v>0</v>
      </c>
      <c r="AE500">
        <v>66</v>
      </c>
      <c r="AF500">
        <v>1847775</v>
      </c>
      <c r="AG500">
        <f>AE500/AF500*1000000</f>
        <v>35.71863457401469</v>
      </c>
      <c r="AH500">
        <v>-7</v>
      </c>
      <c r="AI500">
        <v>0.010242954017356117</v>
      </c>
      <c r="AJ500">
        <v>0.7008284464302337</v>
      </c>
      <c r="AK500">
        <v>-1.151408</v>
      </c>
      <c r="AL500">
        <v>0</v>
      </c>
    </row>
    <row r="501" spans="1:38" ht="12.75">
      <c r="A501" s="4" t="s">
        <v>69</v>
      </c>
      <c r="B501" s="4">
        <v>2009</v>
      </c>
      <c r="C501" s="4">
        <v>0</v>
      </c>
      <c r="H501" s="4">
        <v>2</v>
      </c>
      <c r="I501" s="4">
        <v>0</v>
      </c>
      <c r="J501" s="4">
        <v>1</v>
      </c>
      <c r="K501" s="4">
        <v>1</v>
      </c>
      <c r="L501" s="4">
        <v>1</v>
      </c>
      <c r="M501">
        <v>0.32899999999999996</v>
      </c>
      <c r="N501">
        <v>214.537</v>
      </c>
      <c r="O501" s="4">
        <f>M501*201.6/N501</f>
        <v>0.30916065760218514</v>
      </c>
      <c r="P501" s="4">
        <v>0</v>
      </c>
      <c r="R501" s="4">
        <v>0</v>
      </c>
      <c r="S501" s="4">
        <v>0</v>
      </c>
      <c r="U501">
        <v>92.6</v>
      </c>
      <c r="V501">
        <v>92.9</v>
      </c>
      <c r="W501">
        <v>1</v>
      </c>
      <c r="X501" s="4">
        <v>0.5</v>
      </c>
      <c r="Y501">
        <v>0.5</v>
      </c>
      <c r="Z501">
        <v>0</v>
      </c>
      <c r="AA501">
        <f>(X501+Y501+W501)*(1+0.5*Z501)</f>
        <v>2</v>
      </c>
      <c r="AB501">
        <v>1</v>
      </c>
      <c r="AC501">
        <v>1.5</v>
      </c>
      <c r="AD501">
        <f>AB501*AC501</f>
        <v>1.5</v>
      </c>
      <c r="AE501">
        <v>374</v>
      </c>
      <c r="AF501">
        <v>5669264</v>
      </c>
      <c r="AG501">
        <f>AE501/AF501*1000000</f>
        <v>65.96976256529949</v>
      </c>
      <c r="AH501">
        <v>2</v>
      </c>
      <c r="AI501">
        <v>0.005336048234389979</v>
      </c>
      <c r="AJ501">
        <v>2.4123704892743225</v>
      </c>
      <c r="AK501">
        <v>0.0043034</v>
      </c>
      <c r="AL501">
        <v>0</v>
      </c>
    </row>
    <row r="502" spans="1:38" ht="12.75">
      <c r="A502" s="4" t="s">
        <v>70</v>
      </c>
      <c r="B502" s="4">
        <v>2009</v>
      </c>
      <c r="C502" s="4">
        <v>1</v>
      </c>
      <c r="H502" s="4">
        <v>2</v>
      </c>
      <c r="I502" s="4">
        <v>1</v>
      </c>
      <c r="J502" s="4">
        <v>1</v>
      </c>
      <c r="K502" s="4">
        <v>1</v>
      </c>
      <c r="L502" s="4">
        <v>0</v>
      </c>
      <c r="M502">
        <v>0.14</v>
      </c>
      <c r="N502">
        <v>214.537</v>
      </c>
      <c r="O502" s="4">
        <f>M502*201.6/N502</f>
        <v>0.13155772663922774</v>
      </c>
      <c r="P502" s="4">
        <v>0</v>
      </c>
      <c r="R502" s="4">
        <v>0</v>
      </c>
      <c r="S502" s="4">
        <v>0</v>
      </c>
      <c r="U502">
        <v>95.8</v>
      </c>
      <c r="V502">
        <v>96.1</v>
      </c>
      <c r="W502">
        <v>1</v>
      </c>
      <c r="X502">
        <v>0.5</v>
      </c>
      <c r="Y502">
        <v>1</v>
      </c>
      <c r="Z502">
        <v>0</v>
      </c>
      <c r="AA502">
        <f>(X502+Y502+W502)*(1+0.5*Z502)</f>
        <v>2.5</v>
      </c>
      <c r="AB502">
        <v>0</v>
      </c>
      <c r="AC502">
        <v>1</v>
      </c>
      <c r="AD502">
        <f>AB502*AC502</f>
        <v>0</v>
      </c>
      <c r="AE502">
        <v>56</v>
      </c>
      <c r="AF502">
        <v>559851</v>
      </c>
      <c r="AG502">
        <f>AE502/AF502*1000000</f>
        <v>100.02661422414178</v>
      </c>
      <c r="AH502">
        <v>-20</v>
      </c>
      <c r="AI502">
        <v>0.015731337032771436</v>
      </c>
      <c r="AJ502">
        <v>0.06860700189327087</v>
      </c>
      <c r="AK502">
        <v>-0.4131782</v>
      </c>
      <c r="AL502">
        <v>0</v>
      </c>
    </row>
    <row r="503" spans="1:38" ht="12.75">
      <c r="A503" s="4" t="s">
        <v>20</v>
      </c>
      <c r="B503" s="4">
        <v>2010</v>
      </c>
      <c r="C503" s="4">
        <v>0</v>
      </c>
      <c r="D503" s="4">
        <v>0</v>
      </c>
      <c r="E503" s="4">
        <v>0</v>
      </c>
      <c r="F503" s="4">
        <v>0</v>
      </c>
      <c r="G503" s="4">
        <v>2</v>
      </c>
      <c r="H503" s="4"/>
      <c r="I503" s="4"/>
      <c r="J503" s="4"/>
      <c r="K503" s="4"/>
      <c r="L503" s="4"/>
      <c r="M503" s="4">
        <v>0.209</v>
      </c>
      <c r="N503">
        <v>218.056</v>
      </c>
      <c r="O503" s="4">
        <f>M503*201.6/N503</f>
        <v>0.19322742781670763</v>
      </c>
      <c r="P503" s="4">
        <v>0</v>
      </c>
      <c r="Q503" s="4"/>
      <c r="R503" s="4">
        <v>0</v>
      </c>
      <c r="S503" s="4">
        <v>0</v>
      </c>
      <c r="U503">
        <v>89.2</v>
      </c>
      <c r="V503">
        <v>87.9</v>
      </c>
      <c r="W503">
        <v>1</v>
      </c>
      <c r="X503">
        <v>1</v>
      </c>
      <c r="Y503">
        <v>1</v>
      </c>
      <c r="Z503">
        <v>0.5</v>
      </c>
      <c r="AA503">
        <f>(X503+Y503+W503)*(1+0.5*Z503)</f>
        <v>3.75</v>
      </c>
      <c r="AB503">
        <v>0</v>
      </c>
      <c r="AC503">
        <v>1</v>
      </c>
      <c r="AD503">
        <f>AB503*AC503</f>
        <v>0</v>
      </c>
      <c r="AE503">
        <v>140</v>
      </c>
      <c r="AF503">
        <v>4785570</v>
      </c>
      <c r="AG503">
        <f>AE503/AF503*1000000</f>
        <v>29.254613348044224</v>
      </c>
      <c r="AH503">
        <v>-13</v>
      </c>
      <c r="AI503">
        <v>0.0036261032108463667</v>
      </c>
      <c r="AJ503">
        <v>0.7129026252094582</v>
      </c>
      <c r="AK503">
        <v>-1.20136</v>
      </c>
      <c r="AL503">
        <v>0</v>
      </c>
    </row>
    <row r="504" spans="1:38" ht="12.75">
      <c r="A504" s="4" t="s">
        <v>22</v>
      </c>
      <c r="B504" s="4">
        <v>2010</v>
      </c>
      <c r="C504" s="4">
        <v>0</v>
      </c>
      <c r="D504" s="4">
        <v>0</v>
      </c>
      <c r="E504" s="4">
        <v>0</v>
      </c>
      <c r="F504" s="4">
        <v>1</v>
      </c>
      <c r="G504" s="4">
        <v>0</v>
      </c>
      <c r="H504" s="4"/>
      <c r="I504" s="4"/>
      <c r="J504" s="4"/>
      <c r="K504" s="4"/>
      <c r="L504" s="4"/>
      <c r="M504" s="4">
        <v>0.08</v>
      </c>
      <c r="N504">
        <v>218.056</v>
      </c>
      <c r="O504" s="4">
        <f>M504*201.6/N504</f>
        <v>0.07396265179586894</v>
      </c>
      <c r="P504" s="4">
        <v>0</v>
      </c>
      <c r="Q504" s="4"/>
      <c r="R504" s="4">
        <v>0</v>
      </c>
      <c r="S504" s="4">
        <v>0</v>
      </c>
      <c r="U504">
        <v>107</v>
      </c>
      <c r="V504">
        <v>105.5</v>
      </c>
      <c r="W504">
        <v>1</v>
      </c>
      <c r="X504">
        <v>0.5</v>
      </c>
      <c r="Y504">
        <v>0</v>
      </c>
      <c r="Z504">
        <v>0</v>
      </c>
      <c r="AA504">
        <f>(X504+Y504+W504)*(1+0.5*Z504)</f>
        <v>1.5</v>
      </c>
      <c r="AB504">
        <v>0</v>
      </c>
      <c r="AC504">
        <v>1</v>
      </c>
      <c r="AD504">
        <f>AB504*AC504</f>
        <v>0</v>
      </c>
      <c r="AE504">
        <v>119</v>
      </c>
      <c r="AF504">
        <v>713868</v>
      </c>
      <c r="AG504">
        <f>AE504/AF504*1000000</f>
        <v>166.69748468904615</v>
      </c>
      <c r="AH504">
        <v>-13</v>
      </c>
      <c r="AI504">
        <v>0.008287624614645474</v>
      </c>
      <c r="AJ504">
        <v>0.048185350566540164</v>
      </c>
      <c r="AK504">
        <v>-0.9630362</v>
      </c>
      <c r="AL504">
        <v>1</v>
      </c>
    </row>
    <row r="505" spans="1:38" ht="12.75">
      <c r="A505" s="4" t="s">
        <v>23</v>
      </c>
      <c r="B505" s="4">
        <v>2010</v>
      </c>
      <c r="C505" s="4">
        <v>2</v>
      </c>
      <c r="D505" s="4">
        <v>0</v>
      </c>
      <c r="E505" s="4">
        <v>0</v>
      </c>
      <c r="F505" s="4">
        <v>1</v>
      </c>
      <c r="G505" s="4">
        <v>0</v>
      </c>
      <c r="H505" s="4"/>
      <c r="I505" s="4"/>
      <c r="J505" s="4"/>
      <c r="K505" s="4"/>
      <c r="L505" s="4"/>
      <c r="M505" s="4">
        <v>0.19</v>
      </c>
      <c r="N505">
        <v>218.056</v>
      </c>
      <c r="O505" s="4">
        <f>M505*201.6/N505</f>
        <v>0.17566129801518876</v>
      </c>
      <c r="P505" s="4">
        <v>0</v>
      </c>
      <c r="Q505" s="4"/>
      <c r="R505" s="4">
        <v>0</v>
      </c>
      <c r="S505" s="4">
        <v>0</v>
      </c>
      <c r="U505">
        <v>100</v>
      </c>
      <c r="V505">
        <v>98.6</v>
      </c>
      <c r="W505">
        <v>1</v>
      </c>
      <c r="X505">
        <v>0.5</v>
      </c>
      <c r="Y505">
        <v>1</v>
      </c>
      <c r="Z505">
        <v>0.5</v>
      </c>
      <c r="AA505">
        <f>(X505+Y505+W505)*(1+0.5*Z505)</f>
        <v>3.125</v>
      </c>
      <c r="AB505">
        <v>2.5</v>
      </c>
      <c r="AC505">
        <v>1</v>
      </c>
      <c r="AD505">
        <f>AB505*AC505</f>
        <v>2.5</v>
      </c>
      <c r="AE505">
        <v>169</v>
      </c>
      <c r="AF505">
        <v>6408790</v>
      </c>
      <c r="AG505">
        <f>AE505/AF505*1000000</f>
        <v>26.370032408613795</v>
      </c>
      <c r="AH505">
        <v>-6</v>
      </c>
      <c r="AI505">
        <v>0.010122014868635726</v>
      </c>
      <c r="AJ505">
        <v>0.09960848332249629</v>
      </c>
      <c r="AK505">
        <v>0.4546749</v>
      </c>
      <c r="AL505">
        <v>1</v>
      </c>
    </row>
    <row r="506" spans="1:38" ht="12.75">
      <c r="A506" s="4" t="s">
        <v>24</v>
      </c>
      <c r="B506" s="4">
        <v>2010</v>
      </c>
      <c r="C506" s="4">
        <v>0</v>
      </c>
      <c r="D506" s="4">
        <v>1</v>
      </c>
      <c r="E506" s="4">
        <v>0</v>
      </c>
      <c r="F506" s="4">
        <v>0</v>
      </c>
      <c r="G506" s="4">
        <v>0</v>
      </c>
      <c r="H506" s="4"/>
      <c r="I506" s="4"/>
      <c r="J506" s="4"/>
      <c r="K506" s="4"/>
      <c r="L506" s="4"/>
      <c r="M506" s="4">
        <v>0.218</v>
      </c>
      <c r="N506">
        <v>218.056</v>
      </c>
      <c r="O506" s="4">
        <f>M506*201.6/N506</f>
        <v>0.20154822614374288</v>
      </c>
      <c r="P506" s="4">
        <v>0</v>
      </c>
      <c r="Q506" s="4"/>
      <c r="R506" s="4">
        <v>0</v>
      </c>
      <c r="S506" s="4">
        <v>0</v>
      </c>
      <c r="U506">
        <v>88.9</v>
      </c>
      <c r="V506">
        <v>87.7</v>
      </c>
      <c r="W506">
        <v>0</v>
      </c>
      <c r="X506">
        <v>0</v>
      </c>
      <c r="Y506">
        <v>0</v>
      </c>
      <c r="Z506">
        <v>0</v>
      </c>
      <c r="AA506">
        <f>(X506+Y506+W506)*(1+0.5*Z506)</f>
        <v>0</v>
      </c>
      <c r="AB506">
        <v>0</v>
      </c>
      <c r="AC506">
        <v>1</v>
      </c>
      <c r="AD506">
        <f>AB506*AC506</f>
        <v>0</v>
      </c>
      <c r="AE506">
        <v>111</v>
      </c>
      <c r="AF506">
        <v>2922280</v>
      </c>
      <c r="AG506">
        <f>AE506/AF506*1000000</f>
        <v>37.984039859287954</v>
      </c>
      <c r="AH506">
        <v>-9</v>
      </c>
      <c r="AI506">
        <v>0.004298901181961622</v>
      </c>
      <c r="AJ506">
        <v>0.8078385619220465</v>
      </c>
      <c r="AK506">
        <v>-1.200508</v>
      </c>
      <c r="AL506">
        <v>0</v>
      </c>
    </row>
    <row r="507" spans="1:38" ht="12.75">
      <c r="A507" s="4" t="s">
        <v>25</v>
      </c>
      <c r="B507" s="4">
        <v>2010</v>
      </c>
      <c r="C507" s="4">
        <v>0</v>
      </c>
      <c r="D507" s="4">
        <v>1</v>
      </c>
      <c r="E507" s="4">
        <v>0.5</v>
      </c>
      <c r="F507" s="4">
        <v>2</v>
      </c>
      <c r="G507" s="4">
        <v>0</v>
      </c>
      <c r="H507" s="4"/>
      <c r="I507" s="4"/>
      <c r="J507" s="4"/>
      <c r="K507" s="4"/>
      <c r="L507" s="4"/>
      <c r="M507" s="4">
        <v>0.47700000000000004</v>
      </c>
      <c r="N507">
        <v>218.056</v>
      </c>
      <c r="O507" s="4">
        <f>M507*201.6/N507</f>
        <v>0.4410023113328686</v>
      </c>
      <c r="P507" s="4">
        <v>0</v>
      </c>
      <c r="Q507" s="4"/>
      <c r="R507" s="4">
        <v>1</v>
      </c>
      <c r="S507" s="4">
        <v>1</v>
      </c>
      <c r="U507">
        <v>115.3</v>
      </c>
      <c r="V507">
        <v>113.6</v>
      </c>
      <c r="W507">
        <v>1</v>
      </c>
      <c r="X507">
        <v>0</v>
      </c>
      <c r="Y507">
        <v>0</v>
      </c>
      <c r="Z507">
        <v>0.5</v>
      </c>
      <c r="AA507">
        <f>(X507+Y507+W507)*(1+0.5*Z507)</f>
        <v>1.25</v>
      </c>
      <c r="AB507">
        <f>AB506+(20-AB506)/4</f>
        <v>5</v>
      </c>
      <c r="AC507">
        <v>1.5</v>
      </c>
      <c r="AD507">
        <f>AB507*AC507</f>
        <v>7.5</v>
      </c>
      <c r="AE507">
        <v>2156</v>
      </c>
      <c r="AF507">
        <v>37333601</v>
      </c>
      <c r="AG507">
        <f>AE507/AF507*1000000</f>
        <v>57.74958595609355</v>
      </c>
      <c r="AH507">
        <v>7</v>
      </c>
      <c r="AI507">
        <v>0.006230670130131726</v>
      </c>
      <c r="AJ507">
        <v>0.2949090102514152</v>
      </c>
      <c r="AK507">
        <v>0.9416019</v>
      </c>
      <c r="AL507">
        <v>0</v>
      </c>
    </row>
    <row r="508" spans="1:38" ht="12.75">
      <c r="A508" s="4" t="s">
        <v>26</v>
      </c>
      <c r="B508" s="4">
        <v>2010</v>
      </c>
      <c r="C508" s="4">
        <v>0</v>
      </c>
      <c r="D508" s="4">
        <v>1</v>
      </c>
      <c r="E508" s="4">
        <v>0</v>
      </c>
      <c r="F508" s="4">
        <v>1</v>
      </c>
      <c r="G508" s="4">
        <v>2</v>
      </c>
      <c r="H508" s="4"/>
      <c r="I508" s="4"/>
      <c r="J508" s="4"/>
      <c r="K508" s="4"/>
      <c r="L508" s="4"/>
      <c r="M508" s="4">
        <v>0.22</v>
      </c>
      <c r="N508">
        <v>218.056</v>
      </c>
      <c r="O508" s="4">
        <f>M508*201.6/N508</f>
        <v>0.20339729243863958</v>
      </c>
      <c r="P508" s="4">
        <v>0</v>
      </c>
      <c r="Q508" s="4"/>
      <c r="R508" s="4">
        <v>0</v>
      </c>
      <c r="S508" s="4">
        <v>0.5</v>
      </c>
      <c r="U508">
        <v>102.4</v>
      </c>
      <c r="V508">
        <v>100.9</v>
      </c>
      <c r="W508">
        <v>1</v>
      </c>
      <c r="X508">
        <v>0.5</v>
      </c>
      <c r="Y508">
        <v>0.5</v>
      </c>
      <c r="Z508">
        <v>0</v>
      </c>
      <c r="AA508">
        <f>(X508+Y508+W508)*(1+0.5*Z508)</f>
        <v>2</v>
      </c>
      <c r="AB508">
        <v>7.5</v>
      </c>
      <c r="AC508">
        <v>1</v>
      </c>
      <c r="AD508">
        <f>AB508*AC508</f>
        <v>7.5</v>
      </c>
      <c r="AE508">
        <v>304</v>
      </c>
      <c r="AF508">
        <v>5048196</v>
      </c>
      <c r="AG508">
        <f>AE508/AF508*1000000</f>
        <v>60.21953188822304</v>
      </c>
      <c r="AH508">
        <v>0</v>
      </c>
      <c r="AI508">
        <v>0.008949257989257667</v>
      </c>
      <c r="AJ508">
        <v>0.2918274945574506</v>
      </c>
      <c r="AK508">
        <v>0.7408397</v>
      </c>
      <c r="AL508">
        <v>0</v>
      </c>
    </row>
    <row r="509" spans="1:38" ht="12.75">
      <c r="A509" s="4" t="s">
        <v>27</v>
      </c>
      <c r="B509" s="4">
        <v>2010</v>
      </c>
      <c r="C509" s="4">
        <v>0</v>
      </c>
      <c r="D509" s="4">
        <v>1</v>
      </c>
      <c r="E509" s="4">
        <v>1</v>
      </c>
      <c r="F509" s="4">
        <v>2</v>
      </c>
      <c r="G509" s="4">
        <v>2</v>
      </c>
      <c r="H509" s="4"/>
      <c r="I509" s="4"/>
      <c r="J509" s="4"/>
      <c r="K509" s="4"/>
      <c r="L509" s="4"/>
      <c r="M509" s="4">
        <v>0.452</v>
      </c>
      <c r="N509">
        <v>218.056</v>
      </c>
      <c r="O509" s="4">
        <f>M509*201.6/N509</f>
        <v>0.4178889826466595</v>
      </c>
      <c r="P509" s="4">
        <v>1</v>
      </c>
      <c r="Q509" s="4"/>
      <c r="R509" s="4">
        <v>0</v>
      </c>
      <c r="S509" s="4">
        <v>0</v>
      </c>
      <c r="U509">
        <v>111</v>
      </c>
      <c r="V509">
        <v>109.4</v>
      </c>
      <c r="W509">
        <v>1</v>
      </c>
      <c r="X509">
        <v>0</v>
      </c>
      <c r="Y509">
        <v>0</v>
      </c>
      <c r="Z509">
        <v>0</v>
      </c>
      <c r="AA509">
        <f>(X509+Y509+W509)*(1+0.5*Z509)</f>
        <v>1</v>
      </c>
      <c r="AB509">
        <v>15</v>
      </c>
      <c r="AC509">
        <v>1</v>
      </c>
      <c r="AD509">
        <f>AB509*AC509</f>
        <v>15</v>
      </c>
      <c r="AE509">
        <v>471</v>
      </c>
      <c r="AF509">
        <v>3579210</v>
      </c>
      <c r="AG509">
        <f>AE509/AF509*1000000</f>
        <v>131.59328455161892</v>
      </c>
      <c r="AH509">
        <v>7</v>
      </c>
      <c r="AI509">
        <v>0.0032651464098606554</v>
      </c>
      <c r="AJ509">
        <v>3.634408602150538</v>
      </c>
      <c r="AK509">
        <v>0.4635246</v>
      </c>
      <c r="AL509">
        <v>0</v>
      </c>
    </row>
    <row r="510" spans="1:38" ht="12.75">
      <c r="A510" s="4" t="s">
        <v>28</v>
      </c>
      <c r="B510" s="4">
        <v>2010</v>
      </c>
      <c r="C510" s="4">
        <v>1</v>
      </c>
      <c r="D510" s="4">
        <v>1</v>
      </c>
      <c r="E510" s="4">
        <v>0.5</v>
      </c>
      <c r="F510" s="4">
        <v>1</v>
      </c>
      <c r="G510" s="4">
        <v>1</v>
      </c>
      <c r="H510" s="4"/>
      <c r="I510" s="4"/>
      <c r="J510" s="4"/>
      <c r="K510" s="4"/>
      <c r="L510" s="4"/>
      <c r="M510" s="4">
        <v>0.23</v>
      </c>
      <c r="N510">
        <v>218.056</v>
      </c>
      <c r="O510" s="4">
        <f>M510*201.6/N510</f>
        <v>0.21264262391312325</v>
      </c>
      <c r="P510" s="4">
        <v>1</v>
      </c>
      <c r="Q510" s="4"/>
      <c r="R510" s="4">
        <v>0</v>
      </c>
      <c r="S510" s="4">
        <v>0</v>
      </c>
      <c r="U510">
        <v>104.3</v>
      </c>
      <c r="V510">
        <v>102.8</v>
      </c>
      <c r="W510">
        <v>1</v>
      </c>
      <c r="X510">
        <v>1</v>
      </c>
      <c r="Y510">
        <v>1</v>
      </c>
      <c r="Z510">
        <v>0</v>
      </c>
      <c r="AA510">
        <f>(X510+Y510+W510)*(1+0.5*Z510)</f>
        <v>3</v>
      </c>
      <c r="AB510">
        <v>7</v>
      </c>
      <c r="AC510">
        <v>1.5</v>
      </c>
      <c r="AD510">
        <f>AB510*AC510</f>
        <v>10.5</v>
      </c>
      <c r="AE510">
        <v>50</v>
      </c>
      <c r="AF510">
        <v>899711</v>
      </c>
      <c r="AG510">
        <f>AE510/AF510*1000000</f>
        <v>55.57340079203211</v>
      </c>
      <c r="AH510">
        <v>7</v>
      </c>
      <c r="AI510">
        <v>0.00251381707969335</v>
      </c>
      <c r="AJ510">
        <v>1.7899838449111471</v>
      </c>
      <c r="AK510">
        <v>0.4177253</v>
      </c>
      <c r="AL510">
        <v>0</v>
      </c>
    </row>
    <row r="511" spans="1:38" ht="12.75">
      <c r="A511" s="4" t="s">
        <v>29</v>
      </c>
      <c r="B511" s="4">
        <v>2010</v>
      </c>
      <c r="C511" s="4">
        <v>2</v>
      </c>
      <c r="D511" s="4">
        <v>1</v>
      </c>
      <c r="E511" s="4">
        <v>1</v>
      </c>
      <c r="F511" s="4">
        <v>1</v>
      </c>
      <c r="G511" s="4">
        <v>2</v>
      </c>
      <c r="H511" s="4"/>
      <c r="I511" s="4"/>
      <c r="J511" s="4"/>
      <c r="K511" s="4"/>
      <c r="L511" s="4"/>
      <c r="M511" s="4">
        <v>0.344</v>
      </c>
      <c r="N511">
        <v>218.056</v>
      </c>
      <c r="O511" s="4">
        <f>M511*201.6/N511</f>
        <v>0.31803940272223646</v>
      </c>
      <c r="P511" s="4">
        <v>0</v>
      </c>
      <c r="Q511" s="4"/>
      <c r="R511" s="4">
        <v>0</v>
      </c>
      <c r="S511" s="4">
        <v>0</v>
      </c>
      <c r="U511">
        <v>100.5</v>
      </c>
      <c r="V511">
        <v>99.1</v>
      </c>
      <c r="W511">
        <v>1</v>
      </c>
      <c r="X511">
        <v>1</v>
      </c>
      <c r="Y511">
        <v>1</v>
      </c>
      <c r="Z511">
        <v>1</v>
      </c>
      <c r="AA511">
        <f>(X511+Y511+W511)*(1+0.5*Z511)</f>
        <v>4.5</v>
      </c>
      <c r="AB511">
        <v>0</v>
      </c>
      <c r="AC511">
        <v>1</v>
      </c>
      <c r="AD511">
        <f>AB511*AC511</f>
        <v>0</v>
      </c>
      <c r="AE511">
        <v>747</v>
      </c>
      <c r="AF511">
        <v>18846054</v>
      </c>
      <c r="AG511">
        <f>AE511/AF511*1000000</f>
        <v>39.63694468879268</v>
      </c>
      <c r="AH511">
        <v>-2</v>
      </c>
      <c r="AI511">
        <v>0.013431086181763764</v>
      </c>
      <c r="AJ511">
        <v>0.5016425831055159</v>
      </c>
      <c r="AK511">
        <v>0.2601327</v>
      </c>
      <c r="AL511">
        <v>1</v>
      </c>
    </row>
    <row r="512" spans="1:38" ht="12.75">
      <c r="A512" s="4" t="s">
        <v>30</v>
      </c>
      <c r="B512" s="4">
        <v>2010</v>
      </c>
      <c r="C512" s="4">
        <v>0</v>
      </c>
      <c r="D512" s="4">
        <v>1</v>
      </c>
      <c r="E512" s="4">
        <v>0.5</v>
      </c>
      <c r="F512" s="4">
        <v>1</v>
      </c>
      <c r="G512" s="4">
        <v>2</v>
      </c>
      <c r="H512" s="4"/>
      <c r="I512" s="4"/>
      <c r="J512" s="4"/>
      <c r="K512" s="4"/>
      <c r="L512" s="4"/>
      <c r="M512" s="4">
        <v>0.20800000000000002</v>
      </c>
      <c r="N512">
        <v>218.056</v>
      </c>
      <c r="O512" s="4">
        <f>M512*201.6/N512</f>
        <v>0.19230289466925926</v>
      </c>
      <c r="P512" s="4">
        <v>0</v>
      </c>
      <c r="Q512" s="4"/>
      <c r="R512" s="4">
        <v>0</v>
      </c>
      <c r="S512" s="4">
        <v>0</v>
      </c>
      <c r="U512">
        <v>93.6</v>
      </c>
      <c r="V512">
        <v>92.3</v>
      </c>
      <c r="W512">
        <v>1</v>
      </c>
      <c r="X512">
        <v>0.5</v>
      </c>
      <c r="Y512">
        <v>1</v>
      </c>
      <c r="Z512">
        <v>0.5</v>
      </c>
      <c r="AA512">
        <f>(X512+Y512+W512)*(1+0.5*Z512)</f>
        <v>3.125</v>
      </c>
      <c r="AB512">
        <v>0</v>
      </c>
      <c r="AC512">
        <v>1</v>
      </c>
      <c r="AD512">
        <f>AB512*AC512</f>
        <v>0</v>
      </c>
      <c r="AE512">
        <v>250</v>
      </c>
      <c r="AF512">
        <v>9713248</v>
      </c>
      <c r="AG512">
        <f>AE512/AF512*1000000</f>
        <v>25.738043546298826</v>
      </c>
      <c r="AH512">
        <v>-7</v>
      </c>
      <c r="AI512">
        <v>0.005321189471469762</v>
      </c>
      <c r="AJ512">
        <v>0.6019741724803325</v>
      </c>
      <c r="AK512">
        <v>-0.3417728</v>
      </c>
      <c r="AL512">
        <v>1</v>
      </c>
    </row>
    <row r="513" spans="1:38" ht="12.75">
      <c r="A513" s="4" t="s">
        <v>31</v>
      </c>
      <c r="B513" s="4">
        <v>2010</v>
      </c>
      <c r="C513" s="4">
        <v>0</v>
      </c>
      <c r="D513" s="4">
        <v>0</v>
      </c>
      <c r="E513" s="4">
        <v>0</v>
      </c>
      <c r="F513" s="4">
        <v>2</v>
      </c>
      <c r="G513" s="4">
        <v>2</v>
      </c>
      <c r="H513" s="4"/>
      <c r="I513" s="4"/>
      <c r="J513" s="4"/>
      <c r="K513" s="4"/>
      <c r="L513" s="4"/>
      <c r="M513" s="4">
        <v>0.45799999999999996</v>
      </c>
      <c r="N513">
        <v>218.056</v>
      </c>
      <c r="O513" s="4">
        <f>M513*201.6/N513</f>
        <v>0.4234361815313497</v>
      </c>
      <c r="P513" s="4">
        <v>0</v>
      </c>
      <c r="Q513" s="4"/>
      <c r="R513" s="4">
        <v>0</v>
      </c>
      <c r="S513" s="4">
        <v>0</v>
      </c>
      <c r="U513">
        <v>118.9</v>
      </c>
      <c r="V513">
        <v>117.2</v>
      </c>
      <c r="W513">
        <v>0</v>
      </c>
      <c r="X513">
        <v>0</v>
      </c>
      <c r="Y513">
        <v>0</v>
      </c>
      <c r="Z513">
        <v>0</v>
      </c>
      <c r="AA513">
        <f>(X513+Y513+W513)*(1+0.5*Z513)</f>
        <v>0</v>
      </c>
      <c r="AB513">
        <v>10</v>
      </c>
      <c r="AC513">
        <v>1</v>
      </c>
      <c r="AD513">
        <f>AB513*AC513</f>
        <v>10</v>
      </c>
      <c r="AE513">
        <v>289</v>
      </c>
      <c r="AF513">
        <v>1363731</v>
      </c>
      <c r="AG513">
        <f>AE513/AF513*1000000</f>
        <v>211.9186261806764</v>
      </c>
      <c r="AH513">
        <v>12</v>
      </c>
      <c r="AI513">
        <v>0.04445024890910208</v>
      </c>
      <c r="AJ513">
        <v>0.07090941322460556</v>
      </c>
      <c r="AK513">
        <v>2.706615</v>
      </c>
      <c r="AL513">
        <v>0</v>
      </c>
    </row>
    <row r="514" spans="1:38" ht="12.75">
      <c r="A514" s="4" t="s">
        <v>32</v>
      </c>
      <c r="B514" s="4">
        <v>2010</v>
      </c>
      <c r="C514" s="4">
        <v>1</v>
      </c>
      <c r="D514" s="4">
        <v>1</v>
      </c>
      <c r="E514" s="4">
        <v>0</v>
      </c>
      <c r="F514" s="4">
        <v>0</v>
      </c>
      <c r="G514" s="4">
        <v>0</v>
      </c>
      <c r="H514" s="4"/>
      <c r="I514" s="4"/>
      <c r="J514" s="4"/>
      <c r="K514" s="4"/>
      <c r="L514" s="4"/>
      <c r="M514" s="4">
        <v>0.25</v>
      </c>
      <c r="N514">
        <v>218.056</v>
      </c>
      <c r="O514" s="4">
        <f>M514*201.6/N514</f>
        <v>0.23113328686209045</v>
      </c>
      <c r="P514" s="4">
        <v>0</v>
      </c>
      <c r="Q514" s="4"/>
      <c r="R514" s="4">
        <v>0</v>
      </c>
      <c r="S514" s="4">
        <v>0</v>
      </c>
      <c r="U514">
        <v>94.9</v>
      </c>
      <c r="V514">
        <v>93.5</v>
      </c>
      <c r="W514">
        <v>1</v>
      </c>
      <c r="X514">
        <v>0.5</v>
      </c>
      <c r="Y514">
        <v>0</v>
      </c>
      <c r="Z514">
        <v>0</v>
      </c>
      <c r="AA514">
        <f>(X514+Y514+W514)*(1+0.5*Z514)</f>
        <v>1.5</v>
      </c>
      <c r="AB514">
        <v>0</v>
      </c>
      <c r="AC514">
        <v>1</v>
      </c>
      <c r="AD514">
        <f>AB514*AC514</f>
        <v>0</v>
      </c>
      <c r="AE514">
        <v>156</v>
      </c>
      <c r="AF514">
        <v>1570718</v>
      </c>
      <c r="AG514">
        <f>AE514/AF514*1000000</f>
        <v>99.3176369023593</v>
      </c>
      <c r="AH514">
        <v>-17</v>
      </c>
      <c r="AI514">
        <v>0.006159480605959714</v>
      </c>
      <c r="AJ514">
        <v>0.26543250688705233</v>
      </c>
      <c r="AK514">
        <v>-0.5288565</v>
      </c>
      <c r="AL514">
        <v>0</v>
      </c>
    </row>
    <row r="515" spans="1:38" ht="12.75">
      <c r="A515" s="4" t="s">
        <v>33</v>
      </c>
      <c r="B515" s="4">
        <v>2010</v>
      </c>
      <c r="C515" s="4">
        <v>0</v>
      </c>
      <c r="D515" s="4">
        <v>1</v>
      </c>
      <c r="E515" s="4">
        <v>0</v>
      </c>
      <c r="F515" s="4">
        <v>2</v>
      </c>
      <c r="G515" s="4">
        <v>0</v>
      </c>
      <c r="H515" s="4"/>
      <c r="I515" s="4"/>
      <c r="J515" s="4"/>
      <c r="K515" s="4"/>
      <c r="L515" s="4"/>
      <c r="M515" s="4">
        <v>0.428</v>
      </c>
      <c r="N515">
        <v>218.056</v>
      </c>
      <c r="O515" s="4">
        <f>M515*201.6/N515</f>
        <v>0.39570018710789884</v>
      </c>
      <c r="P515" s="4">
        <v>0</v>
      </c>
      <c r="Q515" s="4"/>
      <c r="R515" s="4">
        <v>0</v>
      </c>
      <c r="S515" s="4">
        <v>0</v>
      </c>
      <c r="U515">
        <v>102.4</v>
      </c>
      <c r="V515">
        <v>100.9</v>
      </c>
      <c r="W515">
        <v>1</v>
      </c>
      <c r="X515">
        <v>0.5</v>
      </c>
      <c r="Y515">
        <v>0</v>
      </c>
      <c r="Z515">
        <v>0</v>
      </c>
      <c r="AA515">
        <f>(X515+Y515+W515)*(1+0.5*Z515)</f>
        <v>1.5</v>
      </c>
      <c r="AB515">
        <v>4</v>
      </c>
      <c r="AC515">
        <v>1.5</v>
      </c>
      <c r="AD515">
        <f>AB515*AC515</f>
        <v>6</v>
      </c>
      <c r="AE515">
        <v>630</v>
      </c>
      <c r="AF515">
        <v>12839695</v>
      </c>
      <c r="AG515">
        <f>AE515/AF515*1000000</f>
        <v>49.0665860832364</v>
      </c>
      <c r="AH515">
        <v>8</v>
      </c>
      <c r="AI515">
        <v>0.005626594450331646</v>
      </c>
      <c r="AJ515">
        <v>1.8349135857296175</v>
      </c>
      <c r="AK515">
        <v>-0.2011911</v>
      </c>
      <c r="AL515">
        <v>0</v>
      </c>
    </row>
    <row r="516" spans="1:38" ht="12.75">
      <c r="A516" s="4" t="s">
        <v>34</v>
      </c>
      <c r="B516" s="4">
        <v>2010</v>
      </c>
      <c r="C516" s="4">
        <v>1</v>
      </c>
      <c r="D516" s="4">
        <v>1</v>
      </c>
      <c r="E516" s="4">
        <v>1</v>
      </c>
      <c r="F516" s="4">
        <v>1</v>
      </c>
      <c r="G516" s="4">
        <v>0</v>
      </c>
      <c r="H516" s="4"/>
      <c r="I516" s="4"/>
      <c r="J516" s="4"/>
      <c r="K516" s="4"/>
      <c r="L516" s="4"/>
      <c r="M516" s="4">
        <v>0.37200000000000005</v>
      </c>
      <c r="N516">
        <v>218.056</v>
      </c>
      <c r="O516" s="4">
        <f>M516*201.6/N516</f>
        <v>0.34392633085079066</v>
      </c>
      <c r="P516" s="4">
        <v>0</v>
      </c>
      <c r="Q516" s="4"/>
      <c r="R516" s="4">
        <v>0</v>
      </c>
      <c r="S516" s="4">
        <v>0</v>
      </c>
      <c r="U516">
        <v>92.7</v>
      </c>
      <c r="V516">
        <v>91.4</v>
      </c>
      <c r="W516">
        <v>1</v>
      </c>
      <c r="X516" s="4">
        <v>0.5</v>
      </c>
      <c r="Y516">
        <v>1</v>
      </c>
      <c r="Z516">
        <v>0</v>
      </c>
      <c r="AA516">
        <f>(X516+Y516+W516)*(1+0.5*Z516)</f>
        <v>2.5</v>
      </c>
      <c r="AB516">
        <v>0</v>
      </c>
      <c r="AC516">
        <v>1</v>
      </c>
      <c r="AD516">
        <f>AB516*AC516</f>
        <v>0</v>
      </c>
      <c r="AE516">
        <v>291</v>
      </c>
      <c r="AF516">
        <v>6489965</v>
      </c>
      <c r="AG516">
        <f>AE516/AF516*1000000</f>
        <v>44.83845444466958</v>
      </c>
      <c r="AH516">
        <v>-6</v>
      </c>
      <c r="AI516">
        <v>0.0035933665614949623</v>
      </c>
      <c r="AJ516">
        <v>1.0613670987955963</v>
      </c>
      <c r="AK516">
        <v>-1.063972</v>
      </c>
      <c r="AL516">
        <v>0</v>
      </c>
    </row>
    <row r="517" spans="1:38" ht="12.75">
      <c r="A517" s="4" t="s">
        <v>35</v>
      </c>
      <c r="B517" s="4">
        <v>2010</v>
      </c>
      <c r="C517" s="4">
        <v>0</v>
      </c>
      <c r="D517" s="4">
        <v>1</v>
      </c>
      <c r="E517" s="4">
        <v>0</v>
      </c>
      <c r="F517" s="4">
        <v>2</v>
      </c>
      <c r="G517" s="4">
        <v>0</v>
      </c>
      <c r="H517" s="4"/>
      <c r="I517" s="4"/>
      <c r="J517" s="4"/>
      <c r="K517" s="4"/>
      <c r="L517" s="4"/>
      <c r="M517" s="4">
        <v>0.22</v>
      </c>
      <c r="N517">
        <v>218.056</v>
      </c>
      <c r="O517" s="4">
        <f>M517*201.6/N517</f>
        <v>0.20339729243863958</v>
      </c>
      <c r="P517" s="4">
        <v>0</v>
      </c>
      <c r="Q517" s="4"/>
      <c r="R517" s="4">
        <v>0</v>
      </c>
      <c r="S517" s="4">
        <v>0</v>
      </c>
      <c r="U517">
        <v>90.5</v>
      </c>
      <c r="V517">
        <v>89.2</v>
      </c>
      <c r="W517">
        <v>1</v>
      </c>
      <c r="X517">
        <v>0</v>
      </c>
      <c r="Y517">
        <v>1</v>
      </c>
      <c r="Z517">
        <v>0</v>
      </c>
      <c r="AA517">
        <f>(X517+Y517+W517)*(1+0.5*Z517)</f>
        <v>2</v>
      </c>
      <c r="AB517">
        <v>0.5</v>
      </c>
      <c r="AC517">
        <v>1</v>
      </c>
      <c r="AD517">
        <f>AB517*AC517</f>
        <v>0.5</v>
      </c>
      <c r="AE517">
        <v>155</v>
      </c>
      <c r="AF517">
        <v>3050314</v>
      </c>
      <c r="AG517">
        <f>AE517/AF517*1000000</f>
        <v>50.81444074282189</v>
      </c>
      <c r="AH517">
        <v>1</v>
      </c>
      <c r="AI517">
        <v>0.005662547340507358</v>
      </c>
      <c r="AJ517">
        <v>1.2008751139471285</v>
      </c>
      <c r="AK517">
        <v>-1.066672</v>
      </c>
      <c r="AL517">
        <v>0</v>
      </c>
    </row>
    <row r="518" spans="1:38" ht="12.75">
      <c r="A518" s="4" t="s">
        <v>36</v>
      </c>
      <c r="B518" s="4">
        <v>2010</v>
      </c>
      <c r="C518" s="4">
        <v>1</v>
      </c>
      <c r="D518" s="4">
        <v>1</v>
      </c>
      <c r="E518" s="4">
        <v>0</v>
      </c>
      <c r="F518" s="4">
        <v>1</v>
      </c>
      <c r="G518" s="4">
        <v>0</v>
      </c>
      <c r="H518" s="4"/>
      <c r="I518" s="4"/>
      <c r="J518" s="4"/>
      <c r="K518" s="4"/>
      <c r="L518" s="4"/>
      <c r="M518" s="4">
        <v>0.25</v>
      </c>
      <c r="N518">
        <v>218.056</v>
      </c>
      <c r="O518" s="4">
        <f>M518*201.6/N518</f>
        <v>0.23113328686209045</v>
      </c>
      <c r="P518" s="4">
        <v>0</v>
      </c>
      <c r="Q518" s="4"/>
      <c r="R518" s="4">
        <v>0</v>
      </c>
      <c r="S518" s="4">
        <v>0</v>
      </c>
      <c r="U518">
        <v>91.2</v>
      </c>
      <c r="V518">
        <v>89.9</v>
      </c>
      <c r="W518">
        <v>1</v>
      </c>
      <c r="X518" s="4">
        <v>0.5</v>
      </c>
      <c r="Y518">
        <v>1</v>
      </c>
      <c r="Z518">
        <v>0</v>
      </c>
      <c r="AA518">
        <f>(X518+Y518+W518)*(1+0.5*Z518)</f>
        <v>2.5</v>
      </c>
      <c r="AB518">
        <v>10</v>
      </c>
      <c r="AC518">
        <v>1</v>
      </c>
      <c r="AD518">
        <f>AB518*AC518</f>
        <v>10</v>
      </c>
      <c r="AE518">
        <v>117</v>
      </c>
      <c r="AF518">
        <v>2858910</v>
      </c>
      <c r="AG518">
        <f>AE518/AF518*1000000</f>
        <v>40.92468808042226</v>
      </c>
      <c r="AH518">
        <v>-11</v>
      </c>
      <c r="AI518">
        <v>0.003618478251869271</v>
      </c>
      <c r="AJ518">
        <v>0.5319821936441202</v>
      </c>
      <c r="AK518">
        <v>-1.243024</v>
      </c>
      <c r="AL518">
        <v>1</v>
      </c>
    </row>
    <row r="519" spans="1:38" ht="12.75">
      <c r="A519" s="4" t="s">
        <v>37</v>
      </c>
      <c r="B519" s="4">
        <v>2010</v>
      </c>
      <c r="C519" s="4">
        <v>0</v>
      </c>
      <c r="D519" s="4">
        <v>0</v>
      </c>
      <c r="E519" s="4">
        <v>0</v>
      </c>
      <c r="F519" s="4">
        <v>1</v>
      </c>
      <c r="G519" s="4">
        <v>2</v>
      </c>
      <c r="H519" s="4"/>
      <c r="I519" s="4"/>
      <c r="J519" s="4"/>
      <c r="K519" s="4"/>
      <c r="L519" s="4"/>
      <c r="M519" s="4">
        <v>0.225</v>
      </c>
      <c r="N519">
        <v>218.056</v>
      </c>
      <c r="O519" s="4">
        <f>M519*201.6/N519</f>
        <v>0.2080199581758814</v>
      </c>
      <c r="P519" s="4">
        <v>0</v>
      </c>
      <c r="Q519" s="4"/>
      <c r="R519" s="4">
        <v>0</v>
      </c>
      <c r="S519" s="4">
        <v>0</v>
      </c>
      <c r="U519">
        <v>89.9</v>
      </c>
      <c r="V519">
        <v>88.6</v>
      </c>
      <c r="W519">
        <v>1</v>
      </c>
      <c r="X519" s="4">
        <v>0.5</v>
      </c>
      <c r="Y519">
        <v>0</v>
      </c>
      <c r="Z519">
        <v>0</v>
      </c>
      <c r="AA519">
        <f>(X519+Y519+W519)*(1+0.5*Z519)</f>
        <v>1.5</v>
      </c>
      <c r="AB519">
        <v>0</v>
      </c>
      <c r="AC519">
        <v>1</v>
      </c>
      <c r="AD519">
        <f>AB519*AC519</f>
        <v>0</v>
      </c>
      <c r="AE519">
        <v>162</v>
      </c>
      <c r="AF519">
        <v>4347698</v>
      </c>
      <c r="AG519">
        <f>AE519/AF519*1000000</f>
        <v>37.26109771193859</v>
      </c>
      <c r="AH519">
        <v>-10</v>
      </c>
      <c r="AI519">
        <v>0.00475187160980858</v>
      </c>
      <c r="AJ519">
        <v>0.9022412186969148</v>
      </c>
      <c r="AK519">
        <v>-0.726108</v>
      </c>
      <c r="AL519">
        <v>1</v>
      </c>
    </row>
    <row r="520" spans="1:38" ht="12.75">
      <c r="A520" s="4" t="s">
        <v>38</v>
      </c>
      <c r="B520" s="4">
        <v>2010</v>
      </c>
      <c r="C520" s="4">
        <v>1</v>
      </c>
      <c r="D520" s="4">
        <v>1</v>
      </c>
      <c r="E520" s="4">
        <v>0.5</v>
      </c>
      <c r="F520" s="4">
        <v>1</v>
      </c>
      <c r="G520" s="4">
        <v>0</v>
      </c>
      <c r="H520" s="4"/>
      <c r="I520" s="4"/>
      <c r="J520" s="4"/>
      <c r="K520" s="4"/>
      <c r="L520" s="4"/>
      <c r="M520" s="4">
        <v>0.3</v>
      </c>
      <c r="N520">
        <v>218.056</v>
      </c>
      <c r="O520" s="4">
        <f>M520*201.6/N520</f>
        <v>0.27735994423450855</v>
      </c>
      <c r="P520" s="4">
        <v>0</v>
      </c>
      <c r="Q520" s="4"/>
      <c r="R520" s="4">
        <v>0</v>
      </c>
      <c r="S520" s="4">
        <v>0</v>
      </c>
      <c r="U520">
        <v>92.5</v>
      </c>
      <c r="V520">
        <v>91.2</v>
      </c>
      <c r="W520">
        <v>1</v>
      </c>
      <c r="X520" s="4">
        <v>0.5</v>
      </c>
      <c r="Y520">
        <v>1</v>
      </c>
      <c r="Z520">
        <v>1</v>
      </c>
      <c r="AA520">
        <f>(X520+Y520+W520)*(1+0.5*Z520)</f>
        <v>3.75</v>
      </c>
      <c r="AB520">
        <v>0</v>
      </c>
      <c r="AC520">
        <v>1</v>
      </c>
      <c r="AD520">
        <f>AB520*AC520</f>
        <v>0</v>
      </c>
      <c r="AE520">
        <v>276</v>
      </c>
      <c r="AF520">
        <v>4545392</v>
      </c>
      <c r="AG520">
        <f>AE520/AF520*1000000</f>
        <v>60.72083551869674</v>
      </c>
      <c r="AH520">
        <v>-10</v>
      </c>
      <c r="AI520">
        <v>0.008653387972934337</v>
      </c>
      <c r="AJ520">
        <v>0.4679973155029703</v>
      </c>
      <c r="AK520">
        <v>-1.302911</v>
      </c>
      <c r="AL520">
        <v>1</v>
      </c>
    </row>
    <row r="521" spans="1:38" ht="12.75">
      <c r="A521" s="4" t="s">
        <v>39</v>
      </c>
      <c r="B521" s="4">
        <v>2010</v>
      </c>
      <c r="C521" s="4">
        <v>0</v>
      </c>
      <c r="D521" s="4">
        <v>0</v>
      </c>
      <c r="E521" s="4">
        <v>1</v>
      </c>
      <c r="F521" s="4">
        <v>1</v>
      </c>
      <c r="G521" s="4">
        <v>2</v>
      </c>
      <c r="H521" s="4"/>
      <c r="I521" s="4"/>
      <c r="J521" s="4"/>
      <c r="K521" s="4"/>
      <c r="L521" s="4"/>
      <c r="M521" s="4">
        <v>0.31</v>
      </c>
      <c r="N521">
        <v>218.056</v>
      </c>
      <c r="O521" s="4">
        <f>M521*201.6/N521</f>
        <v>0.28660527570899214</v>
      </c>
      <c r="P521" s="4">
        <v>1</v>
      </c>
      <c r="Q521" s="4"/>
      <c r="R521" s="4">
        <v>0</v>
      </c>
      <c r="S521" s="4">
        <v>0</v>
      </c>
      <c r="U521">
        <v>98.2</v>
      </c>
      <c r="V521">
        <v>96.8</v>
      </c>
      <c r="W521">
        <v>1</v>
      </c>
      <c r="X521" s="4">
        <v>0.5</v>
      </c>
      <c r="Y521">
        <v>0</v>
      </c>
      <c r="Z521">
        <v>0</v>
      </c>
      <c r="AA521">
        <f>(X521+Y521+W521)*(1+0.5*Z521)</f>
        <v>1.5</v>
      </c>
      <c r="AB521">
        <v>33</v>
      </c>
      <c r="AC521">
        <v>1</v>
      </c>
      <c r="AD521">
        <f>AB521*AC521</f>
        <v>33</v>
      </c>
      <c r="AE521">
        <v>358</v>
      </c>
      <c r="AF521">
        <v>1327366</v>
      </c>
      <c r="AG521">
        <f>AE521/AF521*1000000</f>
        <v>269.70707400973055</v>
      </c>
      <c r="AH521">
        <v>5</v>
      </c>
      <c r="AI521">
        <v>0.008962995349576692</v>
      </c>
      <c r="AJ521">
        <v>1.531078579841831</v>
      </c>
      <c r="AK521">
        <v>0.7314907</v>
      </c>
      <c r="AL521">
        <v>0</v>
      </c>
    </row>
    <row r="522" spans="1:38" ht="12.75">
      <c r="A522" s="4" t="s">
        <v>40</v>
      </c>
      <c r="B522" s="4">
        <v>2010</v>
      </c>
      <c r="C522" s="4">
        <v>0</v>
      </c>
      <c r="D522" s="4">
        <v>1</v>
      </c>
      <c r="E522" s="4">
        <v>1</v>
      </c>
      <c r="F522" s="4">
        <v>2</v>
      </c>
      <c r="G522" s="4">
        <v>2</v>
      </c>
      <c r="H522" s="4"/>
      <c r="I522" s="4"/>
      <c r="J522" s="4"/>
      <c r="K522" s="4"/>
      <c r="L522" s="4"/>
      <c r="M522" s="4">
        <v>0.235</v>
      </c>
      <c r="N522">
        <v>218.056</v>
      </c>
      <c r="O522" s="4">
        <f>M522*201.6/N522</f>
        <v>0.217265289650365</v>
      </c>
      <c r="P522" s="4">
        <v>1</v>
      </c>
      <c r="Q522" s="4"/>
      <c r="R522" s="4">
        <v>1</v>
      </c>
      <c r="S522" s="4">
        <v>0</v>
      </c>
      <c r="U522">
        <v>112.6</v>
      </c>
      <c r="V522">
        <v>111</v>
      </c>
      <c r="W522">
        <v>1</v>
      </c>
      <c r="X522">
        <v>0</v>
      </c>
      <c r="Y522">
        <v>0</v>
      </c>
      <c r="Z522">
        <v>0</v>
      </c>
      <c r="AA522">
        <f>(X522+Y522+W522)*(1+0.5*Z522)</f>
        <v>1</v>
      </c>
      <c r="AB522">
        <v>7.45</v>
      </c>
      <c r="AC522">
        <f>(0.5/14)+AC521</f>
        <v>1.0357142857142858</v>
      </c>
      <c r="AD522">
        <f>AB522*AC522</f>
        <v>7.716071428571429</v>
      </c>
      <c r="AE522">
        <v>488</v>
      </c>
      <c r="AF522">
        <v>5787193</v>
      </c>
      <c r="AG522">
        <f>AE522/AF522*1000000</f>
        <v>84.32412743103609</v>
      </c>
      <c r="AH522">
        <v>9</v>
      </c>
      <c r="AI522">
        <v>0.00535783505357835</v>
      </c>
      <c r="AJ522">
        <v>0.5193370165745856</v>
      </c>
      <c r="AK522">
        <v>0.8840207</v>
      </c>
      <c r="AL522">
        <v>0</v>
      </c>
    </row>
    <row r="523" spans="1:38" ht="12.75">
      <c r="A523" s="4" t="s">
        <v>41</v>
      </c>
      <c r="B523" s="4">
        <v>2010</v>
      </c>
      <c r="C523" s="4">
        <v>0</v>
      </c>
      <c r="D523" s="4">
        <v>1</v>
      </c>
      <c r="E523" s="4">
        <v>1</v>
      </c>
      <c r="F523" s="4">
        <v>2</v>
      </c>
      <c r="G523" s="4">
        <v>0</v>
      </c>
      <c r="H523" s="4"/>
      <c r="I523" s="4"/>
      <c r="J523" s="4"/>
      <c r="K523" s="4"/>
      <c r="L523" s="4"/>
      <c r="M523" s="4">
        <v>0.235</v>
      </c>
      <c r="N523">
        <v>218.056</v>
      </c>
      <c r="O523" s="4">
        <f>M523*201.6/N523</f>
        <v>0.217265289650365</v>
      </c>
      <c r="P523" s="4">
        <v>1</v>
      </c>
      <c r="Q523" s="4"/>
      <c r="R523" s="4">
        <v>0</v>
      </c>
      <c r="S523" s="4">
        <v>0.5</v>
      </c>
      <c r="U523">
        <v>109.6</v>
      </c>
      <c r="V523">
        <v>108</v>
      </c>
      <c r="W523">
        <v>0</v>
      </c>
      <c r="X523">
        <v>0</v>
      </c>
      <c r="Y523">
        <v>0</v>
      </c>
      <c r="Z523">
        <v>0</v>
      </c>
      <c r="AA523">
        <f>(X523+Y523+W523)*(1+0.5*Z523)</f>
        <v>0</v>
      </c>
      <c r="AB523">
        <v>8.6</v>
      </c>
      <c r="AC523">
        <v>1</v>
      </c>
      <c r="AD523">
        <f>AB523*AC523</f>
        <v>8.6</v>
      </c>
      <c r="AE523">
        <v>369</v>
      </c>
      <c r="AF523">
        <v>6563263</v>
      </c>
      <c r="AG523">
        <f>AE523/AF523*1000000</f>
        <v>56.22203468000597</v>
      </c>
      <c r="AH523">
        <v>12</v>
      </c>
      <c r="AI523">
        <v>0.00668406629257471</v>
      </c>
      <c r="AJ523">
        <v>4.5986903648269415</v>
      </c>
      <c r="AK523">
        <v>1.724366</v>
      </c>
      <c r="AL523">
        <v>0</v>
      </c>
    </row>
    <row r="524" spans="1:38" ht="12.75">
      <c r="A524" s="4" t="s">
        <v>42</v>
      </c>
      <c r="B524" s="4">
        <v>2010</v>
      </c>
      <c r="C524" s="4">
        <v>1</v>
      </c>
      <c r="D524" s="4">
        <v>1</v>
      </c>
      <c r="E524" s="4">
        <v>1</v>
      </c>
      <c r="F524" s="4">
        <v>2</v>
      </c>
      <c r="G524" s="4">
        <v>0</v>
      </c>
      <c r="H524" s="4"/>
      <c r="I524" s="4"/>
      <c r="J524" s="4"/>
      <c r="K524" s="4"/>
      <c r="L524" s="4"/>
      <c r="M524" s="4">
        <v>0.377</v>
      </c>
      <c r="N524">
        <v>218.056</v>
      </c>
      <c r="O524" s="4">
        <f>M524*201.6/N524</f>
        <v>0.3485489965880324</v>
      </c>
      <c r="P524" s="4">
        <v>0</v>
      </c>
      <c r="Q524" s="4"/>
      <c r="R524" s="4">
        <v>0</v>
      </c>
      <c r="S524" s="4">
        <v>0</v>
      </c>
      <c r="U524">
        <v>96.1</v>
      </c>
      <c r="V524">
        <v>94.7</v>
      </c>
      <c r="W524">
        <v>1</v>
      </c>
      <c r="X524" s="4">
        <v>0.5</v>
      </c>
      <c r="Y524">
        <v>1</v>
      </c>
      <c r="Z524">
        <v>1</v>
      </c>
      <c r="AA524">
        <f>(X524+Y524+W524)*(1+0.5*Z524)</f>
        <v>3.75</v>
      </c>
      <c r="AB524">
        <v>0</v>
      </c>
      <c r="AC524">
        <v>1</v>
      </c>
      <c r="AD524">
        <f>AB524*AC524</f>
        <v>0</v>
      </c>
      <c r="AE524">
        <v>606</v>
      </c>
      <c r="AF524">
        <v>9876149</v>
      </c>
      <c r="AG524">
        <f>AE524/AF524*1000000</f>
        <v>61.35994910566862</v>
      </c>
      <c r="AH524">
        <v>4</v>
      </c>
      <c r="AI524">
        <v>0.005948643469050128</v>
      </c>
      <c r="AJ524">
        <v>1.0181829960913036</v>
      </c>
      <c r="AK524">
        <v>-0.1150125</v>
      </c>
      <c r="AL524">
        <v>0</v>
      </c>
    </row>
    <row r="525" spans="1:38" ht="12.75">
      <c r="A525" s="4" t="s">
        <v>43</v>
      </c>
      <c r="B525" s="4">
        <v>2010</v>
      </c>
      <c r="C525" s="4">
        <v>0</v>
      </c>
      <c r="D525" s="4">
        <v>1</v>
      </c>
      <c r="E525" s="4">
        <v>1</v>
      </c>
      <c r="F525" s="4">
        <v>2</v>
      </c>
      <c r="G525" s="4">
        <v>0</v>
      </c>
      <c r="H525" s="4"/>
      <c r="I525" s="4"/>
      <c r="J525" s="4"/>
      <c r="K525" s="4"/>
      <c r="L525" s="4"/>
      <c r="M525" s="4">
        <v>0.272</v>
      </c>
      <c r="N525">
        <v>218.056</v>
      </c>
      <c r="O525" s="4">
        <f>M525*201.6/N525</f>
        <v>0.2514730161059544</v>
      </c>
      <c r="P525" s="4">
        <v>0</v>
      </c>
      <c r="Q525" s="4"/>
      <c r="R525" s="4">
        <v>0</v>
      </c>
      <c r="S525" s="4">
        <v>0</v>
      </c>
      <c r="U525">
        <v>98.6</v>
      </c>
      <c r="V525">
        <v>97.1</v>
      </c>
      <c r="W525">
        <v>1</v>
      </c>
      <c r="X525" s="4">
        <v>0.5</v>
      </c>
      <c r="Y525">
        <v>1</v>
      </c>
      <c r="Z525">
        <v>0</v>
      </c>
      <c r="AA525">
        <f>(X525+Y525+W525)*(1+0.5*Z525)</f>
        <v>2.5</v>
      </c>
      <c r="AB525">
        <f>AVERAGE(15,1,1)</f>
        <v>5.666666666666667</v>
      </c>
      <c r="AC525">
        <v>1</v>
      </c>
      <c r="AD525">
        <f>AB525*AC525</f>
        <v>5.666666666666667</v>
      </c>
      <c r="AE525">
        <v>512</v>
      </c>
      <c r="AF525">
        <v>5310337</v>
      </c>
      <c r="AG525">
        <f>AE525/AF525*1000000</f>
        <v>96.41572653486963</v>
      </c>
      <c r="AH525">
        <v>2</v>
      </c>
      <c r="AI525">
        <v>0.005246480502058502</v>
      </c>
      <c r="AJ525">
        <v>0.9047182640572342</v>
      </c>
      <c r="AK525">
        <v>0.0045991</v>
      </c>
      <c r="AL525">
        <v>1</v>
      </c>
    </row>
    <row r="526" spans="1:38" ht="12.75">
      <c r="A526" s="4" t="s">
        <v>44</v>
      </c>
      <c r="B526" s="4">
        <v>2010</v>
      </c>
      <c r="C526" s="4">
        <v>1</v>
      </c>
      <c r="D526" s="4">
        <v>1</v>
      </c>
      <c r="E526" s="4">
        <v>0.5</v>
      </c>
      <c r="F526" s="4">
        <v>1</v>
      </c>
      <c r="G526" s="4">
        <v>0</v>
      </c>
      <c r="H526" s="4"/>
      <c r="I526" s="4"/>
      <c r="J526" s="4"/>
      <c r="K526" s="4"/>
      <c r="L526" s="4"/>
      <c r="M526" s="4">
        <v>0.188</v>
      </c>
      <c r="N526">
        <v>218.056</v>
      </c>
      <c r="O526" s="4">
        <f>M526*201.6/N526</f>
        <v>0.173812231720292</v>
      </c>
      <c r="P526" s="4">
        <v>0</v>
      </c>
      <c r="Q526" s="4"/>
      <c r="R526" s="4">
        <v>0</v>
      </c>
      <c r="S526" s="4">
        <v>0</v>
      </c>
      <c r="U526">
        <v>87.9</v>
      </c>
      <c r="V526">
        <v>86.7</v>
      </c>
      <c r="W526">
        <v>0</v>
      </c>
      <c r="X526" s="4">
        <v>0</v>
      </c>
      <c r="Y526" s="4">
        <v>0</v>
      </c>
      <c r="Z526" s="4">
        <v>0</v>
      </c>
      <c r="AA526">
        <f>(X526+Y526+W526)*(1+0.5*Z526)</f>
        <v>0</v>
      </c>
      <c r="AB526">
        <v>0</v>
      </c>
      <c r="AC526">
        <v>1</v>
      </c>
      <c r="AD526">
        <f>AB526*AC526</f>
        <v>0</v>
      </c>
      <c r="AE526">
        <v>129</v>
      </c>
      <c r="AF526">
        <v>2970047</v>
      </c>
      <c r="AG526">
        <f>AE526/AF526*1000000</f>
        <v>43.43365610039168</v>
      </c>
      <c r="AH526">
        <v>-10</v>
      </c>
      <c r="AI526">
        <v>0.016785660033419414</v>
      </c>
      <c r="AJ526">
        <v>0.4230099844279563</v>
      </c>
      <c r="AK526">
        <v>-0.9846451</v>
      </c>
      <c r="AL526">
        <v>1</v>
      </c>
    </row>
    <row r="527" spans="1:38" ht="12.75">
      <c r="A527" s="4" t="s">
        <v>45</v>
      </c>
      <c r="B527" s="4">
        <v>2010</v>
      </c>
      <c r="C527" s="4">
        <v>1</v>
      </c>
      <c r="D527" s="4">
        <v>0</v>
      </c>
      <c r="E527" s="4">
        <v>0</v>
      </c>
      <c r="F527" s="4">
        <v>2</v>
      </c>
      <c r="G527" s="4">
        <v>2</v>
      </c>
      <c r="H527" s="4"/>
      <c r="I527" s="4"/>
      <c r="J527" s="4"/>
      <c r="K527" s="4"/>
      <c r="L527" s="4"/>
      <c r="M527" s="4">
        <v>0.17300000000000001</v>
      </c>
      <c r="N527">
        <v>218.056</v>
      </c>
      <c r="O527" s="4">
        <f>M527*201.6/N527</f>
        <v>0.15994423450856662</v>
      </c>
      <c r="P527" s="4">
        <v>0</v>
      </c>
      <c r="Q527" s="4"/>
      <c r="R527" s="4">
        <v>0</v>
      </c>
      <c r="S527" s="4">
        <v>0</v>
      </c>
      <c r="U527">
        <v>89.6</v>
      </c>
      <c r="V527">
        <v>88.3</v>
      </c>
      <c r="W527">
        <v>1</v>
      </c>
      <c r="X527" s="4">
        <v>0</v>
      </c>
      <c r="Y527" s="4">
        <v>0</v>
      </c>
      <c r="Z527" s="4">
        <v>0</v>
      </c>
      <c r="AA527">
        <f>(X527+Y527+W527)*(1+0.5*Z527)</f>
        <v>1</v>
      </c>
      <c r="AB527">
        <v>0.5</v>
      </c>
      <c r="AC527">
        <v>1.5</v>
      </c>
      <c r="AD527">
        <f>AB527*AC527</f>
        <v>0.75</v>
      </c>
      <c r="AE527">
        <v>299</v>
      </c>
      <c r="AF527">
        <v>5996063</v>
      </c>
      <c r="AG527">
        <f>AE527/AF527*1000000</f>
        <v>49.8660537756191</v>
      </c>
      <c r="AH527">
        <v>-3</v>
      </c>
      <c r="AI527">
        <v>0.00530035335689046</v>
      </c>
      <c r="AJ527">
        <v>1.197872206977656</v>
      </c>
      <c r="AK527">
        <v>-1.196365</v>
      </c>
      <c r="AL527">
        <v>0</v>
      </c>
    </row>
    <row r="528" spans="1:38" ht="12.75">
      <c r="A528" s="4" t="s">
        <v>46</v>
      </c>
      <c r="B528" s="4">
        <v>2010</v>
      </c>
      <c r="C528" s="4">
        <v>1</v>
      </c>
      <c r="D528" s="4">
        <v>1</v>
      </c>
      <c r="E528" s="4">
        <v>0</v>
      </c>
      <c r="F528" s="4">
        <v>1</v>
      </c>
      <c r="G528" s="4">
        <v>0</v>
      </c>
      <c r="H528" s="4"/>
      <c r="I528" s="4"/>
      <c r="J528" s="4"/>
      <c r="K528" s="4"/>
      <c r="L528" s="4"/>
      <c r="M528" s="4">
        <v>0.278</v>
      </c>
      <c r="N528">
        <v>218.056</v>
      </c>
      <c r="O528" s="4">
        <f>M528*201.6/N528</f>
        <v>0.2570202149906446</v>
      </c>
      <c r="P528" s="4">
        <v>0</v>
      </c>
      <c r="Q528" s="4"/>
      <c r="R528" s="4">
        <v>0</v>
      </c>
      <c r="S528" s="4">
        <v>0</v>
      </c>
      <c r="U528">
        <v>95.3</v>
      </c>
      <c r="V528">
        <v>93.9</v>
      </c>
      <c r="W528">
        <v>1</v>
      </c>
      <c r="X528">
        <v>0.5</v>
      </c>
      <c r="Y528">
        <v>0</v>
      </c>
      <c r="Z528">
        <v>0</v>
      </c>
      <c r="AA528">
        <f>(X528+Y528+W528)*(1+0.5*Z528)</f>
        <v>1.5</v>
      </c>
      <c r="AB528">
        <v>10</v>
      </c>
      <c r="AC528">
        <v>1.5</v>
      </c>
      <c r="AD528">
        <f>AB528*AC528</f>
        <v>15</v>
      </c>
      <c r="AE528">
        <v>117</v>
      </c>
      <c r="AF528">
        <v>990527</v>
      </c>
      <c r="AG528">
        <f>AE528/AF528*1000000</f>
        <v>118.11894072549259</v>
      </c>
      <c r="AH528">
        <v>-7</v>
      </c>
      <c r="AI528">
        <v>0.011594689968072593</v>
      </c>
      <c r="AJ528">
        <v>0.0829476842980585</v>
      </c>
      <c r="AK528">
        <v>-0.1532262</v>
      </c>
      <c r="AL528">
        <v>0</v>
      </c>
    </row>
    <row r="529" spans="1:38" ht="12.75">
      <c r="A529" s="4" t="s">
        <v>47</v>
      </c>
      <c r="B529" s="4">
        <v>2010</v>
      </c>
      <c r="C529" s="4">
        <v>1</v>
      </c>
      <c r="D529" s="4">
        <v>1</v>
      </c>
      <c r="E529" s="4">
        <v>0</v>
      </c>
      <c r="F529" s="4">
        <v>2</v>
      </c>
      <c r="G529" s="4">
        <v>0</v>
      </c>
      <c r="H529" s="4"/>
      <c r="I529" s="4"/>
      <c r="J529" s="4"/>
      <c r="K529" s="4"/>
      <c r="L529" s="4"/>
      <c r="M529" s="4">
        <v>0.273</v>
      </c>
      <c r="N529">
        <v>218.056</v>
      </c>
      <c r="O529" s="4">
        <f>M529*201.6/N529</f>
        <v>0.2523975492534028</v>
      </c>
      <c r="P529" s="4">
        <v>0</v>
      </c>
      <c r="Q529" s="4"/>
      <c r="R529" s="4">
        <v>0</v>
      </c>
      <c r="S529" s="4">
        <v>0</v>
      </c>
      <c r="U529">
        <v>91.6</v>
      </c>
      <c r="V529">
        <v>90.3</v>
      </c>
      <c r="W529">
        <v>1</v>
      </c>
      <c r="X529">
        <v>0</v>
      </c>
      <c r="Y529">
        <v>0</v>
      </c>
      <c r="Z529">
        <v>0</v>
      </c>
      <c r="AA529">
        <f>(X529+Y529+W529)*(1+0.5*Z529)</f>
        <v>1</v>
      </c>
      <c r="AB529">
        <v>0</v>
      </c>
      <c r="AC529">
        <v>1</v>
      </c>
      <c r="AD529">
        <f>AB529*AC529</f>
        <v>0</v>
      </c>
      <c r="AE529">
        <v>87</v>
      </c>
      <c r="AF529">
        <v>1829838</v>
      </c>
      <c r="AG529">
        <f>AE529/AF529*1000000</f>
        <v>47.54519252523994</v>
      </c>
      <c r="AH529">
        <v>-13</v>
      </c>
      <c r="AI529">
        <v>0.0036952192381632114</v>
      </c>
      <c r="AJ529">
        <v>0.5134100582066004</v>
      </c>
      <c r="AK529">
        <v>-0.6799904</v>
      </c>
      <c r="AL529">
        <v>1</v>
      </c>
    </row>
    <row r="530" spans="1:38" ht="12.75">
      <c r="A530" s="4" t="s">
        <v>48</v>
      </c>
      <c r="B530" s="4">
        <v>2010</v>
      </c>
      <c r="C530" s="4">
        <v>0</v>
      </c>
      <c r="D530" s="4">
        <v>1</v>
      </c>
      <c r="E530" s="4">
        <v>0</v>
      </c>
      <c r="F530" s="4">
        <v>1</v>
      </c>
      <c r="G530" s="4">
        <v>0</v>
      </c>
      <c r="H530" s="4"/>
      <c r="I530" s="4"/>
      <c r="J530" s="4"/>
      <c r="K530" s="4"/>
      <c r="L530" s="4"/>
      <c r="M530" s="4">
        <v>0.331</v>
      </c>
      <c r="N530">
        <v>218.056</v>
      </c>
      <c r="O530" s="4">
        <f>M530*201.6/N530</f>
        <v>0.3060204718054078</v>
      </c>
      <c r="P530" s="4">
        <v>0</v>
      </c>
      <c r="Q530" s="4"/>
      <c r="R530" s="4">
        <v>0</v>
      </c>
      <c r="S530" s="4">
        <v>0</v>
      </c>
      <c r="U530">
        <v>101.3</v>
      </c>
      <c r="V530">
        <v>99.9</v>
      </c>
      <c r="W530">
        <v>1</v>
      </c>
      <c r="X530">
        <v>1</v>
      </c>
      <c r="Y530">
        <v>0</v>
      </c>
      <c r="Z530">
        <v>1</v>
      </c>
      <c r="AA530">
        <f>(X530+Y530+W530)*(1+0.5*Z530)</f>
        <v>3</v>
      </c>
      <c r="AB530">
        <v>12</v>
      </c>
      <c r="AC530">
        <v>1</v>
      </c>
      <c r="AD530">
        <f>AB530*AC530</f>
        <v>12</v>
      </c>
      <c r="AE530">
        <v>65</v>
      </c>
      <c r="AF530">
        <v>2703230</v>
      </c>
      <c r="AG530">
        <f>AE530/AF530*1000000</f>
        <v>24.045308760260873</v>
      </c>
      <c r="AH530">
        <v>1</v>
      </c>
      <c r="AI530">
        <v>0.10660283097418817</v>
      </c>
      <c r="AJ530">
        <v>0.03650196437108945</v>
      </c>
      <c r="AK530">
        <v>-0.3694037</v>
      </c>
      <c r="AL530">
        <v>0</v>
      </c>
    </row>
    <row r="531" spans="1:38" ht="12.75">
      <c r="A531" s="4" t="s">
        <v>49</v>
      </c>
      <c r="B531" s="4">
        <v>2010</v>
      </c>
      <c r="C531" s="4">
        <v>0</v>
      </c>
      <c r="D531" s="4">
        <v>1</v>
      </c>
      <c r="E531" s="4">
        <v>1</v>
      </c>
      <c r="F531" s="4">
        <v>1</v>
      </c>
      <c r="G531" s="4">
        <v>2</v>
      </c>
      <c r="H531" s="4"/>
      <c r="I531" s="4"/>
      <c r="J531" s="4"/>
      <c r="K531" s="4"/>
      <c r="L531" s="4"/>
      <c r="M531" s="4">
        <v>0.196</v>
      </c>
      <c r="N531">
        <v>218.056</v>
      </c>
      <c r="O531" s="4">
        <f>M531*201.6/N531</f>
        <v>0.18120849689987895</v>
      </c>
      <c r="P531" s="4">
        <v>1</v>
      </c>
      <c r="Q531" s="4"/>
      <c r="R531" s="4">
        <v>0</v>
      </c>
      <c r="S531" s="4">
        <v>0</v>
      </c>
      <c r="U531">
        <v>108</v>
      </c>
      <c r="V531">
        <v>106.5</v>
      </c>
      <c r="W531">
        <v>1</v>
      </c>
      <c r="X531" s="4">
        <v>0.5</v>
      </c>
      <c r="Y531">
        <v>1</v>
      </c>
      <c r="Z531">
        <v>1</v>
      </c>
      <c r="AA531">
        <f>(X531+Y531+W531)*(1+0.5*Z531)</f>
        <v>3.75</v>
      </c>
      <c r="AB531">
        <f>7.54*2/3</f>
        <v>5.026666666666666</v>
      </c>
      <c r="AC531">
        <v>1</v>
      </c>
      <c r="AD531">
        <f>AB531*AC531</f>
        <v>5.026666666666666</v>
      </c>
      <c r="AE531">
        <v>278</v>
      </c>
      <c r="AF531">
        <v>1316614</v>
      </c>
      <c r="AG531">
        <f>AE531/AF531*1000000</f>
        <v>211.14768641378566</v>
      </c>
      <c r="AH531">
        <v>2</v>
      </c>
      <c r="AI531">
        <v>0.009522705442019145</v>
      </c>
      <c r="AJ531">
        <v>2.5858891833901305</v>
      </c>
      <c r="AK531">
        <v>1.531837</v>
      </c>
      <c r="AL531">
        <v>0</v>
      </c>
    </row>
    <row r="532" spans="1:38" ht="12.75">
      <c r="A532" s="4" t="s">
        <v>50</v>
      </c>
      <c r="B532" s="4">
        <v>2010</v>
      </c>
      <c r="C532" s="4">
        <v>0</v>
      </c>
      <c r="D532" s="4">
        <v>0</v>
      </c>
      <c r="E532" s="4">
        <v>1</v>
      </c>
      <c r="F532" s="4">
        <v>1</v>
      </c>
      <c r="G532" s="4">
        <v>2</v>
      </c>
      <c r="H532" s="4"/>
      <c r="I532" s="4"/>
      <c r="J532" s="4"/>
      <c r="K532" s="4"/>
      <c r="L532" s="4"/>
      <c r="M532" s="4">
        <v>0.145</v>
      </c>
      <c r="N532">
        <v>218.056</v>
      </c>
      <c r="O532" s="4">
        <f>M532*201.6/N532</f>
        <v>0.13405730638001245</v>
      </c>
      <c r="P532" s="4">
        <v>1</v>
      </c>
      <c r="Q532" s="4"/>
      <c r="R532" s="4">
        <v>1</v>
      </c>
      <c r="S532" s="4">
        <v>2</v>
      </c>
      <c r="U532">
        <v>115.7</v>
      </c>
      <c r="V532">
        <v>114.1</v>
      </c>
      <c r="W532">
        <v>1</v>
      </c>
      <c r="X532">
        <v>0</v>
      </c>
      <c r="Y532">
        <v>0</v>
      </c>
      <c r="Z532">
        <v>1</v>
      </c>
      <c r="AA532">
        <f>(X532+Y532+W532)*(1+0.5*Z532)</f>
        <v>1.5</v>
      </c>
      <c r="AB532">
        <v>7.992</v>
      </c>
      <c r="AC532">
        <v>1.5</v>
      </c>
      <c r="AD532">
        <f>AB532*AC532</f>
        <v>11.988</v>
      </c>
      <c r="AE532">
        <v>1312</v>
      </c>
      <c r="AF532">
        <v>8802707</v>
      </c>
      <c r="AG532">
        <f>AE532/AF532*1000000</f>
        <v>149.04506079777505</v>
      </c>
      <c r="AH532">
        <v>4</v>
      </c>
      <c r="AI532">
        <v>0.008274248599656024</v>
      </c>
      <c r="AJ532">
        <v>5.619216533004318</v>
      </c>
      <c r="AK532">
        <v>1.077729</v>
      </c>
      <c r="AL532">
        <v>0</v>
      </c>
    </row>
    <row r="533" spans="1:38" ht="12.75">
      <c r="A533" s="4" t="s">
        <v>51</v>
      </c>
      <c r="B533" s="4">
        <v>2010</v>
      </c>
      <c r="C533" s="4">
        <v>0</v>
      </c>
      <c r="D533" s="4">
        <v>1</v>
      </c>
      <c r="E533" s="4">
        <v>0</v>
      </c>
      <c r="F533" s="4">
        <v>1</v>
      </c>
      <c r="G533" s="4">
        <v>0</v>
      </c>
      <c r="H533" s="4"/>
      <c r="I533" s="4"/>
      <c r="J533" s="4"/>
      <c r="K533" s="4"/>
      <c r="L533" s="4"/>
      <c r="M533" s="4">
        <v>0.188</v>
      </c>
      <c r="N533">
        <v>218.056</v>
      </c>
      <c r="O533" s="4">
        <f>M533*201.6/N533</f>
        <v>0.173812231720292</v>
      </c>
      <c r="P533" s="4">
        <v>0</v>
      </c>
      <c r="Q533" s="4"/>
      <c r="R533" s="4">
        <v>0</v>
      </c>
      <c r="S533" s="4">
        <v>0</v>
      </c>
      <c r="U533">
        <v>96</v>
      </c>
      <c r="V533">
        <v>94.6</v>
      </c>
      <c r="W533">
        <v>1</v>
      </c>
      <c r="X533">
        <v>1</v>
      </c>
      <c r="Y533">
        <v>1</v>
      </c>
      <c r="Z533">
        <v>0</v>
      </c>
      <c r="AA533">
        <f>(X533+Y533+W533)*(1+0.5*Z533)</f>
        <v>3</v>
      </c>
      <c r="AB533">
        <v>5</v>
      </c>
      <c r="AC533">
        <v>1.5</v>
      </c>
      <c r="AD533">
        <f>AB533*AC533</f>
        <v>7.5</v>
      </c>
      <c r="AE533">
        <v>121</v>
      </c>
      <c r="AF533">
        <v>2064982</v>
      </c>
      <c r="AG533">
        <f>AE533/AF533*1000000</f>
        <v>58.59615241198229</v>
      </c>
      <c r="AH533">
        <v>2</v>
      </c>
      <c r="AI533">
        <v>0.007436452136289886</v>
      </c>
      <c r="AJ533">
        <v>0.09221478894085607</v>
      </c>
      <c r="AK533">
        <v>-0.0035314</v>
      </c>
      <c r="AL533">
        <v>0</v>
      </c>
    </row>
    <row r="534" spans="1:38" ht="12.75">
      <c r="A534" s="4" t="s">
        <v>52</v>
      </c>
      <c r="B534" s="4">
        <v>2010</v>
      </c>
      <c r="C534" s="4">
        <v>0</v>
      </c>
      <c r="D534" s="4">
        <v>0</v>
      </c>
      <c r="E534" s="4">
        <v>1</v>
      </c>
      <c r="F534" s="4">
        <v>1</v>
      </c>
      <c r="G534" s="4">
        <v>0</v>
      </c>
      <c r="H534" s="4"/>
      <c r="I534" s="4"/>
      <c r="J534" s="4"/>
      <c r="K534" s="4"/>
      <c r="L534" s="4"/>
      <c r="M534" s="4">
        <v>0.473</v>
      </c>
      <c r="N534">
        <v>218.056</v>
      </c>
      <c r="O534" s="4">
        <f>M534*201.6/N534</f>
        <v>0.4373041787430751</v>
      </c>
      <c r="P534" s="4">
        <v>1</v>
      </c>
      <c r="Q534" s="4"/>
      <c r="R534" s="4">
        <v>1</v>
      </c>
      <c r="S534" s="4">
        <v>0</v>
      </c>
      <c r="U534">
        <v>116.9</v>
      </c>
      <c r="V534">
        <v>115.2</v>
      </c>
      <c r="W534">
        <v>0</v>
      </c>
      <c r="X534">
        <v>0</v>
      </c>
      <c r="Y534">
        <v>0</v>
      </c>
      <c r="Z534">
        <v>0</v>
      </c>
      <c r="AA534">
        <f>(X534+Y534+W534)*(1+0.5*Z534)</f>
        <v>0</v>
      </c>
      <c r="AB534">
        <f>19.3/2</f>
        <v>9.65</v>
      </c>
      <c r="AC534">
        <v>1</v>
      </c>
      <c r="AD534">
        <f>AB534*AC534</f>
        <v>9.65</v>
      </c>
      <c r="AE534">
        <v>1063</v>
      </c>
      <c r="AF534">
        <v>19398228</v>
      </c>
      <c r="AG534">
        <f>AE534/AF534*1000000</f>
        <v>54.79881976848607</v>
      </c>
      <c r="AH534">
        <v>10</v>
      </c>
      <c r="AI534">
        <v>0.007062854542881183</v>
      </c>
      <c r="AJ534">
        <v>3.085708771125614</v>
      </c>
      <c r="AK534">
        <v>0.1343118</v>
      </c>
      <c r="AL534">
        <v>0</v>
      </c>
    </row>
    <row r="535" spans="1:38" ht="12.75">
      <c r="A535" s="4" t="s">
        <v>53</v>
      </c>
      <c r="B535" s="4">
        <v>2010</v>
      </c>
      <c r="C535" s="4">
        <v>1</v>
      </c>
      <c r="D535" s="4">
        <v>1</v>
      </c>
      <c r="E535" s="4">
        <v>1</v>
      </c>
      <c r="F535" s="4">
        <v>1</v>
      </c>
      <c r="G535" s="4">
        <v>2</v>
      </c>
      <c r="H535" s="4"/>
      <c r="I535" s="4"/>
      <c r="J535" s="4"/>
      <c r="K535" s="4"/>
      <c r="L535" s="4"/>
      <c r="M535" s="4">
        <v>0.32799999999999996</v>
      </c>
      <c r="N535">
        <v>218.056</v>
      </c>
      <c r="O535" s="4">
        <f>M535*201.6/N535</f>
        <v>0.30324687236306264</v>
      </c>
      <c r="P535" s="4">
        <v>0</v>
      </c>
      <c r="Q535" s="4"/>
      <c r="R535" s="4">
        <v>0</v>
      </c>
      <c r="S535" s="4">
        <v>0</v>
      </c>
      <c r="U535">
        <v>92.6</v>
      </c>
      <c r="V535">
        <v>91.3</v>
      </c>
      <c r="W535">
        <v>1</v>
      </c>
      <c r="X535">
        <v>0</v>
      </c>
      <c r="Y535">
        <v>0.5</v>
      </c>
      <c r="Z535">
        <v>0</v>
      </c>
      <c r="AA535">
        <f>(X535+Y535+W535)*(1+0.5*Z535)</f>
        <v>1.5</v>
      </c>
      <c r="AB535">
        <v>1</v>
      </c>
      <c r="AC535">
        <v>1.5</v>
      </c>
      <c r="AD535">
        <f>AB535*AC535</f>
        <v>1.5</v>
      </c>
      <c r="AE535">
        <v>297</v>
      </c>
      <c r="AF535">
        <v>9559533</v>
      </c>
      <c r="AG535">
        <f>AE535/AF535*1000000</f>
        <v>31.068463281626833</v>
      </c>
      <c r="AH535">
        <v>-4</v>
      </c>
      <c r="AI535">
        <v>0.004186072638373635</v>
      </c>
      <c r="AJ535">
        <v>0.6133036788235027</v>
      </c>
      <c r="AK535">
        <v>-0.3668673</v>
      </c>
      <c r="AL535">
        <v>0</v>
      </c>
    </row>
    <row r="536" spans="1:38" ht="12.75">
      <c r="A536" s="4" t="s">
        <v>54</v>
      </c>
      <c r="B536" s="4">
        <v>2010</v>
      </c>
      <c r="C536" s="4">
        <v>1</v>
      </c>
      <c r="D536" s="4">
        <v>0</v>
      </c>
      <c r="E536" s="4">
        <v>0</v>
      </c>
      <c r="F536" s="4">
        <v>0</v>
      </c>
      <c r="G536" s="4">
        <v>0</v>
      </c>
      <c r="H536" s="4"/>
      <c r="I536" s="4"/>
      <c r="J536" s="4"/>
      <c r="K536" s="4"/>
      <c r="L536" s="4"/>
      <c r="M536" s="4">
        <v>0.23</v>
      </c>
      <c r="N536">
        <v>218.056</v>
      </c>
      <c r="O536" s="4">
        <f>M536*201.6/N536</f>
        <v>0.21264262391312325</v>
      </c>
      <c r="P536" s="4">
        <v>0</v>
      </c>
      <c r="Q536" s="4"/>
      <c r="R536" s="4">
        <v>0</v>
      </c>
      <c r="S536" s="4">
        <v>0</v>
      </c>
      <c r="U536">
        <v>90.5</v>
      </c>
      <c r="V536">
        <v>89.2</v>
      </c>
      <c r="W536">
        <v>1</v>
      </c>
      <c r="X536">
        <v>1</v>
      </c>
      <c r="Y536">
        <v>1</v>
      </c>
      <c r="Z536">
        <v>1</v>
      </c>
      <c r="AA536">
        <f>(X536+Y536+W536)*(1+0.5*Z536)</f>
        <v>4.5</v>
      </c>
      <c r="AB536">
        <v>0</v>
      </c>
      <c r="AC536">
        <v>1</v>
      </c>
      <c r="AD536">
        <f>AB536*AC536</f>
        <v>0</v>
      </c>
      <c r="AE536">
        <v>50</v>
      </c>
      <c r="AF536">
        <v>674344</v>
      </c>
      <c r="AG536">
        <f>AE536/AF536*1000000</f>
        <v>74.14613313086497</v>
      </c>
      <c r="AH536">
        <v>-10</v>
      </c>
      <c r="AI536">
        <v>0.006130005912188443</v>
      </c>
      <c r="AJ536">
        <v>1.8565029324384645</v>
      </c>
      <c r="AK536">
        <v>-0.442915</v>
      </c>
      <c r="AL536">
        <v>0</v>
      </c>
    </row>
    <row r="537" spans="1:38" ht="12.75">
      <c r="A537" s="4" t="s">
        <v>55</v>
      </c>
      <c r="B537" s="4">
        <v>2010</v>
      </c>
      <c r="C537" s="4">
        <v>0</v>
      </c>
      <c r="D537" s="4">
        <v>1</v>
      </c>
      <c r="E537" s="4">
        <v>1</v>
      </c>
      <c r="F537" s="4">
        <v>2</v>
      </c>
      <c r="G537" s="4">
        <v>0</v>
      </c>
      <c r="H537" s="4"/>
      <c r="I537" s="4"/>
      <c r="J537" s="4"/>
      <c r="K537" s="4"/>
      <c r="L537" s="4"/>
      <c r="M537" s="4">
        <v>0.28</v>
      </c>
      <c r="N537">
        <v>218.056</v>
      </c>
      <c r="O537" s="4">
        <f>M537*201.6/N537</f>
        <v>0.2588692812855413</v>
      </c>
      <c r="P537" s="4">
        <v>0</v>
      </c>
      <c r="Q537" s="4"/>
      <c r="R537" s="4">
        <v>0</v>
      </c>
      <c r="S537" s="4">
        <v>0</v>
      </c>
      <c r="U537">
        <v>91.1</v>
      </c>
      <c r="V537">
        <v>89.8</v>
      </c>
      <c r="W537">
        <v>1</v>
      </c>
      <c r="X537" s="4">
        <v>0.5</v>
      </c>
      <c r="Y537">
        <v>0</v>
      </c>
      <c r="Z537">
        <v>1</v>
      </c>
      <c r="AA537">
        <f>(X537+Y537+W537)*(1+0.5*Z537)</f>
        <v>2.25</v>
      </c>
      <c r="AB537">
        <v>0.5</v>
      </c>
      <c r="AC537">
        <v>1</v>
      </c>
      <c r="AD537">
        <f>AB537*AC537</f>
        <v>0.5</v>
      </c>
      <c r="AE537">
        <v>807</v>
      </c>
      <c r="AF537">
        <v>11545435</v>
      </c>
      <c r="AG537">
        <f>AE537/AF537*1000000</f>
        <v>69.89775612612259</v>
      </c>
      <c r="AH537">
        <v>-1</v>
      </c>
      <c r="AI537">
        <v>0.0031606359073440156</v>
      </c>
      <c r="AJ537">
        <v>1.5486291780159356</v>
      </c>
      <c r="AK537">
        <v>-0.5190196</v>
      </c>
      <c r="AL537">
        <v>0</v>
      </c>
    </row>
    <row r="538" spans="1:38" ht="12.75">
      <c r="A538" s="4" t="s">
        <v>56</v>
      </c>
      <c r="B538" s="4">
        <v>2010</v>
      </c>
      <c r="C538" s="4">
        <v>0</v>
      </c>
      <c r="D538" s="4">
        <v>1</v>
      </c>
      <c r="E538" s="4">
        <v>0</v>
      </c>
      <c r="F538" s="4">
        <v>1</v>
      </c>
      <c r="G538" s="4">
        <v>0</v>
      </c>
      <c r="H538" s="4"/>
      <c r="I538" s="4"/>
      <c r="J538" s="4"/>
      <c r="K538" s="4"/>
      <c r="L538" s="4"/>
      <c r="M538" s="4">
        <v>0.17</v>
      </c>
      <c r="N538">
        <v>218.056</v>
      </c>
      <c r="O538" s="4">
        <f>M538*201.6/N538</f>
        <v>0.1571706350662215</v>
      </c>
      <c r="P538" s="4">
        <v>0</v>
      </c>
      <c r="Q538" s="4"/>
      <c r="R538" s="4">
        <v>0</v>
      </c>
      <c r="S538" s="4">
        <v>0</v>
      </c>
      <c r="U538">
        <v>90.9</v>
      </c>
      <c r="V538">
        <v>89.6</v>
      </c>
      <c r="W538">
        <v>0</v>
      </c>
      <c r="X538" s="4">
        <v>0.5</v>
      </c>
      <c r="Y538">
        <v>0</v>
      </c>
      <c r="Z538">
        <v>1</v>
      </c>
      <c r="AA538">
        <f>(X538+Y538+W538)*(1+0.5*Z538)</f>
        <v>0.75</v>
      </c>
      <c r="AB538">
        <v>0</v>
      </c>
      <c r="AC538">
        <v>1</v>
      </c>
      <c r="AD538">
        <f>AB538*AC538</f>
        <v>0</v>
      </c>
      <c r="AE538">
        <v>81</v>
      </c>
      <c r="AF538">
        <v>3759263</v>
      </c>
      <c r="AG538">
        <f>AE538/AF538*1000000</f>
        <v>21.54677658892182</v>
      </c>
      <c r="AH538">
        <v>-17</v>
      </c>
      <c r="AI538">
        <v>0.003156741752672005</v>
      </c>
      <c r="AJ538">
        <v>0.736835781442432</v>
      </c>
      <c r="AK538">
        <v>-0.9675599</v>
      </c>
      <c r="AL538">
        <v>1</v>
      </c>
    </row>
    <row r="539" spans="1:38" ht="12.75">
      <c r="A539" s="4" t="s">
        <v>57</v>
      </c>
      <c r="B539" s="4">
        <v>2010</v>
      </c>
      <c r="C539" s="4">
        <v>2</v>
      </c>
      <c r="D539" s="4">
        <v>1</v>
      </c>
      <c r="E539" s="4">
        <v>1</v>
      </c>
      <c r="F539" s="4">
        <v>1</v>
      </c>
      <c r="G539" s="4">
        <v>2</v>
      </c>
      <c r="H539" s="4"/>
      <c r="I539" s="4"/>
      <c r="J539" s="4"/>
      <c r="K539" s="4"/>
      <c r="L539" s="4"/>
      <c r="M539" s="4">
        <v>0.31</v>
      </c>
      <c r="N539">
        <v>218.056</v>
      </c>
      <c r="O539" s="4">
        <f>M539*201.6/N539</f>
        <v>0.28660527570899214</v>
      </c>
      <c r="P539" s="4">
        <v>0</v>
      </c>
      <c r="Q539" s="4"/>
      <c r="R539" s="4">
        <v>0</v>
      </c>
      <c r="S539" s="4">
        <v>0</v>
      </c>
      <c r="U539">
        <v>99.9</v>
      </c>
      <c r="V539">
        <v>98.5</v>
      </c>
      <c r="W539">
        <v>1</v>
      </c>
      <c r="X539" s="4">
        <v>0.5</v>
      </c>
      <c r="Y539">
        <v>1</v>
      </c>
      <c r="Z539">
        <v>0</v>
      </c>
      <c r="AA539">
        <f>(X539+Y539+W539)*(1+0.5*Z539)</f>
        <v>2.5</v>
      </c>
      <c r="AB539">
        <v>1</v>
      </c>
      <c r="AC539">
        <v>1</v>
      </c>
      <c r="AD539">
        <f>AB539*AC539</f>
        <v>1</v>
      </c>
      <c r="AE539">
        <v>1355</v>
      </c>
      <c r="AF539">
        <v>3837208</v>
      </c>
      <c r="AG539">
        <f>AE539/AF539*1000000</f>
        <v>353.12133196845207</v>
      </c>
      <c r="AH539">
        <v>4</v>
      </c>
      <c r="AI539">
        <v>0.005189975299048042</v>
      </c>
      <c r="AJ539">
        <v>0.29890676987845455</v>
      </c>
      <c r="AK539">
        <v>0.2726297</v>
      </c>
      <c r="AL539">
        <v>0</v>
      </c>
    </row>
    <row r="540" spans="1:38" ht="12.75">
      <c r="A540" s="4" t="s">
        <v>58</v>
      </c>
      <c r="B540" s="4">
        <v>2010</v>
      </c>
      <c r="C540" s="4">
        <v>0</v>
      </c>
      <c r="D540" s="4">
        <v>1</v>
      </c>
      <c r="E540" s="4">
        <v>1</v>
      </c>
      <c r="F540" s="4">
        <v>2</v>
      </c>
      <c r="G540" s="4">
        <v>0</v>
      </c>
      <c r="H540" s="4"/>
      <c r="I540" s="4"/>
      <c r="J540" s="4"/>
      <c r="K540" s="4"/>
      <c r="L540" s="4"/>
      <c r="M540" s="4">
        <v>0.32299999999999995</v>
      </c>
      <c r="N540">
        <v>218.056</v>
      </c>
      <c r="O540" s="4">
        <f>M540*201.6/N540</f>
        <v>0.2986242066258208</v>
      </c>
      <c r="P540" s="4">
        <v>0</v>
      </c>
      <c r="Q540" s="4"/>
      <c r="R540" s="4">
        <v>0</v>
      </c>
      <c r="S540" s="4">
        <v>1</v>
      </c>
      <c r="U540">
        <v>100</v>
      </c>
      <c r="V540">
        <v>98.5</v>
      </c>
      <c r="W540">
        <v>1</v>
      </c>
      <c r="X540">
        <v>1</v>
      </c>
      <c r="Y540">
        <v>1</v>
      </c>
      <c r="Z540">
        <v>0</v>
      </c>
      <c r="AA540">
        <f>(X540+Y540+W540)*(1+0.5*Z540)</f>
        <v>3</v>
      </c>
      <c r="AB540">
        <v>9.2</v>
      </c>
      <c r="AC540">
        <v>0.5</v>
      </c>
      <c r="AD540">
        <f>AB540*AC540</f>
        <v>4.6</v>
      </c>
      <c r="AE540">
        <v>1045</v>
      </c>
      <c r="AF540">
        <v>12710472</v>
      </c>
      <c r="AG540">
        <f>AE540/AF540*1000000</f>
        <v>82.21567224254143</v>
      </c>
      <c r="AH540">
        <v>2</v>
      </c>
      <c r="AI540">
        <v>0.004376180002554667</v>
      </c>
      <c r="AJ540">
        <v>4.584892014564317</v>
      </c>
      <c r="AK540">
        <v>0.4438612</v>
      </c>
      <c r="AL540">
        <v>0</v>
      </c>
    </row>
    <row r="541" spans="1:38" ht="12.75">
      <c r="A541" s="4" t="s">
        <v>59</v>
      </c>
      <c r="B541" s="4">
        <v>2010</v>
      </c>
      <c r="C541" s="4">
        <v>0</v>
      </c>
      <c r="D541" s="4">
        <v>1</v>
      </c>
      <c r="E541" s="4">
        <v>1</v>
      </c>
      <c r="F541" s="4">
        <v>2</v>
      </c>
      <c r="G541" s="4">
        <v>2</v>
      </c>
      <c r="H541" s="4"/>
      <c r="I541" s="4"/>
      <c r="J541" s="4"/>
      <c r="K541" s="4"/>
      <c r="L541" s="4"/>
      <c r="M541" s="4">
        <v>0.33</v>
      </c>
      <c r="N541">
        <v>218.056</v>
      </c>
      <c r="O541" s="4">
        <f>M541*201.6/N541</f>
        <v>0.3050959386579594</v>
      </c>
      <c r="P541" s="4">
        <v>1</v>
      </c>
      <c r="Q541" s="4"/>
      <c r="R541" s="4">
        <v>0</v>
      </c>
      <c r="S541" s="4">
        <v>0</v>
      </c>
      <c r="U541">
        <v>100.6</v>
      </c>
      <c r="V541">
        <v>99.1</v>
      </c>
      <c r="W541">
        <v>1</v>
      </c>
      <c r="X541">
        <v>0</v>
      </c>
      <c r="Y541">
        <v>0</v>
      </c>
      <c r="Z541">
        <v>0</v>
      </c>
      <c r="AA541">
        <f>(X541+Y541+W541)*(1+0.5*Z541)</f>
        <v>1</v>
      </c>
      <c r="AB541">
        <v>4.5</v>
      </c>
      <c r="AC541">
        <v>1.5</v>
      </c>
      <c r="AD541">
        <f>AB541*AC541</f>
        <v>6.75</v>
      </c>
      <c r="AE541">
        <v>125</v>
      </c>
      <c r="AF541">
        <v>1052669</v>
      </c>
      <c r="AG541">
        <f>AE541/AF541*1000000</f>
        <v>118.74577858757121</v>
      </c>
      <c r="AH541">
        <v>11</v>
      </c>
      <c r="AI541">
        <v>0.006576735585812741</v>
      </c>
      <c r="AJ541">
        <v>4.016477857878476</v>
      </c>
      <c r="AK541">
        <v>1.505869</v>
      </c>
      <c r="AL541">
        <v>0</v>
      </c>
    </row>
    <row r="542" spans="1:38" ht="12.75">
      <c r="A542" s="4" t="s">
        <v>60</v>
      </c>
      <c r="B542" s="4">
        <v>2010</v>
      </c>
      <c r="C542" s="4">
        <v>0</v>
      </c>
      <c r="D542" s="4">
        <v>0</v>
      </c>
      <c r="E542" s="4">
        <v>0.5</v>
      </c>
      <c r="F542" s="4">
        <v>1</v>
      </c>
      <c r="G542" s="4">
        <v>2</v>
      </c>
      <c r="H542" s="4"/>
      <c r="I542" s="4"/>
      <c r="J542" s="4"/>
      <c r="K542" s="4"/>
      <c r="L542" s="4"/>
      <c r="M542" s="4">
        <v>0.168</v>
      </c>
      <c r="N542">
        <v>218.056</v>
      </c>
      <c r="O542" s="4">
        <f>M542*201.6/N542</f>
        <v>0.1553215687713248</v>
      </c>
      <c r="P542" s="4">
        <v>0</v>
      </c>
      <c r="Q542" s="4"/>
      <c r="R542" s="4">
        <v>0</v>
      </c>
      <c r="S542" s="4">
        <v>0</v>
      </c>
      <c r="U542">
        <v>91.8</v>
      </c>
      <c r="V542">
        <v>90.4</v>
      </c>
      <c r="W542">
        <v>1</v>
      </c>
      <c r="X542" s="4">
        <v>1</v>
      </c>
      <c r="Y542">
        <v>1</v>
      </c>
      <c r="Z542">
        <v>1</v>
      </c>
      <c r="AA542">
        <f>(X542+Y542+W542)*(1+0.5*Z542)</f>
        <v>4.5</v>
      </c>
      <c r="AB542">
        <v>0</v>
      </c>
      <c r="AC542">
        <v>1</v>
      </c>
      <c r="AD542">
        <f>AB542*AC542</f>
        <v>0</v>
      </c>
      <c r="AE542">
        <v>103</v>
      </c>
      <c r="AF542">
        <v>4636361</v>
      </c>
      <c r="AG542">
        <f>AE542/AF542*1000000</f>
        <v>22.215698906966047</v>
      </c>
      <c r="AH542">
        <v>-8</v>
      </c>
      <c r="AI542">
        <v>0.009640978218762105</v>
      </c>
      <c r="AJ542">
        <v>0.5248956684415024</v>
      </c>
      <c r="AK542">
        <v>-0.8621275</v>
      </c>
      <c r="AL542">
        <v>0</v>
      </c>
    </row>
    <row r="543" spans="1:38" ht="12.75">
      <c r="A543" s="4" t="s">
        <v>61</v>
      </c>
      <c r="B543" s="4">
        <v>2010</v>
      </c>
      <c r="C543" s="4">
        <v>0</v>
      </c>
      <c r="D543" s="4">
        <v>1</v>
      </c>
      <c r="E543" s="4">
        <v>0</v>
      </c>
      <c r="F543" s="4">
        <v>2</v>
      </c>
      <c r="G543" s="4">
        <v>2</v>
      </c>
      <c r="H543" s="4"/>
      <c r="I543" s="4"/>
      <c r="J543" s="4"/>
      <c r="K543" s="4"/>
      <c r="L543" s="4"/>
      <c r="M543" s="4">
        <v>0.24</v>
      </c>
      <c r="N543">
        <v>218.056</v>
      </c>
      <c r="O543" s="4">
        <f>M543*201.6/N543</f>
        <v>0.22188795538760683</v>
      </c>
      <c r="P543" s="4">
        <v>0</v>
      </c>
      <c r="Q543" s="4"/>
      <c r="R543" s="4">
        <v>0</v>
      </c>
      <c r="S543" s="4">
        <v>0</v>
      </c>
      <c r="U543">
        <v>88.2</v>
      </c>
      <c r="V543">
        <v>86.9</v>
      </c>
      <c r="W543">
        <v>1</v>
      </c>
      <c r="X543">
        <v>1</v>
      </c>
      <c r="Y543">
        <v>1</v>
      </c>
      <c r="Z543">
        <v>0</v>
      </c>
      <c r="AA543">
        <f>(X543+Y543+W543)*(1+0.5*Z543)</f>
        <v>3</v>
      </c>
      <c r="AB543">
        <v>0</v>
      </c>
      <c r="AC543">
        <v>1</v>
      </c>
      <c r="AD543">
        <f>AB543*AC543</f>
        <v>0</v>
      </c>
      <c r="AE543">
        <v>61</v>
      </c>
      <c r="AF543">
        <v>816211</v>
      </c>
      <c r="AG543">
        <f>AE543/AF543*1000000</f>
        <v>74.7355769525282</v>
      </c>
      <c r="AH543">
        <v>-9</v>
      </c>
      <c r="AI543">
        <v>0.008653560128721706</v>
      </c>
      <c r="AJ543">
        <v>1.323973991470321</v>
      </c>
      <c r="AK543">
        <v>-1.10862</v>
      </c>
      <c r="AL543">
        <v>0</v>
      </c>
    </row>
    <row r="544" spans="1:38" ht="12.75">
      <c r="A544" s="4" t="s">
        <v>62</v>
      </c>
      <c r="B544" s="4">
        <v>2010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/>
      <c r="I544" s="4"/>
      <c r="J544" s="4"/>
      <c r="K544" s="4"/>
      <c r="L544" s="4"/>
      <c r="M544" s="4">
        <v>0.214</v>
      </c>
      <c r="N544">
        <v>218.056</v>
      </c>
      <c r="O544" s="4">
        <f>M544*201.6/N544</f>
        <v>0.19785009355394942</v>
      </c>
      <c r="P544" s="4">
        <v>0</v>
      </c>
      <c r="Q544" s="4"/>
      <c r="R544" s="4">
        <v>0</v>
      </c>
      <c r="S544" s="4">
        <v>0</v>
      </c>
      <c r="U544">
        <v>91.5</v>
      </c>
      <c r="V544">
        <v>90.2</v>
      </c>
      <c r="W544">
        <v>1</v>
      </c>
      <c r="X544" s="4">
        <v>0.5</v>
      </c>
      <c r="Y544">
        <v>0</v>
      </c>
      <c r="Z544">
        <v>0</v>
      </c>
      <c r="AA544">
        <f>(X544+Y544+W544)*(1+0.5*Z544)</f>
        <v>1.5</v>
      </c>
      <c r="AB544">
        <v>0</v>
      </c>
      <c r="AC544">
        <v>1</v>
      </c>
      <c r="AD544">
        <f>AB544*AC544</f>
        <v>0</v>
      </c>
      <c r="AE544">
        <v>185</v>
      </c>
      <c r="AF544">
        <v>6356683</v>
      </c>
      <c r="AG544">
        <f>AE544/AF544*1000000</f>
        <v>29.103228838059092</v>
      </c>
      <c r="AH544">
        <v>-9</v>
      </c>
      <c r="AI544">
        <v>0.007508132463176611</v>
      </c>
      <c r="AJ544">
        <v>0.6629704659345346</v>
      </c>
      <c r="AK544">
        <v>-0.9335115</v>
      </c>
      <c r="AL544">
        <v>0</v>
      </c>
    </row>
    <row r="545" spans="1:38" ht="12.75">
      <c r="A545" s="4" t="s">
        <v>63</v>
      </c>
      <c r="B545" s="4">
        <v>2010</v>
      </c>
      <c r="C545" s="4">
        <f>2/2</f>
        <v>1</v>
      </c>
      <c r="D545" s="4">
        <v>1</v>
      </c>
      <c r="E545" s="4">
        <v>0</v>
      </c>
      <c r="F545" s="4">
        <v>1</v>
      </c>
      <c r="G545" s="4">
        <v>0</v>
      </c>
      <c r="H545" s="4"/>
      <c r="I545" s="4"/>
      <c r="J545" s="4"/>
      <c r="K545" s="4"/>
      <c r="L545" s="4"/>
      <c r="M545" s="4">
        <v>0.2</v>
      </c>
      <c r="N545">
        <v>218.056</v>
      </c>
      <c r="O545" s="4">
        <f>M545*201.6/N545</f>
        <v>0.18490662948967237</v>
      </c>
      <c r="P545" s="4">
        <v>0</v>
      </c>
      <c r="Q545" s="4"/>
      <c r="R545" s="4">
        <v>0</v>
      </c>
      <c r="S545" s="4">
        <v>0</v>
      </c>
      <c r="U545">
        <v>97.7</v>
      </c>
      <c r="V545">
        <v>96.3</v>
      </c>
      <c r="W545">
        <v>1</v>
      </c>
      <c r="X545" s="4">
        <v>0.5</v>
      </c>
      <c r="Y545">
        <v>1</v>
      </c>
      <c r="Z545">
        <v>0.5</v>
      </c>
      <c r="AA545">
        <f>(X545+Y545+W545)*(1+0.5*Z545)</f>
        <v>3.125</v>
      </c>
      <c r="AB545">
        <v>5</v>
      </c>
      <c r="AC545">
        <v>1</v>
      </c>
      <c r="AD545">
        <f>AB545*AC545</f>
        <v>5</v>
      </c>
      <c r="AE545">
        <v>436</v>
      </c>
      <c r="AF545">
        <v>25245178</v>
      </c>
      <c r="AG545">
        <f>AE545/AF545*1000000</f>
        <v>17.270624909042038</v>
      </c>
      <c r="AH545">
        <v>-10</v>
      </c>
      <c r="AI545">
        <v>0.004991291370274829</v>
      </c>
      <c r="AJ545">
        <v>0.37048403723726564</v>
      </c>
      <c r="AK545">
        <v>-0.5277371</v>
      </c>
      <c r="AL545">
        <v>0</v>
      </c>
    </row>
    <row r="546" spans="1:38" ht="12.75">
      <c r="A546" s="4" t="s">
        <v>64</v>
      </c>
      <c r="B546" s="4">
        <v>2010</v>
      </c>
      <c r="C546" s="4">
        <v>1</v>
      </c>
      <c r="D546" s="4">
        <v>1</v>
      </c>
      <c r="E546" s="4">
        <v>0</v>
      </c>
      <c r="F546" s="4">
        <v>1</v>
      </c>
      <c r="G546" s="4">
        <v>0</v>
      </c>
      <c r="H546" s="4"/>
      <c r="I546" s="4"/>
      <c r="J546" s="4"/>
      <c r="K546" s="4"/>
      <c r="L546" s="4"/>
      <c r="M546" s="4">
        <v>0.245</v>
      </c>
      <c r="N546">
        <v>218.056</v>
      </c>
      <c r="O546" s="4">
        <f>M546*201.6/N546</f>
        <v>0.22651062112484863</v>
      </c>
      <c r="P546" s="4">
        <v>0</v>
      </c>
      <c r="Q546" s="4"/>
      <c r="R546" s="4">
        <v>0</v>
      </c>
      <c r="S546" s="4">
        <v>0</v>
      </c>
      <c r="U546">
        <v>98.3</v>
      </c>
      <c r="V546">
        <v>96.9</v>
      </c>
      <c r="W546">
        <v>1</v>
      </c>
      <c r="X546">
        <v>0.5</v>
      </c>
      <c r="Y546" s="4">
        <v>0.5</v>
      </c>
      <c r="Z546">
        <v>0</v>
      </c>
      <c r="AA546">
        <f>(X546+Y546+W546)*(1+0.5*Z546)</f>
        <v>2</v>
      </c>
      <c r="AB546">
        <v>0</v>
      </c>
      <c r="AC546">
        <v>1</v>
      </c>
      <c r="AD546">
        <f>AB546*AC546</f>
        <v>0</v>
      </c>
      <c r="AE546">
        <v>118</v>
      </c>
      <c r="AF546">
        <v>2774424</v>
      </c>
      <c r="AG546">
        <f>AE546/AF546*1000000</f>
        <v>42.53135065152262</v>
      </c>
      <c r="AH546">
        <v>-20</v>
      </c>
      <c r="AI546">
        <v>0.00707837774068669</v>
      </c>
      <c r="AJ546">
        <v>0.4178593214771713</v>
      </c>
      <c r="AK546">
        <v>0.0714423</v>
      </c>
      <c r="AL546">
        <v>0</v>
      </c>
    </row>
    <row r="547" spans="1:38" ht="12.75">
      <c r="A547" s="4" t="s">
        <v>65</v>
      </c>
      <c r="B547" s="4">
        <v>2010</v>
      </c>
      <c r="C547" s="4">
        <v>0</v>
      </c>
      <c r="D547" s="4">
        <v>0</v>
      </c>
      <c r="E547" s="4">
        <v>1</v>
      </c>
      <c r="F547" s="4">
        <v>2</v>
      </c>
      <c r="G547" s="4">
        <v>2</v>
      </c>
      <c r="H547" s="4"/>
      <c r="I547" s="4"/>
      <c r="J547" s="4"/>
      <c r="K547" s="4"/>
      <c r="L547" s="4"/>
      <c r="M547" s="4">
        <v>0.25</v>
      </c>
      <c r="N547">
        <v>218.056</v>
      </c>
      <c r="O547" s="4">
        <f>M547*201.6/N547</f>
        <v>0.23113328686209045</v>
      </c>
      <c r="P547" s="4">
        <v>1</v>
      </c>
      <c r="Q547" s="4"/>
      <c r="R547" s="4">
        <v>0</v>
      </c>
      <c r="S547" s="4">
        <v>0</v>
      </c>
      <c r="U547">
        <v>100.9</v>
      </c>
      <c r="V547">
        <v>99.5</v>
      </c>
      <c r="W547">
        <v>1</v>
      </c>
      <c r="X547">
        <v>0.5</v>
      </c>
      <c r="Y547">
        <v>0</v>
      </c>
      <c r="Z547">
        <v>0</v>
      </c>
      <c r="AA547">
        <f>(X547+Y547+W547)*(1+0.5*Z547)</f>
        <v>1.5</v>
      </c>
      <c r="AB547">
        <v>0</v>
      </c>
      <c r="AC547">
        <v>1</v>
      </c>
      <c r="AD547">
        <f>AB547*AC547</f>
        <v>0</v>
      </c>
      <c r="AE547">
        <v>226</v>
      </c>
      <c r="AF547">
        <v>625793</v>
      </c>
      <c r="AG547">
        <f>AE547/AF547*1000000</f>
        <v>361.1417833053422</v>
      </c>
      <c r="AH547">
        <v>13</v>
      </c>
      <c r="AI547">
        <v>0.023603960396039604</v>
      </c>
      <c r="AJ547">
        <v>3.3718010622887493</v>
      </c>
      <c r="AK547">
        <v>0.5620394</v>
      </c>
      <c r="AL547">
        <v>0</v>
      </c>
    </row>
    <row r="548" spans="1:38" ht="12.75">
      <c r="A548" s="4" t="s">
        <v>66</v>
      </c>
      <c r="B548" s="4">
        <v>2010</v>
      </c>
      <c r="C548" s="4">
        <v>1</v>
      </c>
      <c r="D548" s="4">
        <v>1</v>
      </c>
      <c r="E548" s="4">
        <v>1</v>
      </c>
      <c r="F548" s="4">
        <v>1</v>
      </c>
      <c r="G548" s="4">
        <v>0</v>
      </c>
      <c r="H548" s="4"/>
      <c r="I548" s="4"/>
      <c r="J548" s="4"/>
      <c r="K548" s="4"/>
      <c r="L548" s="4"/>
      <c r="M548" s="4">
        <v>0.19699999999999998</v>
      </c>
      <c r="N548">
        <v>218.056</v>
      </c>
      <c r="O548" s="4">
        <f>M548*201.6/N548</f>
        <v>0.18213303004732725</v>
      </c>
      <c r="P548" s="4">
        <v>0</v>
      </c>
      <c r="Q548" s="4"/>
      <c r="R548" s="4">
        <v>0</v>
      </c>
      <c r="S548" s="4">
        <v>0</v>
      </c>
      <c r="U548">
        <v>104.6</v>
      </c>
      <c r="V548">
        <v>103.1</v>
      </c>
      <c r="W548">
        <v>1</v>
      </c>
      <c r="X548">
        <v>1</v>
      </c>
      <c r="Y548">
        <v>1</v>
      </c>
      <c r="Z548">
        <v>0</v>
      </c>
      <c r="AA548">
        <f>(X548+Y548+W548)*(1+0.5*Z548)</f>
        <v>3</v>
      </c>
      <c r="AB548">
        <v>0</v>
      </c>
      <c r="AC548">
        <v>1</v>
      </c>
      <c r="AD548">
        <f>AB548*AC548</f>
        <v>0</v>
      </c>
      <c r="AE548">
        <v>142</v>
      </c>
      <c r="AF548">
        <v>8024417</v>
      </c>
      <c r="AG548">
        <f>AE548/AF548*1000000</f>
        <v>17.695989627657685</v>
      </c>
      <c r="AH548">
        <v>-2</v>
      </c>
      <c r="AI548">
        <v>0.005994099481365098</v>
      </c>
      <c r="AJ548">
        <v>0.48649032992036406</v>
      </c>
      <c r="AK548">
        <v>-0.0785696</v>
      </c>
      <c r="AL548">
        <v>0</v>
      </c>
    </row>
    <row r="549" spans="1:38" ht="12.75">
      <c r="A549" s="4" t="s">
        <v>67</v>
      </c>
      <c r="B549" s="4">
        <v>2010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/>
      <c r="I549" s="4"/>
      <c r="J549" s="4"/>
      <c r="K549" s="4"/>
      <c r="L549" s="4"/>
      <c r="M549" s="4">
        <v>0.375</v>
      </c>
      <c r="N549">
        <v>218.056</v>
      </c>
      <c r="O549" s="4">
        <f>M549*201.6/N549</f>
        <v>0.34669993029313567</v>
      </c>
      <c r="P549" s="4">
        <v>0</v>
      </c>
      <c r="Q549" s="4"/>
      <c r="R549" s="4">
        <v>0</v>
      </c>
      <c r="S549" s="4">
        <v>0</v>
      </c>
      <c r="U549">
        <v>104.5</v>
      </c>
      <c r="V549">
        <v>103</v>
      </c>
      <c r="W549">
        <v>1</v>
      </c>
      <c r="X549">
        <v>0</v>
      </c>
      <c r="Y549">
        <v>0</v>
      </c>
      <c r="Z549">
        <v>0</v>
      </c>
      <c r="AA549">
        <f>(X549+Y549+W549)*(1+0.5*Z549)</f>
        <v>1</v>
      </c>
      <c r="AB549">
        <v>1</v>
      </c>
      <c r="AC549">
        <v>1.5</v>
      </c>
      <c r="AD549">
        <f>AB549*AC549</f>
        <v>1.5</v>
      </c>
      <c r="AE549">
        <v>1132</v>
      </c>
      <c r="AF549">
        <v>6742256</v>
      </c>
      <c r="AG549">
        <f>AE549/AF549*1000000</f>
        <v>167.89632431637128</v>
      </c>
      <c r="AH549">
        <v>5</v>
      </c>
      <c r="AI549">
        <v>0.00594073545162442</v>
      </c>
      <c r="AJ549">
        <v>0.408830003908902</v>
      </c>
      <c r="AK549">
        <v>0.9285473</v>
      </c>
      <c r="AL549">
        <v>0</v>
      </c>
    </row>
    <row r="550" spans="1:38" ht="12.75">
      <c r="A550" s="4" t="s">
        <v>68</v>
      </c>
      <c r="B550" s="4">
        <v>2010</v>
      </c>
      <c r="C550" s="4">
        <v>1</v>
      </c>
      <c r="D550" s="4">
        <v>0</v>
      </c>
      <c r="E550" s="4">
        <v>0</v>
      </c>
      <c r="F550" s="4">
        <v>0</v>
      </c>
      <c r="G550" s="4">
        <v>1</v>
      </c>
      <c r="H550" s="4"/>
      <c r="I550" s="4"/>
      <c r="J550" s="4"/>
      <c r="K550" s="4"/>
      <c r="L550" s="4"/>
      <c r="M550" s="4">
        <v>0.322</v>
      </c>
      <c r="N550">
        <v>218.056</v>
      </c>
      <c r="O550" s="4">
        <f>M550*201.6/N550</f>
        <v>0.2976996734783725</v>
      </c>
      <c r="P550" s="4">
        <v>0</v>
      </c>
      <c r="Q550" s="4"/>
      <c r="R550" s="4">
        <v>0</v>
      </c>
      <c r="S550" s="4">
        <v>0</v>
      </c>
      <c r="U550">
        <v>89.7</v>
      </c>
      <c r="V550">
        <v>88.4</v>
      </c>
      <c r="W550">
        <v>1</v>
      </c>
      <c r="X550">
        <v>0.5</v>
      </c>
      <c r="Y550">
        <v>0.5</v>
      </c>
      <c r="Z550">
        <v>0</v>
      </c>
      <c r="AA550">
        <f>(X550+Y550+W550)*(1+0.5*Z550)</f>
        <v>2</v>
      </c>
      <c r="AB550">
        <v>0</v>
      </c>
      <c r="AC550">
        <v>1</v>
      </c>
      <c r="AD550">
        <f>AB550*AC550</f>
        <v>0</v>
      </c>
      <c r="AE550">
        <v>75</v>
      </c>
      <c r="AF550">
        <v>1854146</v>
      </c>
      <c r="AG550">
        <f>AE550/AF550*1000000</f>
        <v>40.44988905943761</v>
      </c>
      <c r="AH550">
        <v>-8</v>
      </c>
      <c r="AI550">
        <v>0.009210861805201427</v>
      </c>
      <c r="AJ550">
        <v>0.7008284464302337</v>
      </c>
      <c r="AK550">
        <v>-1.142908</v>
      </c>
      <c r="AL550">
        <v>0</v>
      </c>
    </row>
    <row r="551" spans="1:38" ht="12.75">
      <c r="A551" s="4" t="s">
        <v>69</v>
      </c>
      <c r="B551" s="4">
        <v>2010</v>
      </c>
      <c r="C551" s="4">
        <v>0</v>
      </c>
      <c r="D551" s="4">
        <v>1</v>
      </c>
      <c r="E551" s="4">
        <v>1</v>
      </c>
      <c r="F551" s="4">
        <v>2</v>
      </c>
      <c r="G551" s="4">
        <v>0</v>
      </c>
      <c r="H551" s="4"/>
      <c r="I551" s="4"/>
      <c r="J551" s="4"/>
      <c r="K551" s="4"/>
      <c r="L551" s="4"/>
      <c r="M551" s="4">
        <v>0.32899999999999996</v>
      </c>
      <c r="N551">
        <v>218.056</v>
      </c>
      <c r="O551" s="4">
        <f>M551*201.6/N551</f>
        <v>0.30417140551051103</v>
      </c>
      <c r="P551" s="4">
        <v>0</v>
      </c>
      <c r="Q551" s="4"/>
      <c r="R551" s="4">
        <v>0</v>
      </c>
      <c r="S551" s="4">
        <v>0</v>
      </c>
      <c r="U551">
        <v>94.2</v>
      </c>
      <c r="V551">
        <v>92.8</v>
      </c>
      <c r="W551">
        <v>1</v>
      </c>
      <c r="X551" s="4">
        <v>0.5</v>
      </c>
      <c r="Y551">
        <v>0.5</v>
      </c>
      <c r="Z551">
        <v>0</v>
      </c>
      <c r="AA551">
        <f>(X551+Y551+W551)*(1+0.5*Z551)</f>
        <v>2</v>
      </c>
      <c r="AB551">
        <v>3</v>
      </c>
      <c r="AC551">
        <v>1.5</v>
      </c>
      <c r="AD551">
        <f>AB551*AC551</f>
        <v>4.5</v>
      </c>
      <c r="AE551">
        <v>382</v>
      </c>
      <c r="AF551">
        <v>5689060</v>
      </c>
      <c r="AG551">
        <f>AE551/AF551*1000000</f>
        <v>67.14641786165025</v>
      </c>
      <c r="AH551">
        <v>2</v>
      </c>
      <c r="AI551">
        <v>0.005063074933509016</v>
      </c>
      <c r="AJ551">
        <v>2.4123704892743225</v>
      </c>
      <c r="AK551">
        <v>-0.0001966</v>
      </c>
      <c r="AL551">
        <v>0</v>
      </c>
    </row>
    <row r="552" spans="1:38" ht="12.75">
      <c r="A552" s="4" t="s">
        <v>70</v>
      </c>
      <c r="B552" s="4">
        <v>2010</v>
      </c>
      <c r="C552" s="4">
        <v>1</v>
      </c>
      <c r="D552" s="4">
        <v>1</v>
      </c>
      <c r="E552" s="4">
        <v>0</v>
      </c>
      <c r="F552" s="4">
        <v>0</v>
      </c>
      <c r="G552" s="4">
        <v>2</v>
      </c>
      <c r="H552" s="4"/>
      <c r="I552" s="4"/>
      <c r="J552" s="4"/>
      <c r="K552" s="4"/>
      <c r="L552" s="4"/>
      <c r="M552" s="4">
        <v>0.14</v>
      </c>
      <c r="N552">
        <v>218.056</v>
      </c>
      <c r="O552" s="4">
        <f>M552*201.6/N552</f>
        <v>0.12943464064277066</v>
      </c>
      <c r="P552" s="4">
        <v>0</v>
      </c>
      <c r="Q552" s="4"/>
      <c r="R552" s="4">
        <v>0</v>
      </c>
      <c r="S552" s="4">
        <v>0</v>
      </c>
      <c r="U552">
        <v>97.3</v>
      </c>
      <c r="V552">
        <v>95.9</v>
      </c>
      <c r="W552">
        <v>1</v>
      </c>
      <c r="X552">
        <v>0.5</v>
      </c>
      <c r="Y552">
        <v>1</v>
      </c>
      <c r="Z552">
        <v>0</v>
      </c>
      <c r="AA552">
        <f>(X552+Y552+W552)*(1+0.5*Z552)</f>
        <v>2.5</v>
      </c>
      <c r="AB552">
        <v>0</v>
      </c>
      <c r="AC552">
        <v>1</v>
      </c>
      <c r="AD552">
        <f>AB552*AC552</f>
        <v>0</v>
      </c>
      <c r="AE552">
        <v>59</v>
      </c>
      <c r="AF552">
        <v>564222</v>
      </c>
      <c r="AG552">
        <f>AE552/AF552*1000000</f>
        <v>104.5687690306298</v>
      </c>
      <c r="AH552">
        <v>-20</v>
      </c>
      <c r="AI552">
        <v>0.014040643969385062</v>
      </c>
      <c r="AJ552">
        <v>0.06860700189327087</v>
      </c>
      <c r="AK552">
        <v>-0.4221781</v>
      </c>
      <c r="AL552">
        <v>0</v>
      </c>
    </row>
    <row r="553" spans="1:38" ht="12.75">
      <c r="A553" s="4" t="s">
        <v>20</v>
      </c>
      <c r="B553" s="4">
        <v>2011</v>
      </c>
      <c r="C553" s="4">
        <v>0</v>
      </c>
      <c r="M553">
        <v>0.16</v>
      </c>
      <c r="N553">
        <v>224.939</v>
      </c>
      <c r="O553" s="4">
        <f>M553*201.6/N553</f>
        <v>0.1433988770288834</v>
      </c>
      <c r="P553" s="4">
        <v>0</v>
      </c>
      <c r="R553" s="4">
        <v>0</v>
      </c>
      <c r="S553" s="4">
        <v>0</v>
      </c>
      <c r="U553">
        <v>91.1</v>
      </c>
      <c r="V553">
        <v>87.7</v>
      </c>
      <c r="W553">
        <v>1</v>
      </c>
      <c r="X553">
        <v>1</v>
      </c>
      <c r="Y553">
        <v>1</v>
      </c>
      <c r="Z553">
        <v>0.5</v>
      </c>
      <c r="AA553">
        <f>(X553+Y553+W553)*(1+0.5*Z553)</f>
        <v>3.75</v>
      </c>
      <c r="AB553">
        <v>0</v>
      </c>
      <c r="AC553">
        <v>1</v>
      </c>
      <c r="AD553">
        <f>AB553*AC553</f>
        <v>0</v>
      </c>
      <c r="AE553">
        <v>140</v>
      </c>
      <c r="AF553">
        <v>4801627</v>
      </c>
      <c r="AG553">
        <f>AE553/AF553*1000000</f>
        <v>29.156783731847558</v>
      </c>
      <c r="AH553">
        <v>-13</v>
      </c>
      <c r="AI553">
        <v>0.003739927629221147</v>
      </c>
      <c r="AJ553">
        <v>0.7129026252094582</v>
      </c>
      <c r="AK553">
        <v>-1.21036</v>
      </c>
      <c r="AL553">
        <v>0</v>
      </c>
    </row>
    <row r="554" spans="1:38" ht="12.75">
      <c r="A554" s="4" t="s">
        <v>22</v>
      </c>
      <c r="B554" s="4">
        <v>2011</v>
      </c>
      <c r="C554" s="4">
        <v>0</v>
      </c>
      <c r="M554">
        <v>0.08</v>
      </c>
      <c r="N554">
        <v>224.939</v>
      </c>
      <c r="O554" s="4">
        <f>M554*201.6/N554</f>
        <v>0.0716994385144417</v>
      </c>
      <c r="P554" s="4">
        <v>0</v>
      </c>
      <c r="R554" s="4">
        <v>0</v>
      </c>
      <c r="S554" s="4">
        <v>0</v>
      </c>
      <c r="U554">
        <v>109.2</v>
      </c>
      <c r="V554">
        <v>105.1</v>
      </c>
      <c r="W554">
        <v>1</v>
      </c>
      <c r="X554">
        <v>0.5</v>
      </c>
      <c r="Y554">
        <v>0</v>
      </c>
      <c r="Z554">
        <v>0</v>
      </c>
      <c r="AA554">
        <f>(X554+Y554+W554)*(1+0.5*Z554)</f>
        <v>1.5</v>
      </c>
      <c r="AB554">
        <v>0</v>
      </c>
      <c r="AC554">
        <v>1</v>
      </c>
      <c r="AD554">
        <f>AB554*AC554</f>
        <v>0</v>
      </c>
      <c r="AE554">
        <v>122</v>
      </c>
      <c r="AF554">
        <v>723375</v>
      </c>
      <c r="AG554">
        <f>AE554/AF554*1000000</f>
        <v>168.65387938482806</v>
      </c>
      <c r="AH554">
        <v>-13</v>
      </c>
      <c r="AI554">
        <v>0.008689798665932318</v>
      </c>
      <c r="AJ554">
        <v>0.048185350566540164</v>
      </c>
      <c r="AK554">
        <v>-0.9810362</v>
      </c>
      <c r="AL554">
        <v>1</v>
      </c>
    </row>
    <row r="555" spans="1:38" ht="12.75">
      <c r="A555" s="4" t="s">
        <v>23</v>
      </c>
      <c r="B555" s="4">
        <v>2011</v>
      </c>
      <c r="C555" s="4">
        <v>2</v>
      </c>
      <c r="M555">
        <v>0.18</v>
      </c>
      <c r="N555">
        <v>224.939</v>
      </c>
      <c r="O555" s="4">
        <f>M555*201.6/N555</f>
        <v>0.1613237366574938</v>
      </c>
      <c r="P555" s="4">
        <v>0</v>
      </c>
      <c r="R555" s="4">
        <v>0</v>
      </c>
      <c r="S555" s="4">
        <v>0</v>
      </c>
      <c r="U555">
        <v>101.8</v>
      </c>
      <c r="V555">
        <v>97.9</v>
      </c>
      <c r="W555">
        <v>1</v>
      </c>
      <c r="X555">
        <v>0.5</v>
      </c>
      <c r="Y555">
        <v>1</v>
      </c>
      <c r="Z555">
        <v>0.5</v>
      </c>
      <c r="AA555">
        <f>(X555+Y555+W555)*(1+0.5*Z555)</f>
        <v>3.125</v>
      </c>
      <c r="AB555">
        <v>3</v>
      </c>
      <c r="AC555">
        <v>1</v>
      </c>
      <c r="AD555">
        <f>AB555*AC555</f>
        <v>3</v>
      </c>
      <c r="AE555">
        <v>181</v>
      </c>
      <c r="AF555">
        <v>6468796</v>
      </c>
      <c r="AG555">
        <f>AE555/AF555*1000000</f>
        <v>27.98047735621899</v>
      </c>
      <c r="AH555">
        <v>-6</v>
      </c>
      <c r="AI555">
        <v>0.010068072741519475</v>
      </c>
      <c r="AJ555">
        <v>0.09960848332249629</v>
      </c>
      <c r="AK555">
        <v>0.423175</v>
      </c>
      <c r="AL555">
        <v>1</v>
      </c>
    </row>
    <row r="556" spans="1:38" ht="12.75">
      <c r="A556" s="4" t="s">
        <v>24</v>
      </c>
      <c r="B556" s="4">
        <v>2011</v>
      </c>
      <c r="C556" s="4">
        <v>0</v>
      </c>
      <c r="M556">
        <v>0.215</v>
      </c>
      <c r="N556">
        <v>224.939</v>
      </c>
      <c r="O556" s="4">
        <f>M556*201.6/N556</f>
        <v>0.19269224100756205</v>
      </c>
      <c r="P556" s="4">
        <v>0</v>
      </c>
      <c r="R556" s="4">
        <v>0</v>
      </c>
      <c r="S556" s="4">
        <v>0</v>
      </c>
      <c r="U556">
        <v>91.1</v>
      </c>
      <c r="V556">
        <v>87.6</v>
      </c>
      <c r="W556">
        <v>0</v>
      </c>
      <c r="X556">
        <v>0</v>
      </c>
      <c r="Y556">
        <v>0</v>
      </c>
      <c r="Z556">
        <v>0</v>
      </c>
      <c r="AA556">
        <f>(X556+Y556+W556)*(1+0.5*Z556)</f>
        <v>0</v>
      </c>
      <c r="AB556">
        <v>0</v>
      </c>
      <c r="AC556">
        <v>1</v>
      </c>
      <c r="AD556">
        <f>AB556*AC556</f>
        <v>0</v>
      </c>
      <c r="AE556">
        <v>113</v>
      </c>
      <c r="AF556">
        <v>2938506</v>
      </c>
      <c r="AG556">
        <f>AE556/AF556*1000000</f>
        <v>38.45491552510017</v>
      </c>
      <c r="AH556">
        <v>-10</v>
      </c>
      <c r="AI556">
        <v>0.004297460591468677</v>
      </c>
      <c r="AJ556">
        <v>0.8078385619220465</v>
      </c>
      <c r="AK556">
        <v>-1.237007</v>
      </c>
      <c r="AL556">
        <v>0</v>
      </c>
    </row>
    <row r="557" spans="1:38" ht="12.75">
      <c r="A557" s="4" t="s">
        <v>25</v>
      </c>
      <c r="B557" s="4">
        <v>2011</v>
      </c>
      <c r="C557" s="4">
        <v>0</v>
      </c>
      <c r="M557">
        <v>0.35700000000000004</v>
      </c>
      <c r="N557">
        <v>224.939</v>
      </c>
      <c r="O557" s="4">
        <f>M557*201.6/N557</f>
        <v>0.3199587443706961</v>
      </c>
      <c r="P557" s="4">
        <v>1</v>
      </c>
      <c r="R557" s="4">
        <v>1</v>
      </c>
      <c r="S557" s="4">
        <v>1</v>
      </c>
      <c r="U557">
        <v>117.8</v>
      </c>
      <c r="V557">
        <v>113.4</v>
      </c>
      <c r="W557">
        <v>1</v>
      </c>
      <c r="X557">
        <v>0</v>
      </c>
      <c r="Y557">
        <v>0</v>
      </c>
      <c r="Z557">
        <v>0.5</v>
      </c>
      <c r="AA557">
        <f>(X557+Y557+W557)*(1+0.5*Z557)</f>
        <v>1.25</v>
      </c>
      <c r="AB557">
        <f>AB556+(20-AB556)/4</f>
        <v>5</v>
      </c>
      <c r="AC557">
        <v>1.5</v>
      </c>
      <c r="AD557">
        <f>AB557*AC557</f>
        <v>7.5</v>
      </c>
      <c r="AE557">
        <v>2266</v>
      </c>
      <c r="AF557">
        <v>37668681</v>
      </c>
      <c r="AG557">
        <f>AE557/AF557*1000000</f>
        <v>60.15607501627147</v>
      </c>
      <c r="AH557">
        <v>7.5</v>
      </c>
      <c r="AI557">
        <v>0.006420575773290696</v>
      </c>
      <c r="AJ557">
        <v>0.2949090102514152</v>
      </c>
      <c r="AK557">
        <v>0.948602</v>
      </c>
      <c r="AL557">
        <v>0</v>
      </c>
    </row>
    <row r="558" spans="1:38" ht="12.75">
      <c r="A558" s="4" t="s">
        <v>26</v>
      </c>
      <c r="B558" s="4">
        <v>2011</v>
      </c>
      <c r="C558" s="4">
        <v>0</v>
      </c>
      <c r="M558">
        <v>0.22</v>
      </c>
      <c r="N558">
        <v>224.939</v>
      </c>
      <c r="O558" s="4">
        <f>M558*201.6/N558</f>
        <v>0.19717345591471463</v>
      </c>
      <c r="P558" s="4">
        <v>0</v>
      </c>
      <c r="R558" s="4">
        <v>0</v>
      </c>
      <c r="S558" s="4">
        <v>0.5</v>
      </c>
      <c r="U558">
        <v>105.4</v>
      </c>
      <c r="V558">
        <v>101.4</v>
      </c>
      <c r="W558">
        <v>1</v>
      </c>
      <c r="X558">
        <v>0.5</v>
      </c>
      <c r="Y558">
        <v>0.5</v>
      </c>
      <c r="Z558">
        <v>0</v>
      </c>
      <c r="AA558">
        <f>(X558+Y558+W558)*(1+0.5*Z558)</f>
        <v>2</v>
      </c>
      <c r="AB558">
        <v>7.5</v>
      </c>
      <c r="AC558">
        <v>1</v>
      </c>
      <c r="AD558">
        <f>AB558*AC558</f>
        <v>7.5</v>
      </c>
      <c r="AE558">
        <v>310</v>
      </c>
      <c r="AF558">
        <v>5118400</v>
      </c>
      <c r="AG558">
        <f>AE558/AF558*1000000</f>
        <v>60.565801813066585</v>
      </c>
      <c r="AH558">
        <v>0</v>
      </c>
      <c r="AI558">
        <v>0.00927648937647549</v>
      </c>
      <c r="AJ558">
        <v>0.2918274945574506</v>
      </c>
      <c r="AK558">
        <v>0.7633398</v>
      </c>
      <c r="AL558">
        <v>0</v>
      </c>
    </row>
    <row r="559" spans="1:38" ht="12.75">
      <c r="A559" s="4" t="s">
        <v>27</v>
      </c>
      <c r="B559" s="4">
        <v>2011</v>
      </c>
      <c r="C559" s="4">
        <v>0</v>
      </c>
      <c r="M559">
        <v>0.25</v>
      </c>
      <c r="N559">
        <v>224.939</v>
      </c>
      <c r="O559" s="4">
        <f>M559*201.6/N559</f>
        <v>0.2240607453576303</v>
      </c>
      <c r="P559" s="4">
        <v>1</v>
      </c>
      <c r="R559" s="4">
        <v>0</v>
      </c>
      <c r="S559" s="4">
        <v>0</v>
      </c>
      <c r="U559">
        <v>113.3</v>
      </c>
      <c r="V559">
        <v>109</v>
      </c>
      <c r="W559">
        <v>1</v>
      </c>
      <c r="X559">
        <v>0</v>
      </c>
      <c r="Y559">
        <v>0</v>
      </c>
      <c r="Z559">
        <v>0</v>
      </c>
      <c r="AA559">
        <f>(X559+Y559+W559)*(1+0.5*Z559)</f>
        <v>1</v>
      </c>
      <c r="AB559">
        <v>16</v>
      </c>
      <c r="AC559">
        <v>1</v>
      </c>
      <c r="AD559">
        <f>AB559*AC559</f>
        <v>16</v>
      </c>
      <c r="AE559">
        <v>483</v>
      </c>
      <c r="AF559">
        <v>3588948</v>
      </c>
      <c r="AG559">
        <f>AE559/AF559*1000000</f>
        <v>134.57982673474234</v>
      </c>
      <c r="AH559">
        <v>7</v>
      </c>
      <c r="AI559">
        <v>0.0034233713084358256</v>
      </c>
      <c r="AJ559">
        <v>3.634408602150538</v>
      </c>
      <c r="AK559">
        <v>0.4455246</v>
      </c>
      <c r="AL559">
        <v>0</v>
      </c>
    </row>
    <row r="560" spans="1:38" ht="12.75">
      <c r="A560" s="4" t="s">
        <v>28</v>
      </c>
      <c r="B560" s="4">
        <v>2011</v>
      </c>
      <c r="C560" s="4">
        <v>1</v>
      </c>
      <c r="M560">
        <v>0.23</v>
      </c>
      <c r="N560">
        <v>224.939</v>
      </c>
      <c r="O560" s="4">
        <f>M560*201.6/N560</f>
        <v>0.2061358857290199</v>
      </c>
      <c r="P560" s="4">
        <v>1</v>
      </c>
      <c r="R560" s="4">
        <v>0</v>
      </c>
      <c r="S560" s="4">
        <v>0</v>
      </c>
      <c r="U560">
        <v>105.8</v>
      </c>
      <c r="V560">
        <v>101.8</v>
      </c>
      <c r="W560">
        <v>1</v>
      </c>
      <c r="X560">
        <v>1</v>
      </c>
      <c r="Y560">
        <v>1</v>
      </c>
      <c r="Z560">
        <v>0</v>
      </c>
      <c r="AA560">
        <f>(X560+Y560+W560)*(1+0.5*Z560)</f>
        <v>3</v>
      </c>
      <c r="AB560">
        <v>8.5</v>
      </c>
      <c r="AC560">
        <v>1.5</v>
      </c>
      <c r="AD560">
        <f>AB560*AC560</f>
        <v>12.75</v>
      </c>
      <c r="AE560">
        <v>52</v>
      </c>
      <c r="AF560">
        <v>907985</v>
      </c>
      <c r="AG560">
        <f>AE560/AF560*1000000</f>
        <v>57.26966855179325</v>
      </c>
      <c r="AH560">
        <v>7</v>
      </c>
      <c r="AI560">
        <v>0.002752099357843483</v>
      </c>
      <c r="AJ560">
        <v>1.7899838449111471</v>
      </c>
      <c r="AK560">
        <v>0.3727252</v>
      </c>
      <c r="AL560">
        <v>0</v>
      </c>
    </row>
    <row r="561" spans="1:38" ht="12.75">
      <c r="A561" s="4" t="s">
        <v>29</v>
      </c>
      <c r="B561" s="4">
        <v>2011</v>
      </c>
      <c r="C561" s="4">
        <v>2</v>
      </c>
      <c r="M561">
        <v>0.04</v>
      </c>
      <c r="N561">
        <v>224.939</v>
      </c>
      <c r="O561" s="4">
        <f>M561*201.6/N561</f>
        <v>0.03584971925722085</v>
      </c>
      <c r="P561" s="4">
        <v>0</v>
      </c>
      <c r="R561" s="4">
        <v>0</v>
      </c>
      <c r="S561" s="4">
        <v>0</v>
      </c>
      <c r="U561">
        <v>103.2</v>
      </c>
      <c r="V561">
        <v>99.2</v>
      </c>
      <c r="W561">
        <v>1</v>
      </c>
      <c r="X561">
        <v>1</v>
      </c>
      <c r="Y561">
        <v>1</v>
      </c>
      <c r="Z561">
        <v>1</v>
      </c>
      <c r="AA561">
        <f>(X561+Y561+W561)*(1+0.5*Z561)</f>
        <v>4.5</v>
      </c>
      <c r="AB561">
        <v>0</v>
      </c>
      <c r="AC561">
        <v>1</v>
      </c>
      <c r="AD561">
        <f>AB561*AC561</f>
        <v>0</v>
      </c>
      <c r="AE561">
        <v>764</v>
      </c>
      <c r="AF561">
        <v>19083482</v>
      </c>
      <c r="AG561">
        <f>AE561/AF561*1000000</f>
        <v>40.03462261237231</v>
      </c>
      <c r="AH561">
        <v>-2</v>
      </c>
      <c r="AI561">
        <v>0.014300832030756983</v>
      </c>
      <c r="AJ561">
        <v>0.5016425831055159</v>
      </c>
      <c r="AK561">
        <v>0.2646326</v>
      </c>
      <c r="AL561">
        <v>1</v>
      </c>
    </row>
    <row r="562" spans="1:38" ht="12.75">
      <c r="A562" s="4" t="s">
        <v>30</v>
      </c>
      <c r="B562" s="4">
        <v>2011</v>
      </c>
      <c r="C562" s="4">
        <v>0</v>
      </c>
      <c r="M562">
        <v>0.075</v>
      </c>
      <c r="N562">
        <v>224.939</v>
      </c>
      <c r="O562" s="4">
        <f>M562*201.6/N562</f>
        <v>0.06721822360728909</v>
      </c>
      <c r="P562" s="4">
        <v>0</v>
      </c>
      <c r="R562" s="4">
        <v>0</v>
      </c>
      <c r="S562" s="4">
        <v>0</v>
      </c>
      <c r="U562">
        <v>95.6</v>
      </c>
      <c r="V562">
        <v>91.9</v>
      </c>
      <c r="W562">
        <v>1</v>
      </c>
      <c r="X562">
        <v>0.5</v>
      </c>
      <c r="Y562">
        <v>1</v>
      </c>
      <c r="Z562">
        <v>0.5</v>
      </c>
      <c r="AA562">
        <f>(X562+Y562+W562)*(1+0.5*Z562)</f>
        <v>3.125</v>
      </c>
      <c r="AB562">
        <v>0</v>
      </c>
      <c r="AC562">
        <v>1</v>
      </c>
      <c r="AD562">
        <f>AB562*AC562</f>
        <v>0</v>
      </c>
      <c r="AE562">
        <v>255</v>
      </c>
      <c r="AF562">
        <v>9810181</v>
      </c>
      <c r="AG562">
        <f>AE562/AF562*1000000</f>
        <v>25.993404199168193</v>
      </c>
      <c r="AH562">
        <v>-7</v>
      </c>
      <c r="AI562">
        <v>0.005570134056689075</v>
      </c>
      <c r="AJ562">
        <v>0.6019741724803325</v>
      </c>
      <c r="AK562">
        <v>-0.3597729</v>
      </c>
      <c r="AL562">
        <v>1</v>
      </c>
    </row>
    <row r="563" spans="1:38" ht="12.75">
      <c r="A563" s="4" t="s">
        <v>31</v>
      </c>
      <c r="B563" s="4">
        <v>2011</v>
      </c>
      <c r="C563" s="4">
        <v>0</v>
      </c>
      <c r="M563">
        <v>0.17</v>
      </c>
      <c r="N563">
        <v>224.939</v>
      </c>
      <c r="O563" s="4">
        <f>M563*201.6/N563</f>
        <v>0.1523613068431886</v>
      </c>
      <c r="P563" s="4">
        <v>0</v>
      </c>
      <c r="R563" s="4">
        <v>0</v>
      </c>
      <c r="S563" s="4">
        <v>0</v>
      </c>
      <c r="U563">
        <v>121.5</v>
      </c>
      <c r="V563">
        <v>116.9</v>
      </c>
      <c r="W563">
        <v>0</v>
      </c>
      <c r="X563">
        <v>0</v>
      </c>
      <c r="Y563">
        <v>0</v>
      </c>
      <c r="Z563">
        <v>0</v>
      </c>
      <c r="AA563">
        <f>(X563+Y563+W563)*(1+0.5*Z563)</f>
        <v>0</v>
      </c>
      <c r="AB563">
        <v>10</v>
      </c>
      <c r="AC563">
        <v>1</v>
      </c>
      <c r="AD563">
        <f>AB563*AC563</f>
        <v>10</v>
      </c>
      <c r="AE563">
        <v>299</v>
      </c>
      <c r="AF563">
        <v>1376897</v>
      </c>
      <c r="AG563">
        <f>AE563/AF563*1000000</f>
        <v>217.15495058817035</v>
      </c>
      <c r="AH563">
        <v>14</v>
      </c>
      <c r="AI563">
        <v>0.046197615606936415</v>
      </c>
      <c r="AJ563">
        <v>0.07090941322460556</v>
      </c>
      <c r="AK563">
        <v>2.757115</v>
      </c>
      <c r="AL563">
        <v>0</v>
      </c>
    </row>
    <row r="564" spans="1:38" ht="12.75">
      <c r="A564" s="4" t="s">
        <v>32</v>
      </c>
      <c r="B564" s="4">
        <v>2011</v>
      </c>
      <c r="C564" s="4">
        <v>1</v>
      </c>
      <c r="M564">
        <v>0.25</v>
      </c>
      <c r="N564">
        <v>224.939</v>
      </c>
      <c r="O564" s="4">
        <f>M564*201.6/N564</f>
        <v>0.2240607453576303</v>
      </c>
      <c r="P564" s="4">
        <v>0</v>
      </c>
      <c r="R564" s="4">
        <v>0</v>
      </c>
      <c r="S564" s="4">
        <v>0</v>
      </c>
      <c r="U564">
        <v>97</v>
      </c>
      <c r="V564">
        <v>93.3</v>
      </c>
      <c r="W564">
        <v>1</v>
      </c>
      <c r="X564">
        <v>0.5</v>
      </c>
      <c r="Y564">
        <v>0</v>
      </c>
      <c r="Z564">
        <v>0</v>
      </c>
      <c r="AA564">
        <f>(X564+Y564+W564)*(1+0.5*Z564)</f>
        <v>1.5</v>
      </c>
      <c r="AB564">
        <v>0</v>
      </c>
      <c r="AC564">
        <v>1</v>
      </c>
      <c r="AD564">
        <f>AB564*AC564</f>
        <v>0</v>
      </c>
      <c r="AE564">
        <v>168</v>
      </c>
      <c r="AF564">
        <v>1583930</v>
      </c>
      <c r="AG564">
        <f>AE564/AF564*1000000</f>
        <v>106.06529328947619</v>
      </c>
      <c r="AH564">
        <v>-17</v>
      </c>
      <c r="AI564">
        <v>0.006398303535519725</v>
      </c>
      <c r="AJ564">
        <v>0.26543250688705233</v>
      </c>
      <c r="AK564">
        <v>-0.5378563</v>
      </c>
      <c r="AL564">
        <v>0</v>
      </c>
    </row>
    <row r="565" spans="1:38" ht="12.75">
      <c r="A565" s="4" t="s">
        <v>33</v>
      </c>
      <c r="B565" s="4">
        <v>2011</v>
      </c>
      <c r="C565" s="4">
        <v>0</v>
      </c>
      <c r="M565">
        <v>0.19</v>
      </c>
      <c r="N565">
        <v>224.939</v>
      </c>
      <c r="O565" s="4">
        <f>M565*201.6/N565</f>
        <v>0.17028616647179903</v>
      </c>
      <c r="P565" s="4">
        <v>0</v>
      </c>
      <c r="R565" s="4">
        <v>0</v>
      </c>
      <c r="S565" s="4">
        <v>0</v>
      </c>
      <c r="U565">
        <v>105.1</v>
      </c>
      <c r="V565">
        <v>101.1</v>
      </c>
      <c r="W565">
        <v>1</v>
      </c>
      <c r="X565">
        <v>0.5</v>
      </c>
      <c r="Y565">
        <v>0</v>
      </c>
      <c r="Z565">
        <v>0</v>
      </c>
      <c r="AA565">
        <f>(X565+Y565+W565)*(1+0.5*Z565)</f>
        <v>1.5</v>
      </c>
      <c r="AB565">
        <v>5</v>
      </c>
      <c r="AC565">
        <v>1.5</v>
      </c>
      <c r="AD565">
        <f>AB565*AC565</f>
        <v>7.5</v>
      </c>
      <c r="AE565">
        <v>644</v>
      </c>
      <c r="AF565">
        <v>12855970</v>
      </c>
      <c r="AG565">
        <f>AE565/AF565*1000000</f>
        <v>50.093458525494384</v>
      </c>
      <c r="AH565">
        <v>8</v>
      </c>
      <c r="AI565">
        <v>0.00567487678627005</v>
      </c>
      <c r="AJ565">
        <v>1.8349135857296175</v>
      </c>
      <c r="AK565">
        <v>-0.1921913</v>
      </c>
      <c r="AL565">
        <v>0</v>
      </c>
    </row>
    <row r="566" spans="1:38" ht="12.75">
      <c r="A566" s="4" t="s">
        <v>34</v>
      </c>
      <c r="B566" s="4">
        <v>2011</v>
      </c>
      <c r="C566" s="4">
        <v>1</v>
      </c>
      <c r="M566">
        <v>0.18</v>
      </c>
      <c r="N566">
        <v>224.939</v>
      </c>
      <c r="O566" s="4">
        <f>M566*201.6/N566</f>
        <v>0.1613237366574938</v>
      </c>
      <c r="P566" s="4">
        <v>0</v>
      </c>
      <c r="R566" s="4">
        <v>0</v>
      </c>
      <c r="S566" s="4">
        <v>0</v>
      </c>
      <c r="U566">
        <v>95.3</v>
      </c>
      <c r="V566">
        <v>91.7</v>
      </c>
      <c r="W566">
        <v>1</v>
      </c>
      <c r="X566" s="4">
        <v>0.5</v>
      </c>
      <c r="Y566">
        <v>1</v>
      </c>
      <c r="Z566">
        <v>0</v>
      </c>
      <c r="AA566">
        <f>(X566+Y566+W566)*(1+0.5*Z566)</f>
        <v>2.5</v>
      </c>
      <c r="AB566">
        <v>0</v>
      </c>
      <c r="AC566">
        <v>1</v>
      </c>
      <c r="AD566">
        <f>AB566*AC566</f>
        <v>0</v>
      </c>
      <c r="AE566">
        <v>298</v>
      </c>
      <c r="AF566">
        <v>6516336</v>
      </c>
      <c r="AG566">
        <f>AE566/AF566*1000000</f>
        <v>45.73122073508794</v>
      </c>
      <c r="AH566">
        <v>-6</v>
      </c>
      <c r="AI566">
        <v>0.0034699437961827053</v>
      </c>
      <c r="AJ566">
        <v>1.0613670987955963</v>
      </c>
      <c r="AK566">
        <v>-1.050472</v>
      </c>
      <c r="AL566">
        <v>0</v>
      </c>
    </row>
    <row r="567" spans="1:38" ht="12.75">
      <c r="A567" s="4" t="s">
        <v>35</v>
      </c>
      <c r="B567" s="4">
        <v>2011</v>
      </c>
      <c r="C567" s="4">
        <v>0</v>
      </c>
      <c r="M567">
        <v>0.21</v>
      </c>
      <c r="N567">
        <v>224.939</v>
      </c>
      <c r="O567" s="4">
        <f>M567*201.6/N567</f>
        <v>0.18821102610040943</v>
      </c>
      <c r="P567" s="4">
        <v>0</v>
      </c>
      <c r="R567" s="4">
        <v>0</v>
      </c>
      <c r="S567" s="4">
        <v>0</v>
      </c>
      <c r="U567">
        <v>93.6</v>
      </c>
      <c r="V567">
        <v>90</v>
      </c>
      <c r="W567">
        <v>1</v>
      </c>
      <c r="X567">
        <v>0</v>
      </c>
      <c r="Y567">
        <v>1</v>
      </c>
      <c r="Z567">
        <v>0</v>
      </c>
      <c r="AA567">
        <f>(X567+Y567+W567)*(1+0.5*Z567)</f>
        <v>2</v>
      </c>
      <c r="AB567">
        <v>0.5</v>
      </c>
      <c r="AC567">
        <v>1</v>
      </c>
      <c r="AD567">
        <f>AB567*AC567</f>
        <v>0.5</v>
      </c>
      <c r="AE567">
        <v>156</v>
      </c>
      <c r="AF567">
        <v>3064102</v>
      </c>
      <c r="AG567">
        <f>AE567/AF567*1000000</f>
        <v>50.912143264160264</v>
      </c>
      <c r="AH567">
        <v>1</v>
      </c>
      <c r="AI567">
        <v>0.0054601240095961505</v>
      </c>
      <c r="AJ567">
        <v>1.2008751139471285</v>
      </c>
      <c r="AK567">
        <v>-1.030672</v>
      </c>
      <c r="AL567">
        <v>0</v>
      </c>
    </row>
    <row r="568" spans="1:38" ht="12.75">
      <c r="A568" s="4" t="s">
        <v>36</v>
      </c>
      <c r="B568" s="4">
        <v>2011</v>
      </c>
      <c r="C568" s="4">
        <v>1</v>
      </c>
      <c r="M568">
        <v>0.24</v>
      </c>
      <c r="N568">
        <v>224.939</v>
      </c>
      <c r="O568" s="4">
        <f>M568*201.6/N568</f>
        <v>0.2150983155433251</v>
      </c>
      <c r="P568" s="4">
        <v>0</v>
      </c>
      <c r="R568" s="4">
        <v>0</v>
      </c>
      <c r="S568" s="4">
        <v>0</v>
      </c>
      <c r="U568">
        <v>94.2</v>
      </c>
      <c r="V568">
        <v>90.7</v>
      </c>
      <c r="W568">
        <v>1</v>
      </c>
      <c r="X568" s="4">
        <v>0.5</v>
      </c>
      <c r="Y568">
        <v>1</v>
      </c>
      <c r="Z568">
        <v>0</v>
      </c>
      <c r="AA568">
        <f>(X568+Y568+W568)*(1+0.5*Z568)</f>
        <v>2.5</v>
      </c>
      <c r="AB568">
        <v>10</v>
      </c>
      <c r="AC568">
        <v>1</v>
      </c>
      <c r="AD568">
        <f>AB568*AC568</f>
        <v>10</v>
      </c>
      <c r="AE568">
        <v>124</v>
      </c>
      <c r="AF568">
        <v>2869548</v>
      </c>
      <c r="AG568">
        <f>AE568/AF568*1000000</f>
        <v>43.21238048640413</v>
      </c>
      <c r="AH568">
        <v>-11</v>
      </c>
      <c r="AI568">
        <v>0.0037102175536656468</v>
      </c>
      <c r="AJ568">
        <v>0.5319821936441202</v>
      </c>
      <c r="AK568">
        <v>-1.207024</v>
      </c>
      <c r="AL568">
        <v>1</v>
      </c>
    </row>
    <row r="569" spans="1:38" ht="12.75">
      <c r="A569" s="4" t="s">
        <v>37</v>
      </c>
      <c r="B569" s="4">
        <v>2011</v>
      </c>
      <c r="C569" s="4">
        <v>0</v>
      </c>
      <c r="M569">
        <v>0.264</v>
      </c>
      <c r="N569">
        <v>224.939</v>
      </c>
      <c r="O569" s="4">
        <f>M569*201.6/N569</f>
        <v>0.2366081470976576</v>
      </c>
      <c r="P569" s="4">
        <v>0</v>
      </c>
      <c r="R569" s="4">
        <v>0</v>
      </c>
      <c r="S569" s="4">
        <v>0</v>
      </c>
      <c r="U569">
        <v>92.1</v>
      </c>
      <c r="V569">
        <v>88.6</v>
      </c>
      <c r="W569">
        <v>1</v>
      </c>
      <c r="X569" s="4">
        <v>0.5</v>
      </c>
      <c r="Y569">
        <v>0</v>
      </c>
      <c r="Z569">
        <v>0</v>
      </c>
      <c r="AA569">
        <f>(X569+Y569+W569)*(1+0.5*Z569)</f>
        <v>1.5</v>
      </c>
      <c r="AB569">
        <v>0</v>
      </c>
      <c r="AC569">
        <v>1</v>
      </c>
      <c r="AD569">
        <f>AB569*AC569</f>
        <v>0</v>
      </c>
      <c r="AE569">
        <v>165</v>
      </c>
      <c r="AF569">
        <v>4366869</v>
      </c>
      <c r="AG569">
        <f>AE569/AF569*1000000</f>
        <v>37.784508763601565</v>
      </c>
      <c r="AH569">
        <v>-11</v>
      </c>
      <c r="AI569">
        <v>0.004687080966428554</v>
      </c>
      <c r="AJ569">
        <v>0.9022412186969148</v>
      </c>
      <c r="AK569">
        <v>-0.758108</v>
      </c>
      <c r="AL569">
        <v>1</v>
      </c>
    </row>
    <row r="570" spans="1:38" ht="12.75">
      <c r="A570" s="4" t="s">
        <v>38</v>
      </c>
      <c r="B570" s="4">
        <v>2011</v>
      </c>
      <c r="C570" s="4">
        <v>1</v>
      </c>
      <c r="M570">
        <v>0.2</v>
      </c>
      <c r="N570">
        <v>224.939</v>
      </c>
      <c r="O570" s="4">
        <f>M570*201.6/N570</f>
        <v>0.17924859628610423</v>
      </c>
      <c r="P570" s="4">
        <v>0</v>
      </c>
      <c r="R570" s="4">
        <v>0</v>
      </c>
      <c r="S570" s="4">
        <v>0</v>
      </c>
      <c r="U570">
        <v>94.6</v>
      </c>
      <c r="V570">
        <v>91</v>
      </c>
      <c r="W570">
        <v>1</v>
      </c>
      <c r="X570" s="4">
        <v>0.5</v>
      </c>
      <c r="Y570">
        <v>1</v>
      </c>
      <c r="Z570">
        <v>1</v>
      </c>
      <c r="AA570">
        <f>(X570+Y570+W570)*(1+0.5*Z570)</f>
        <v>3.75</v>
      </c>
      <c r="AB570">
        <v>0</v>
      </c>
      <c r="AC570">
        <v>1</v>
      </c>
      <c r="AD570">
        <f>AB570*AC570</f>
        <v>0</v>
      </c>
      <c r="AE570">
        <v>282</v>
      </c>
      <c r="AF570">
        <v>4575197</v>
      </c>
      <c r="AG570">
        <f>AE570/AF570*1000000</f>
        <v>61.636690179679704</v>
      </c>
      <c r="AH570">
        <v>-10.5</v>
      </c>
      <c r="AI570">
        <v>0.008758304312581797</v>
      </c>
      <c r="AJ570">
        <v>0.4679973155029703</v>
      </c>
      <c r="AK570">
        <v>-1.327911</v>
      </c>
      <c r="AL570">
        <v>1</v>
      </c>
    </row>
    <row r="571" spans="1:38" ht="12.75">
      <c r="A571" s="4" t="s">
        <v>39</v>
      </c>
      <c r="B571" s="4">
        <v>2011</v>
      </c>
      <c r="C571" s="4">
        <v>0</v>
      </c>
      <c r="M571">
        <v>0.3</v>
      </c>
      <c r="N571">
        <v>224.939</v>
      </c>
      <c r="O571" s="4">
        <f>M571*201.6/N571</f>
        <v>0.26887289442915635</v>
      </c>
      <c r="P571" s="4">
        <v>1</v>
      </c>
      <c r="R571" s="4">
        <v>0</v>
      </c>
      <c r="S571" s="4">
        <v>0</v>
      </c>
      <c r="U571">
        <v>101.2</v>
      </c>
      <c r="V571">
        <v>97.4</v>
      </c>
      <c r="W571">
        <v>1</v>
      </c>
      <c r="X571" s="4">
        <v>0.5</v>
      </c>
      <c r="Y571">
        <v>0</v>
      </c>
      <c r="Z571">
        <v>0</v>
      </c>
      <c r="AA571">
        <f>(X571+Y571+W571)*(1+0.5*Z571)</f>
        <v>1.5</v>
      </c>
      <c r="AB571">
        <v>34</v>
      </c>
      <c r="AC571">
        <v>1</v>
      </c>
      <c r="AD571">
        <f>AB571*AC571</f>
        <v>34</v>
      </c>
      <c r="AE571">
        <v>367</v>
      </c>
      <c r="AF571">
        <v>1327844</v>
      </c>
      <c r="AG571">
        <f>AE571/AF571*1000000</f>
        <v>276.38788893876085</v>
      </c>
      <c r="AH571">
        <v>5</v>
      </c>
      <c r="AI571">
        <v>0.009382667582687212</v>
      </c>
      <c r="AJ571">
        <v>1.531078579841831</v>
      </c>
      <c r="AK571">
        <v>0.7584907</v>
      </c>
      <c r="AL571">
        <v>1</v>
      </c>
    </row>
    <row r="572" spans="1:38" ht="12.75">
      <c r="A572" s="4" t="s">
        <v>40</v>
      </c>
      <c r="B572" s="4">
        <v>2011</v>
      </c>
      <c r="C572" s="4">
        <v>0</v>
      </c>
      <c r="M572">
        <v>0.235</v>
      </c>
      <c r="N572">
        <v>224.939</v>
      </c>
      <c r="O572" s="4">
        <f>M572*201.6/N572</f>
        <v>0.21061710063617248</v>
      </c>
      <c r="P572" s="4">
        <v>1</v>
      </c>
      <c r="R572" s="4">
        <v>1</v>
      </c>
      <c r="S572" s="4">
        <v>0</v>
      </c>
      <c r="U572">
        <v>115.3</v>
      </c>
      <c r="V572">
        <v>110.9</v>
      </c>
      <c r="W572">
        <v>1</v>
      </c>
      <c r="X572">
        <v>0</v>
      </c>
      <c r="Y572">
        <v>0</v>
      </c>
      <c r="Z572">
        <v>0</v>
      </c>
      <c r="AA572">
        <f>(X572+Y572+W572)*(1+0.5*Z572)</f>
        <v>1</v>
      </c>
      <c r="AB572">
        <v>8.95</v>
      </c>
      <c r="AC572">
        <f>(0.5/14)+AC571</f>
        <v>1.0357142857142858</v>
      </c>
      <c r="AD572">
        <f>AB572*AC572</f>
        <v>9.269642857142857</v>
      </c>
      <c r="AE572">
        <v>502</v>
      </c>
      <c r="AF572">
        <v>5840241</v>
      </c>
      <c r="AG572">
        <f>AE572/AF572*1000000</f>
        <v>85.95535697927534</v>
      </c>
      <c r="AH572">
        <v>9</v>
      </c>
      <c r="AI572">
        <v>0.005619521046847446</v>
      </c>
      <c r="AJ572">
        <v>0.5193370165745856</v>
      </c>
      <c r="AK572">
        <v>0.8795208</v>
      </c>
      <c r="AL572">
        <v>0</v>
      </c>
    </row>
    <row r="573" spans="1:38" ht="12.75">
      <c r="A573" s="4" t="s">
        <v>41</v>
      </c>
      <c r="B573" s="4">
        <v>2011</v>
      </c>
      <c r="C573" s="4">
        <v>0</v>
      </c>
      <c r="M573">
        <v>0.21</v>
      </c>
      <c r="N573">
        <v>224.939</v>
      </c>
      <c r="O573" s="4">
        <f>M573*201.6/N573</f>
        <v>0.18821102610040943</v>
      </c>
      <c r="P573" s="4">
        <v>1</v>
      </c>
      <c r="R573" s="4">
        <v>0</v>
      </c>
      <c r="S573" s="4">
        <v>0.5</v>
      </c>
      <c r="U573">
        <v>112</v>
      </c>
      <c r="V573">
        <v>107.8</v>
      </c>
      <c r="W573">
        <v>0</v>
      </c>
      <c r="X573">
        <v>0</v>
      </c>
      <c r="Y573">
        <v>0</v>
      </c>
      <c r="Z573">
        <v>0</v>
      </c>
      <c r="AA573">
        <f>(X573+Y573+W573)*(1+0.5*Z573)</f>
        <v>0</v>
      </c>
      <c r="AB573">
        <v>9.6</v>
      </c>
      <c r="AC573">
        <v>1</v>
      </c>
      <c r="AD573">
        <f>AB573*AC573</f>
        <v>9.6</v>
      </c>
      <c r="AE573">
        <v>379</v>
      </c>
      <c r="AF573">
        <v>6606285</v>
      </c>
      <c r="AG573">
        <f>AE573/AF573*1000000</f>
        <v>57.369610908400105</v>
      </c>
      <c r="AH573">
        <v>11.5</v>
      </c>
      <c r="AI573">
        <v>0.006947354602874872</v>
      </c>
      <c r="AJ573">
        <v>4.5986903648269415</v>
      </c>
      <c r="AK573">
        <v>1.699366</v>
      </c>
      <c r="AL573">
        <v>0</v>
      </c>
    </row>
    <row r="574" spans="1:38" ht="12.75">
      <c r="A574" s="4" t="s">
        <v>42</v>
      </c>
      <c r="B574" s="4">
        <v>2011</v>
      </c>
      <c r="C574" s="4">
        <v>1</v>
      </c>
      <c r="M574">
        <v>0.19</v>
      </c>
      <c r="N574">
        <v>224.939</v>
      </c>
      <c r="O574" s="4">
        <f>M574*201.6/N574</f>
        <v>0.17028616647179903</v>
      </c>
      <c r="P574" s="4">
        <v>0</v>
      </c>
      <c r="R574" s="4">
        <v>0</v>
      </c>
      <c r="S574" s="4">
        <v>0</v>
      </c>
      <c r="U574">
        <v>98.3</v>
      </c>
      <c r="V574">
        <v>94.6</v>
      </c>
      <c r="W574">
        <v>1</v>
      </c>
      <c r="X574" s="4">
        <v>0.5</v>
      </c>
      <c r="Y574">
        <v>1</v>
      </c>
      <c r="Z574">
        <v>1</v>
      </c>
      <c r="AA574">
        <f>(X574+Y574+W574)*(1+0.5*Z574)</f>
        <v>3.75</v>
      </c>
      <c r="AB574">
        <v>2.5</v>
      </c>
      <c r="AC574">
        <v>1</v>
      </c>
      <c r="AD574">
        <f>AB574*AC574</f>
        <v>2.5</v>
      </c>
      <c r="AE574">
        <v>617</v>
      </c>
      <c r="AF574">
        <v>9874589</v>
      </c>
      <c r="AG574">
        <f>AE574/AF574*1000000</f>
        <v>62.48361324202962</v>
      </c>
      <c r="AH574">
        <v>4</v>
      </c>
      <c r="AI574">
        <v>0.005904935209018635</v>
      </c>
      <c r="AJ574">
        <v>1.0181829960913036</v>
      </c>
      <c r="AK574">
        <v>-0.1195124</v>
      </c>
      <c r="AL574">
        <v>0</v>
      </c>
    </row>
    <row r="575" spans="1:38" ht="12.75">
      <c r="A575" s="4" t="s">
        <v>43</v>
      </c>
      <c r="B575" s="4">
        <v>2011</v>
      </c>
      <c r="C575" s="4">
        <v>0</v>
      </c>
      <c r="M575">
        <v>0.28</v>
      </c>
      <c r="N575">
        <v>224.939</v>
      </c>
      <c r="O575" s="4">
        <f>M575*201.6/N575</f>
        <v>0.25094803480054595</v>
      </c>
      <c r="P575" s="4">
        <v>0</v>
      </c>
      <c r="R575" s="4">
        <v>0</v>
      </c>
      <c r="S575" s="4">
        <v>0</v>
      </c>
      <c r="U575">
        <v>101</v>
      </c>
      <c r="V575">
        <v>97.2</v>
      </c>
      <c r="W575">
        <v>1</v>
      </c>
      <c r="X575" s="4">
        <v>0.5</v>
      </c>
      <c r="Y575">
        <v>1</v>
      </c>
      <c r="Z575">
        <v>0</v>
      </c>
      <c r="AA575">
        <f>(X575+Y575+W575)*(1+0.5*Z575)</f>
        <v>2.5</v>
      </c>
      <c r="AB575">
        <f>AVERAGE(15,1,1)</f>
        <v>5.666666666666667</v>
      </c>
      <c r="AC575">
        <v>1</v>
      </c>
      <c r="AD575">
        <f>AB575*AC575</f>
        <v>5.666666666666667</v>
      </c>
      <c r="AE575">
        <v>524</v>
      </c>
      <c r="AF575">
        <v>5347108</v>
      </c>
      <c r="AG575">
        <f>AE575/AF575*1000000</f>
        <v>97.99689851037233</v>
      </c>
      <c r="AH575">
        <v>2</v>
      </c>
      <c r="AI575">
        <v>0.005436136550395812</v>
      </c>
      <c r="AJ575">
        <v>0.9047182640572342</v>
      </c>
      <c r="AK575">
        <v>0.0090991</v>
      </c>
      <c r="AL575">
        <v>1</v>
      </c>
    </row>
    <row r="576" spans="1:38" ht="12.75">
      <c r="A576" s="4" t="s">
        <v>44</v>
      </c>
      <c r="B576" s="4">
        <v>2011</v>
      </c>
      <c r="C576" s="4">
        <v>1</v>
      </c>
      <c r="M576">
        <v>0.18</v>
      </c>
      <c r="N576">
        <v>224.939</v>
      </c>
      <c r="O576" s="4">
        <f>M576*201.6/N576</f>
        <v>0.1613237366574938</v>
      </c>
      <c r="P576" s="4">
        <v>0</v>
      </c>
      <c r="R576" s="4">
        <v>0</v>
      </c>
      <c r="S576" s="4">
        <v>0</v>
      </c>
      <c r="U576">
        <v>90.2</v>
      </c>
      <c r="V576">
        <v>86.8</v>
      </c>
      <c r="W576">
        <v>1</v>
      </c>
      <c r="X576" s="4">
        <v>0.5</v>
      </c>
      <c r="Y576" s="4">
        <v>0</v>
      </c>
      <c r="Z576" s="4">
        <v>1</v>
      </c>
      <c r="AA576">
        <f>(X576+Y576+W576)*(1+0.5*Z576)</f>
        <v>2.25</v>
      </c>
      <c r="AB576">
        <v>0</v>
      </c>
      <c r="AC576">
        <v>1</v>
      </c>
      <c r="AD576">
        <f>AB576*AC576</f>
        <v>0</v>
      </c>
      <c r="AE576">
        <v>135</v>
      </c>
      <c r="AF576">
        <v>2977886</v>
      </c>
      <c r="AG576">
        <f>AE576/AF576*1000000</f>
        <v>45.334173302806086</v>
      </c>
      <c r="AH576">
        <v>-10</v>
      </c>
      <c r="AI576">
        <v>0.01656508325539897</v>
      </c>
      <c r="AJ576">
        <v>0.4230099844279563</v>
      </c>
      <c r="AK576">
        <v>-0.9801449</v>
      </c>
      <c r="AL576">
        <v>1</v>
      </c>
    </row>
    <row r="577" spans="1:38" ht="12.75">
      <c r="A577" s="4" t="s">
        <v>45</v>
      </c>
      <c r="B577" s="4">
        <v>2011</v>
      </c>
      <c r="C577" s="4">
        <v>1</v>
      </c>
      <c r="M577">
        <v>0.17</v>
      </c>
      <c r="N577">
        <v>224.939</v>
      </c>
      <c r="O577" s="4">
        <f>M577*201.6/N577</f>
        <v>0.1523613068431886</v>
      </c>
      <c r="P577" s="4">
        <v>0</v>
      </c>
      <c r="R577" s="4">
        <v>0</v>
      </c>
      <c r="S577" s="4">
        <v>0</v>
      </c>
      <c r="U577">
        <v>92.6</v>
      </c>
      <c r="V577">
        <v>89.1</v>
      </c>
      <c r="W577">
        <v>1</v>
      </c>
      <c r="X577" s="4">
        <v>0</v>
      </c>
      <c r="Y577" s="4">
        <v>0</v>
      </c>
      <c r="Z577" s="4">
        <v>0</v>
      </c>
      <c r="AA577">
        <f>(X577+Y577+W577)*(1+0.5*Z577)</f>
        <v>1</v>
      </c>
      <c r="AB577">
        <v>1</v>
      </c>
      <c r="AC577">
        <v>1.5</v>
      </c>
      <c r="AD577">
        <f>AB577*AC577</f>
        <v>1.5</v>
      </c>
      <c r="AE577">
        <v>304</v>
      </c>
      <c r="AF577">
        <v>6010065</v>
      </c>
      <c r="AG577">
        <f>AE577/AF577*1000000</f>
        <v>50.58181567087877</v>
      </c>
      <c r="AH577">
        <v>-3.5</v>
      </c>
      <c r="AI577">
        <v>0.005510849484923443</v>
      </c>
      <c r="AJ577">
        <v>1.197872206977656</v>
      </c>
      <c r="AK577">
        <v>-1.176365</v>
      </c>
      <c r="AL577">
        <v>0</v>
      </c>
    </row>
    <row r="578" spans="1:38" ht="12.75">
      <c r="A578" s="4" t="s">
        <v>46</v>
      </c>
      <c r="B578" s="4">
        <v>2011</v>
      </c>
      <c r="C578" s="4">
        <v>1</v>
      </c>
      <c r="M578">
        <v>0.27</v>
      </c>
      <c r="N578">
        <v>224.939</v>
      </c>
      <c r="O578" s="4">
        <f>M578*201.6/N578</f>
        <v>0.24198560498624072</v>
      </c>
      <c r="P578" s="4">
        <v>0</v>
      </c>
      <c r="R578" s="4">
        <v>0</v>
      </c>
      <c r="S578" s="4">
        <v>0</v>
      </c>
      <c r="U578">
        <v>97.5</v>
      </c>
      <c r="V578">
        <v>93.8</v>
      </c>
      <c r="W578">
        <v>1</v>
      </c>
      <c r="X578">
        <v>0.5</v>
      </c>
      <c r="Y578">
        <v>0</v>
      </c>
      <c r="Z578">
        <v>0</v>
      </c>
      <c r="AA578">
        <f>(X578+Y578+W578)*(1+0.5*Z578)</f>
        <v>1.5</v>
      </c>
      <c r="AB578">
        <v>10</v>
      </c>
      <c r="AC578">
        <v>1.5</v>
      </c>
      <c r="AD578">
        <f>AB578*AC578</f>
        <v>15</v>
      </c>
      <c r="AE578">
        <v>123</v>
      </c>
      <c r="AF578">
        <v>997600</v>
      </c>
      <c r="AG578">
        <f>AE578/AF578*1000000</f>
        <v>123.29591018444268</v>
      </c>
      <c r="AH578">
        <v>-7</v>
      </c>
      <c r="AI578">
        <v>0.011975065616797901</v>
      </c>
      <c r="AJ578">
        <v>0.0829476842980585</v>
      </c>
      <c r="AK578">
        <v>-0.1577261</v>
      </c>
      <c r="AL578">
        <v>0</v>
      </c>
    </row>
    <row r="579" spans="1:38" ht="12.75">
      <c r="A579" s="4" t="s">
        <v>47</v>
      </c>
      <c r="B579" s="4">
        <v>2011</v>
      </c>
      <c r="C579" s="4">
        <v>1</v>
      </c>
      <c r="M579">
        <v>0.267</v>
      </c>
      <c r="N579">
        <v>224.939</v>
      </c>
      <c r="O579" s="4">
        <f>M579*201.6/N579</f>
        <v>0.23929687604194919</v>
      </c>
      <c r="P579" s="4">
        <v>0</v>
      </c>
      <c r="R579" s="4">
        <v>0</v>
      </c>
      <c r="S579" s="4">
        <v>0</v>
      </c>
      <c r="U579">
        <v>93.8</v>
      </c>
      <c r="V579">
        <v>90.3</v>
      </c>
      <c r="W579">
        <v>1</v>
      </c>
      <c r="X579">
        <v>0</v>
      </c>
      <c r="Y579">
        <v>0</v>
      </c>
      <c r="Z579">
        <v>0</v>
      </c>
      <c r="AA579">
        <f>(X579+Y579+W579)*(1+0.5*Z579)</f>
        <v>1</v>
      </c>
      <c r="AB579">
        <v>0</v>
      </c>
      <c r="AC579">
        <v>1</v>
      </c>
      <c r="AD579">
        <f>AB579*AC579</f>
        <v>0</v>
      </c>
      <c r="AE579">
        <v>88</v>
      </c>
      <c r="AF579">
        <v>1841749</v>
      </c>
      <c r="AG579">
        <f>AE579/AF579*1000000</f>
        <v>47.78066935288142</v>
      </c>
      <c r="AH579">
        <v>-13</v>
      </c>
      <c r="AI579">
        <v>0.004317203164465412</v>
      </c>
      <c r="AJ579">
        <v>0.5134100582066004</v>
      </c>
      <c r="AK579">
        <v>-0.6799904</v>
      </c>
      <c r="AL579">
        <v>1</v>
      </c>
    </row>
    <row r="580" spans="1:38" ht="12.75">
      <c r="A580" s="4" t="s">
        <v>48</v>
      </c>
      <c r="B580" s="4">
        <v>2011</v>
      </c>
      <c r="C580" s="4">
        <v>0</v>
      </c>
      <c r="M580">
        <v>0.23</v>
      </c>
      <c r="N580">
        <v>224.939</v>
      </c>
      <c r="O580" s="4">
        <f>M580*201.6/N580</f>
        <v>0.2061358857290199</v>
      </c>
      <c r="P580" s="4">
        <v>0</v>
      </c>
      <c r="R580" s="4">
        <v>0</v>
      </c>
      <c r="S580" s="4">
        <v>0</v>
      </c>
      <c r="U580">
        <v>103.7</v>
      </c>
      <c r="V580">
        <v>99.8</v>
      </c>
      <c r="W580">
        <v>1</v>
      </c>
      <c r="X580">
        <v>1</v>
      </c>
      <c r="Y580">
        <v>0</v>
      </c>
      <c r="Z580">
        <v>1</v>
      </c>
      <c r="AA580">
        <f>(X580+Y580+W580)*(1+0.5*Z580)</f>
        <v>3</v>
      </c>
      <c r="AB580">
        <v>15</v>
      </c>
      <c r="AC580">
        <v>1</v>
      </c>
      <c r="AD580">
        <f>AB580*AC580</f>
        <v>15</v>
      </c>
      <c r="AE580">
        <v>68</v>
      </c>
      <c r="AF580">
        <v>2717951</v>
      </c>
      <c r="AG580">
        <f>AE580/AF580*1000000</f>
        <v>25.018846918137967</v>
      </c>
      <c r="AH580">
        <v>1</v>
      </c>
      <c r="AI580">
        <v>0.10872846815719293</v>
      </c>
      <c r="AJ580">
        <v>0.03650196437108945</v>
      </c>
      <c r="AK580">
        <v>-0.3739036</v>
      </c>
      <c r="AL580">
        <v>0</v>
      </c>
    </row>
    <row r="581" spans="1:38" ht="12.75">
      <c r="A581" s="4" t="s">
        <v>49</v>
      </c>
      <c r="B581" s="4">
        <v>2011</v>
      </c>
      <c r="C581" s="4">
        <v>0</v>
      </c>
      <c r="M581">
        <v>0.18</v>
      </c>
      <c r="N581">
        <v>224.939</v>
      </c>
      <c r="O581" s="4">
        <f>M581*201.6/N581</f>
        <v>0.1613237366574938</v>
      </c>
      <c r="P581" s="4">
        <v>1</v>
      </c>
      <c r="R581" s="4">
        <v>0</v>
      </c>
      <c r="S581" s="4">
        <v>0</v>
      </c>
      <c r="U581">
        <v>109.5</v>
      </c>
      <c r="V581">
        <v>105.3</v>
      </c>
      <c r="W581">
        <v>1</v>
      </c>
      <c r="X581" s="4">
        <v>0.5</v>
      </c>
      <c r="Y581">
        <v>1</v>
      </c>
      <c r="Z581">
        <v>1</v>
      </c>
      <c r="AA581">
        <f>(X581+Y581+W581)*(1+0.5*Z581)</f>
        <v>3.75</v>
      </c>
      <c r="AB581">
        <f>9.58*2/3</f>
        <v>6.386666666666667</v>
      </c>
      <c r="AC581">
        <v>1</v>
      </c>
      <c r="AD581">
        <f>AB581*AC581</f>
        <v>6.386666666666667</v>
      </c>
      <c r="AE581">
        <v>284</v>
      </c>
      <c r="AF581">
        <v>1318075</v>
      </c>
      <c r="AG581">
        <f>AE581/AF581*1000000</f>
        <v>215.46573601653927</v>
      </c>
      <c r="AH581">
        <v>2</v>
      </c>
      <c r="AI581">
        <v>0.009101580716226864</v>
      </c>
      <c r="AJ581">
        <v>2.5858891833901305</v>
      </c>
      <c r="AK581">
        <v>1.477837</v>
      </c>
      <c r="AL581">
        <v>0</v>
      </c>
    </row>
    <row r="582" spans="1:38" ht="12.75">
      <c r="A582" s="4" t="s">
        <v>50</v>
      </c>
      <c r="B582" s="4">
        <v>2011</v>
      </c>
      <c r="C582" s="4">
        <v>0</v>
      </c>
      <c r="M582">
        <v>0.105</v>
      </c>
      <c r="N582">
        <v>224.939</v>
      </c>
      <c r="O582" s="4">
        <f>M582*201.6/N582</f>
        <v>0.09410551305020472</v>
      </c>
      <c r="P582" s="4">
        <v>0</v>
      </c>
      <c r="R582" s="4">
        <v>1</v>
      </c>
      <c r="S582" s="4">
        <v>2</v>
      </c>
      <c r="U582">
        <v>119.1</v>
      </c>
      <c r="V582">
        <v>114.6</v>
      </c>
      <c r="W582">
        <v>1</v>
      </c>
      <c r="X582">
        <v>0</v>
      </c>
      <c r="Y582">
        <v>0</v>
      </c>
      <c r="Z582">
        <v>1</v>
      </c>
      <c r="AA582">
        <f>(X582+Y582+W582)*(1+0.5*Z582)</f>
        <v>1.5</v>
      </c>
      <c r="AB582">
        <v>8.82</v>
      </c>
      <c r="AC582">
        <v>1.5</v>
      </c>
      <c r="AD582">
        <f>AB582*AC582</f>
        <v>13.23</v>
      </c>
      <c r="AE582">
        <v>1400</v>
      </c>
      <c r="AF582">
        <v>8836639</v>
      </c>
      <c r="AG582">
        <f>AE582/AF582*1000000</f>
        <v>158.43127686895437</v>
      </c>
      <c r="AH582">
        <v>4.5</v>
      </c>
      <c r="AI582">
        <v>0.008126306484216759</v>
      </c>
      <c r="AJ582">
        <v>5.619216533004318</v>
      </c>
      <c r="AK582">
        <v>1.116229</v>
      </c>
      <c r="AL582">
        <v>0</v>
      </c>
    </row>
    <row r="583" spans="1:38" ht="12.75">
      <c r="A583" s="4" t="s">
        <v>51</v>
      </c>
      <c r="B583" s="4">
        <v>2011</v>
      </c>
      <c r="C583" s="4">
        <v>0</v>
      </c>
      <c r="M583">
        <v>0.17</v>
      </c>
      <c r="N583">
        <v>224.939</v>
      </c>
      <c r="O583" s="4">
        <f>M583*201.6/N583</f>
        <v>0.1523613068431886</v>
      </c>
      <c r="P583" s="4">
        <v>0</v>
      </c>
      <c r="R583" s="4">
        <v>0</v>
      </c>
      <c r="S583" s="4">
        <v>0</v>
      </c>
      <c r="U583">
        <v>99</v>
      </c>
      <c r="V583">
        <v>95.3</v>
      </c>
      <c r="W583">
        <v>1</v>
      </c>
      <c r="X583">
        <v>1</v>
      </c>
      <c r="Y583">
        <v>1</v>
      </c>
      <c r="Z583">
        <v>0</v>
      </c>
      <c r="AA583">
        <f>(X583+Y583+W583)*(1+0.5*Z583)</f>
        <v>3</v>
      </c>
      <c r="AB583">
        <v>5</v>
      </c>
      <c r="AC583">
        <v>1.5</v>
      </c>
      <c r="AD583">
        <f>AB583*AC583</f>
        <v>7.5</v>
      </c>
      <c r="AE583">
        <v>125</v>
      </c>
      <c r="AF583">
        <v>2077919</v>
      </c>
      <c r="AG583">
        <f>AE583/AF583*1000000</f>
        <v>60.156339106577306</v>
      </c>
      <c r="AH583">
        <v>2.5</v>
      </c>
      <c r="AI583">
        <v>0.007501940156937139</v>
      </c>
      <c r="AJ583">
        <v>0.09221478894085607</v>
      </c>
      <c r="AK583">
        <v>0.0439688</v>
      </c>
      <c r="AL583">
        <v>0</v>
      </c>
    </row>
    <row r="584" spans="1:38" ht="12.75">
      <c r="A584" s="4" t="s">
        <v>52</v>
      </c>
      <c r="B584" s="4">
        <v>2011</v>
      </c>
      <c r="C584" s="4">
        <v>0</v>
      </c>
      <c r="M584">
        <v>0.081</v>
      </c>
      <c r="N584">
        <v>224.939</v>
      </c>
      <c r="O584" s="4">
        <f>M584*201.6/N584</f>
        <v>0.07259568149587221</v>
      </c>
      <c r="P584" s="4">
        <v>1</v>
      </c>
      <c r="R584" s="4">
        <v>1</v>
      </c>
      <c r="S584" s="4">
        <v>0</v>
      </c>
      <c r="U584">
        <v>119.8</v>
      </c>
      <c r="V584">
        <v>115.2</v>
      </c>
      <c r="W584">
        <v>0</v>
      </c>
      <c r="X584">
        <v>0</v>
      </c>
      <c r="Y584">
        <v>0</v>
      </c>
      <c r="Z584">
        <v>0</v>
      </c>
      <c r="AA584">
        <f>(X584+Y584+W584)*(1+0.5*Z584)</f>
        <v>0</v>
      </c>
      <c r="AB584">
        <f>19.3/2</f>
        <v>9.65</v>
      </c>
      <c r="AC584">
        <v>1</v>
      </c>
      <c r="AD584">
        <f>AB584*AC584</f>
        <v>9.65</v>
      </c>
      <c r="AE584">
        <v>1088</v>
      </c>
      <c r="AF584">
        <v>19502728</v>
      </c>
      <c r="AG584">
        <f>AE584/AF584*1000000</f>
        <v>55.78706732719648</v>
      </c>
      <c r="AH584">
        <v>10</v>
      </c>
      <c r="AI584">
        <v>0.007538527480498488</v>
      </c>
      <c r="AJ584">
        <v>3.085708771125614</v>
      </c>
      <c r="AK584">
        <v>0.1343118</v>
      </c>
      <c r="AL584">
        <v>0</v>
      </c>
    </row>
    <row r="585" spans="1:38" ht="12.75">
      <c r="A585" s="4" t="s">
        <v>53</v>
      </c>
      <c r="B585" s="4">
        <v>2011</v>
      </c>
      <c r="C585" s="4">
        <v>1</v>
      </c>
      <c r="M585">
        <v>0.389</v>
      </c>
      <c r="N585">
        <v>224.939</v>
      </c>
      <c r="O585" s="4">
        <f>M585*201.6/N585</f>
        <v>0.3486385197764727</v>
      </c>
      <c r="P585" s="4">
        <v>0</v>
      </c>
      <c r="R585" s="4">
        <v>0</v>
      </c>
      <c r="S585" s="4">
        <v>0</v>
      </c>
      <c r="U585">
        <v>95.1</v>
      </c>
      <c r="V585">
        <v>91.5</v>
      </c>
      <c r="W585">
        <v>1</v>
      </c>
      <c r="X585">
        <v>0</v>
      </c>
      <c r="Y585">
        <v>0.5</v>
      </c>
      <c r="Z585">
        <v>0</v>
      </c>
      <c r="AA585">
        <f>(X585+Y585+W585)*(1+0.5*Z585)</f>
        <v>1.5</v>
      </c>
      <c r="AB585">
        <v>1</v>
      </c>
      <c r="AC585">
        <v>1.5</v>
      </c>
      <c r="AD585">
        <f>AB585*AC585</f>
        <v>1.5</v>
      </c>
      <c r="AE585">
        <v>309</v>
      </c>
      <c r="AF585">
        <v>9651377</v>
      </c>
      <c r="AG585">
        <f>AE585/AF585*1000000</f>
        <v>32.01615686549184</v>
      </c>
      <c r="AH585">
        <v>-4</v>
      </c>
      <c r="AI585">
        <v>0.004308521696740291</v>
      </c>
      <c r="AJ585">
        <v>0.6133036788235027</v>
      </c>
      <c r="AK585">
        <v>-0.3578674</v>
      </c>
      <c r="AL585">
        <v>0</v>
      </c>
    </row>
    <row r="586" spans="1:38" ht="12.75">
      <c r="A586" s="4" t="s">
        <v>54</v>
      </c>
      <c r="B586" s="4">
        <v>2011</v>
      </c>
      <c r="C586" s="4">
        <v>1</v>
      </c>
      <c r="M586">
        <v>0.23</v>
      </c>
      <c r="N586">
        <v>224.939</v>
      </c>
      <c r="O586" s="4">
        <f>M586*201.6/N586</f>
        <v>0.2061358857290199</v>
      </c>
      <c r="P586" s="4">
        <v>0</v>
      </c>
      <c r="R586" s="4">
        <v>0</v>
      </c>
      <c r="S586" s="4">
        <v>0</v>
      </c>
      <c r="U586">
        <v>93.3</v>
      </c>
      <c r="V586">
        <v>89.7</v>
      </c>
      <c r="W586">
        <v>1</v>
      </c>
      <c r="X586">
        <v>1</v>
      </c>
      <c r="Y586">
        <v>1</v>
      </c>
      <c r="Z586">
        <v>1</v>
      </c>
      <c r="AA586">
        <f>(X586+Y586+W586)*(1+0.5*Z586)</f>
        <v>4.5</v>
      </c>
      <c r="AB586">
        <v>0</v>
      </c>
      <c r="AC586">
        <v>1</v>
      </c>
      <c r="AD586">
        <f>AB586*AC586</f>
        <v>0</v>
      </c>
      <c r="AE586">
        <v>52</v>
      </c>
      <c r="AF586">
        <v>684867</v>
      </c>
      <c r="AG586">
        <f>AE586/AF586*1000000</f>
        <v>75.92715081906414</v>
      </c>
      <c r="AH586">
        <v>-10</v>
      </c>
      <c r="AI586">
        <v>0.00610461752112024</v>
      </c>
      <c r="AJ586">
        <v>1.8565029324384645</v>
      </c>
      <c r="AK586">
        <v>-0.420415</v>
      </c>
      <c r="AL586">
        <v>1</v>
      </c>
    </row>
    <row r="587" spans="1:38" ht="12.75">
      <c r="A587" s="4" t="s">
        <v>55</v>
      </c>
      <c r="B587" s="4">
        <v>2011</v>
      </c>
      <c r="C587" s="4">
        <v>0</v>
      </c>
      <c r="M587">
        <v>0.28</v>
      </c>
      <c r="N587">
        <v>224.939</v>
      </c>
      <c r="O587" s="4">
        <f>M587*201.6/N587</f>
        <v>0.25094803480054595</v>
      </c>
      <c r="P587" s="4">
        <v>0</v>
      </c>
      <c r="R587" s="4">
        <v>0</v>
      </c>
      <c r="S587" s="4">
        <v>0</v>
      </c>
      <c r="U587">
        <v>93.2</v>
      </c>
      <c r="V587">
        <v>89.7</v>
      </c>
      <c r="W587">
        <v>1</v>
      </c>
      <c r="X587" s="4">
        <v>0.5</v>
      </c>
      <c r="Y587">
        <v>0</v>
      </c>
      <c r="Z587">
        <v>1</v>
      </c>
      <c r="AA587">
        <f>(X587+Y587+W587)*(1+0.5*Z587)</f>
        <v>2.25</v>
      </c>
      <c r="AB587">
        <v>0.75</v>
      </c>
      <c r="AC587">
        <v>1</v>
      </c>
      <c r="AD587">
        <f>AB587*AC587</f>
        <v>0.75</v>
      </c>
      <c r="AE587">
        <v>823</v>
      </c>
      <c r="AF587">
        <v>11549772</v>
      </c>
      <c r="AG587">
        <f>AE587/AF587*1000000</f>
        <v>71.25681788350454</v>
      </c>
      <c r="AH587">
        <v>-1</v>
      </c>
      <c r="AI587">
        <v>0.0032483415445894747</v>
      </c>
      <c r="AJ587">
        <v>1.5486291780159356</v>
      </c>
      <c r="AK587">
        <v>-0.5235199</v>
      </c>
      <c r="AL587">
        <v>0</v>
      </c>
    </row>
    <row r="588" spans="1:38" ht="12.75">
      <c r="A588" s="4" t="s">
        <v>56</v>
      </c>
      <c r="B588" s="4">
        <v>2011</v>
      </c>
      <c r="C588" s="4">
        <v>0</v>
      </c>
      <c r="M588">
        <v>0.16</v>
      </c>
      <c r="N588">
        <v>224.939</v>
      </c>
      <c r="O588" s="4">
        <f>M588*201.6/N588</f>
        <v>0.1433988770288834</v>
      </c>
      <c r="P588" s="4">
        <v>0</v>
      </c>
      <c r="R588" s="4">
        <v>0</v>
      </c>
      <c r="S588" s="4">
        <v>0</v>
      </c>
      <c r="U588">
        <v>93.1</v>
      </c>
      <c r="V588">
        <v>89.6</v>
      </c>
      <c r="W588">
        <v>0</v>
      </c>
      <c r="X588" s="4">
        <v>0.5</v>
      </c>
      <c r="Y588">
        <v>0</v>
      </c>
      <c r="Z588">
        <v>1</v>
      </c>
      <c r="AA588">
        <f>(X588+Y588+W588)*(1+0.5*Z588)</f>
        <v>0.75</v>
      </c>
      <c r="AB588">
        <v>0</v>
      </c>
      <c r="AC588">
        <v>1</v>
      </c>
      <c r="AD588">
        <f>AB588*AC588</f>
        <v>0</v>
      </c>
      <c r="AE588">
        <v>82</v>
      </c>
      <c r="AF588">
        <v>3785534</v>
      </c>
      <c r="AG588">
        <f>AE588/AF588*1000000</f>
        <v>21.661408932002722</v>
      </c>
      <c r="AH588">
        <v>-17.5</v>
      </c>
      <c r="AI588">
        <v>0.0033977762466393764</v>
      </c>
      <c r="AJ588">
        <v>0.736835781442432</v>
      </c>
      <c r="AK588">
        <v>-0.9835599</v>
      </c>
      <c r="AL588">
        <v>1</v>
      </c>
    </row>
    <row r="589" spans="1:38" ht="12.75">
      <c r="A589" s="4" t="s">
        <v>57</v>
      </c>
      <c r="B589" s="4">
        <v>2011</v>
      </c>
      <c r="C589" s="4">
        <v>2</v>
      </c>
      <c r="M589">
        <v>0.3</v>
      </c>
      <c r="N589">
        <v>224.939</v>
      </c>
      <c r="O589" s="4">
        <f>M589*201.6/N589</f>
        <v>0.26887289442915635</v>
      </c>
      <c r="P589" s="4">
        <v>0</v>
      </c>
      <c r="R589" s="4">
        <v>0</v>
      </c>
      <c r="S589" s="4">
        <v>0</v>
      </c>
      <c r="U589">
        <v>102.4</v>
      </c>
      <c r="V589">
        <v>98.5</v>
      </c>
      <c r="W589">
        <v>1</v>
      </c>
      <c r="X589" s="4">
        <v>0.5</v>
      </c>
      <c r="Y589">
        <v>1</v>
      </c>
      <c r="Z589">
        <v>0</v>
      </c>
      <c r="AA589">
        <f>(X589+Y589+W589)*(1+0.5*Z589)</f>
        <v>2.5</v>
      </c>
      <c r="AB589">
        <v>3.5</v>
      </c>
      <c r="AC589">
        <v>1</v>
      </c>
      <c r="AD589">
        <f>AB589*AC589</f>
        <v>3.5</v>
      </c>
      <c r="AE589">
        <v>1391</v>
      </c>
      <c r="AF589">
        <v>3867937</v>
      </c>
      <c r="AG589">
        <f>AE589/AF589*1000000</f>
        <v>359.623230678266</v>
      </c>
      <c r="AH589">
        <v>4</v>
      </c>
      <c r="AI589">
        <v>0.005269912062944419</v>
      </c>
      <c r="AJ589">
        <v>0.29890676987845455</v>
      </c>
      <c r="AK589">
        <v>0.2726297</v>
      </c>
      <c r="AL589">
        <v>0</v>
      </c>
    </row>
    <row r="590" spans="1:38" ht="12.75">
      <c r="A590" s="4" t="s">
        <v>58</v>
      </c>
      <c r="B590" s="4">
        <v>2011</v>
      </c>
      <c r="C590" s="4">
        <v>0</v>
      </c>
      <c r="M590">
        <v>0.12</v>
      </c>
      <c r="N590">
        <v>224.939</v>
      </c>
      <c r="O590" s="4">
        <f>M590*201.6/N590</f>
        <v>0.10754915777166255</v>
      </c>
      <c r="P590" s="4">
        <v>0</v>
      </c>
      <c r="R590" s="4">
        <v>0</v>
      </c>
      <c r="S590" s="4">
        <v>1</v>
      </c>
      <c r="U590">
        <v>102.3</v>
      </c>
      <c r="V590">
        <v>98.4</v>
      </c>
      <c r="W590">
        <v>1</v>
      </c>
      <c r="X590">
        <v>1</v>
      </c>
      <c r="Y590">
        <v>1</v>
      </c>
      <c r="Z590">
        <v>0</v>
      </c>
      <c r="AA590">
        <f>(X590+Y590+W590)*(1+0.5*Z590)</f>
        <v>3</v>
      </c>
      <c r="AB590">
        <v>9.7</v>
      </c>
      <c r="AC590">
        <v>0.5</v>
      </c>
      <c r="AD590">
        <f>AB590*AC590</f>
        <v>4.85</v>
      </c>
      <c r="AE590">
        <v>1108</v>
      </c>
      <c r="AF590">
        <v>12741310</v>
      </c>
      <c r="AG590">
        <f>AE590/AF590*1000000</f>
        <v>86.9612308310527</v>
      </c>
      <c r="AH590">
        <v>2</v>
      </c>
      <c r="AI590">
        <v>0.004657673011505581</v>
      </c>
      <c r="AJ590">
        <v>4.584892014564317</v>
      </c>
      <c r="AK590">
        <v>0.4393613</v>
      </c>
      <c r="AL590">
        <v>0</v>
      </c>
    </row>
    <row r="591" spans="1:38" ht="12.75">
      <c r="A591" s="4" t="s">
        <v>59</v>
      </c>
      <c r="B591" s="4">
        <v>2011</v>
      </c>
      <c r="C591" s="4">
        <v>0</v>
      </c>
      <c r="M591">
        <v>0.32</v>
      </c>
      <c r="N591">
        <v>224.939</v>
      </c>
      <c r="O591" s="4">
        <f>M591*201.6/N591</f>
        <v>0.2867977540577668</v>
      </c>
      <c r="P591" s="4">
        <v>1</v>
      </c>
      <c r="R591" s="4">
        <v>0</v>
      </c>
      <c r="S591" s="4">
        <v>0</v>
      </c>
      <c r="U591">
        <v>103.3</v>
      </c>
      <c r="V591">
        <v>99.4</v>
      </c>
      <c r="W591">
        <v>1</v>
      </c>
      <c r="X591">
        <v>0</v>
      </c>
      <c r="Y591">
        <v>0</v>
      </c>
      <c r="Z591">
        <v>0</v>
      </c>
      <c r="AA591">
        <f>(X591+Y591+W591)*(1+0.5*Z591)</f>
        <v>1</v>
      </c>
      <c r="AB591">
        <v>5.5</v>
      </c>
      <c r="AC591">
        <v>1.5</v>
      </c>
      <c r="AD591">
        <f>AB591*AC591</f>
        <v>8.25</v>
      </c>
      <c r="AE591">
        <v>128</v>
      </c>
      <c r="AF591">
        <v>1050350</v>
      </c>
      <c r="AG591">
        <f>AE591/AF591*1000000</f>
        <v>121.86414052458704</v>
      </c>
      <c r="AH591">
        <v>11</v>
      </c>
      <c r="AI591">
        <v>0.007245633120548451</v>
      </c>
      <c r="AJ591">
        <v>4.016477857878476</v>
      </c>
      <c r="AK591">
        <v>1.519369</v>
      </c>
      <c r="AL591">
        <v>0</v>
      </c>
    </row>
    <row r="592" spans="1:38" ht="12.75">
      <c r="A592" s="4" t="s">
        <v>60</v>
      </c>
      <c r="B592" s="4">
        <v>2011</v>
      </c>
      <c r="C592" s="4">
        <v>0</v>
      </c>
      <c r="M592">
        <v>0.16</v>
      </c>
      <c r="N592">
        <v>224.939</v>
      </c>
      <c r="O592" s="4">
        <f>M592*201.6/N592</f>
        <v>0.1433988770288834</v>
      </c>
      <c r="P592" s="4">
        <v>0</v>
      </c>
      <c r="R592" s="4">
        <v>0</v>
      </c>
      <c r="S592" s="4">
        <v>0</v>
      </c>
      <c r="U592">
        <v>94.3</v>
      </c>
      <c r="V592">
        <v>90.8</v>
      </c>
      <c r="W592">
        <v>1</v>
      </c>
      <c r="X592" s="4">
        <v>1</v>
      </c>
      <c r="Y592">
        <v>1</v>
      </c>
      <c r="Z592">
        <v>1</v>
      </c>
      <c r="AA592">
        <f>(X592+Y592+W592)*(1+0.5*Z592)</f>
        <v>4.5</v>
      </c>
      <c r="AB592">
        <v>0</v>
      </c>
      <c r="AC592">
        <v>1</v>
      </c>
      <c r="AD592">
        <f>AB592*AC592</f>
        <v>0</v>
      </c>
      <c r="AE592">
        <v>107</v>
      </c>
      <c r="AF592">
        <v>4673509</v>
      </c>
      <c r="AG592">
        <f>AE592/AF592*1000000</f>
        <v>22.895002448909374</v>
      </c>
      <c r="AH592">
        <v>-8</v>
      </c>
      <c r="AI592">
        <v>0.009937521523097358</v>
      </c>
      <c r="AJ592">
        <v>0.5248956684415024</v>
      </c>
      <c r="AK592">
        <v>-0.8441275</v>
      </c>
      <c r="AL592">
        <v>0</v>
      </c>
    </row>
    <row r="593" spans="1:38" ht="12.75">
      <c r="A593" s="4" t="s">
        <v>61</v>
      </c>
      <c r="B593" s="4">
        <v>2011</v>
      </c>
      <c r="C593" s="4">
        <v>0</v>
      </c>
      <c r="M593">
        <v>0.22</v>
      </c>
      <c r="N593">
        <v>224.939</v>
      </c>
      <c r="O593" s="4">
        <f>M593*201.6/N593</f>
        <v>0.19717345591471463</v>
      </c>
      <c r="P593" s="4">
        <v>0</v>
      </c>
      <c r="R593" s="4">
        <v>0</v>
      </c>
      <c r="S593" s="4">
        <v>0</v>
      </c>
      <c r="U593">
        <v>90.7</v>
      </c>
      <c r="V593">
        <v>87.3</v>
      </c>
      <c r="W593">
        <v>1</v>
      </c>
      <c r="X593">
        <v>1</v>
      </c>
      <c r="Y593">
        <v>1</v>
      </c>
      <c r="Z593">
        <v>0</v>
      </c>
      <c r="AA593">
        <f>(X593+Y593+W593)*(1+0.5*Z593)</f>
        <v>3</v>
      </c>
      <c r="AB593">
        <v>0</v>
      </c>
      <c r="AC593">
        <v>1</v>
      </c>
      <c r="AD593">
        <f>AB593*AC593</f>
        <v>0</v>
      </c>
      <c r="AE593">
        <v>63</v>
      </c>
      <c r="AF593">
        <v>823772</v>
      </c>
      <c r="AG593">
        <f>AE593/AF593*1000000</f>
        <v>76.47747192184247</v>
      </c>
      <c r="AH593">
        <v>-9</v>
      </c>
      <c r="AI593">
        <v>0.009430979978925185</v>
      </c>
      <c r="AJ593">
        <v>1.323973991470321</v>
      </c>
      <c r="AK593">
        <v>-1.09062</v>
      </c>
      <c r="AL593">
        <v>0</v>
      </c>
    </row>
    <row r="594" spans="1:38" ht="12.75">
      <c r="A594" s="4" t="s">
        <v>62</v>
      </c>
      <c r="B594" s="4">
        <v>2011</v>
      </c>
      <c r="C594" s="4">
        <v>1</v>
      </c>
      <c r="M594">
        <v>0.2</v>
      </c>
      <c r="N594">
        <v>224.939</v>
      </c>
      <c r="O594" s="4">
        <f>M594*201.6/N594</f>
        <v>0.17924859628610423</v>
      </c>
      <c r="P594" s="4">
        <v>0</v>
      </c>
      <c r="R594" s="4">
        <v>0</v>
      </c>
      <c r="S594" s="4">
        <v>0</v>
      </c>
      <c r="U594">
        <v>93.8</v>
      </c>
      <c r="V594">
        <v>90.3</v>
      </c>
      <c r="W594">
        <v>1</v>
      </c>
      <c r="X594" s="4">
        <v>0.5</v>
      </c>
      <c r="Y594">
        <v>0</v>
      </c>
      <c r="Z594">
        <v>0</v>
      </c>
      <c r="AA594">
        <f>(X594+Y594+W594)*(1+0.5*Z594)</f>
        <v>1.5</v>
      </c>
      <c r="AB594">
        <v>0</v>
      </c>
      <c r="AC594">
        <v>1</v>
      </c>
      <c r="AD594">
        <f>AB594*AC594</f>
        <v>0</v>
      </c>
      <c r="AE594">
        <v>195</v>
      </c>
      <c r="AF594">
        <v>6398361</v>
      </c>
      <c r="AG594">
        <f>AE594/AF594*1000000</f>
        <v>30.476554855219955</v>
      </c>
      <c r="AH594">
        <v>-10</v>
      </c>
      <c r="AI594">
        <v>0.007352153470748111</v>
      </c>
      <c r="AJ594">
        <v>0.6629704659345346</v>
      </c>
      <c r="AK594">
        <v>-0.9610112</v>
      </c>
      <c r="AL594">
        <v>0</v>
      </c>
    </row>
    <row r="595" spans="1:38" ht="12.75">
      <c r="A595" s="4" t="s">
        <v>63</v>
      </c>
      <c r="B595" s="4">
        <v>2011</v>
      </c>
      <c r="C595" s="4">
        <f>2/2</f>
        <v>1</v>
      </c>
      <c r="M595">
        <v>0.2</v>
      </c>
      <c r="N595">
        <v>224.939</v>
      </c>
      <c r="O595" s="4">
        <f>M595*201.6/N595</f>
        <v>0.17924859628610423</v>
      </c>
      <c r="P595" s="4">
        <v>0</v>
      </c>
      <c r="R595" s="4">
        <v>0</v>
      </c>
      <c r="S595" s="4">
        <v>0</v>
      </c>
      <c r="U595">
        <v>100</v>
      </c>
      <c r="V595">
        <v>96.2</v>
      </c>
      <c r="W595">
        <v>1</v>
      </c>
      <c r="X595" s="4">
        <v>0.5</v>
      </c>
      <c r="Y595">
        <v>1</v>
      </c>
      <c r="Z595">
        <v>0.5</v>
      </c>
      <c r="AA595">
        <f>(X595+Y595+W595)*(1+0.5*Z595)</f>
        <v>3.125</v>
      </c>
      <c r="AB595">
        <v>5</v>
      </c>
      <c r="AC595">
        <v>1</v>
      </c>
      <c r="AD595">
        <f>AB595*AC595</f>
        <v>5</v>
      </c>
      <c r="AE595">
        <v>450</v>
      </c>
      <c r="AF595">
        <v>25640909</v>
      </c>
      <c r="AG595">
        <f>AE595/AF595*1000000</f>
        <v>17.55007983531317</v>
      </c>
      <c r="AH595">
        <v>-10</v>
      </c>
      <c r="AI595">
        <v>0.0050732450798341416</v>
      </c>
      <c r="AJ595">
        <v>0.37048403723726564</v>
      </c>
      <c r="AK595">
        <v>-0.5322374</v>
      </c>
      <c r="AL595">
        <v>1</v>
      </c>
    </row>
    <row r="596" spans="1:38" ht="12.75">
      <c r="A596" s="4" t="s">
        <v>64</v>
      </c>
      <c r="B596" s="4">
        <v>2011</v>
      </c>
      <c r="C596" s="4">
        <v>1</v>
      </c>
      <c r="M596">
        <v>0.245</v>
      </c>
      <c r="N596">
        <v>224.939</v>
      </c>
      <c r="O596" s="4">
        <f>M596*201.6/N596</f>
        <v>0.21957953045047768</v>
      </c>
      <c r="P596" s="4">
        <v>0</v>
      </c>
      <c r="R596" s="4">
        <v>0</v>
      </c>
      <c r="S596" s="4">
        <v>0</v>
      </c>
      <c r="U596">
        <v>101.1</v>
      </c>
      <c r="V596">
        <v>97.2</v>
      </c>
      <c r="W596">
        <v>1</v>
      </c>
      <c r="X596">
        <v>0.5</v>
      </c>
      <c r="Y596" s="4">
        <v>0.5</v>
      </c>
      <c r="Z596">
        <v>0</v>
      </c>
      <c r="AA596">
        <f>(X596+Y596+W596)*(1+0.5*Z596)</f>
        <v>2</v>
      </c>
      <c r="AB596">
        <v>0</v>
      </c>
      <c r="AC596">
        <v>1</v>
      </c>
      <c r="AD596">
        <f>AB596*AC596</f>
        <v>0</v>
      </c>
      <c r="AE596">
        <v>123</v>
      </c>
      <c r="AF596">
        <v>2814784</v>
      </c>
      <c r="AG596">
        <f>AE596/AF596*1000000</f>
        <v>43.697846797480736</v>
      </c>
      <c r="AH596">
        <v>-20.5</v>
      </c>
      <c r="AI596">
        <v>0.007159924974948827</v>
      </c>
      <c r="AJ596">
        <v>0.4178593214771713</v>
      </c>
      <c r="AK596">
        <v>0.0689421</v>
      </c>
      <c r="AL596">
        <v>1</v>
      </c>
    </row>
    <row r="597" spans="1:38" ht="12.75">
      <c r="A597" s="4" t="s">
        <v>65</v>
      </c>
      <c r="B597" s="4">
        <v>2011</v>
      </c>
      <c r="C597" s="4">
        <v>0</v>
      </c>
      <c r="M597">
        <v>0.19</v>
      </c>
      <c r="N597">
        <v>224.939</v>
      </c>
      <c r="O597" s="4">
        <f>M597*201.6/N597</f>
        <v>0.17028616647179903</v>
      </c>
      <c r="P597" s="4">
        <v>1</v>
      </c>
      <c r="R597" s="4">
        <v>0</v>
      </c>
      <c r="S597" s="4">
        <v>0</v>
      </c>
      <c r="U597">
        <v>103.9</v>
      </c>
      <c r="V597">
        <v>99.9</v>
      </c>
      <c r="W597">
        <v>1</v>
      </c>
      <c r="X597">
        <v>0.5</v>
      </c>
      <c r="Y597">
        <v>0</v>
      </c>
      <c r="Z597">
        <v>0</v>
      </c>
      <c r="AA597">
        <f>(X597+Y597+W597)*(1+0.5*Z597)</f>
        <v>1.5</v>
      </c>
      <c r="AB597">
        <v>0</v>
      </c>
      <c r="AC597">
        <v>1</v>
      </c>
      <c r="AD597">
        <f>AB597*AC597</f>
        <v>0</v>
      </c>
      <c r="AE597">
        <v>236</v>
      </c>
      <c r="AF597">
        <v>626320</v>
      </c>
      <c r="AG597">
        <f>AE597/AF597*1000000</f>
        <v>376.8041895516669</v>
      </c>
      <c r="AH597">
        <v>14</v>
      </c>
      <c r="AI597">
        <v>0.024023682113173177</v>
      </c>
      <c r="AJ597">
        <v>3.3718010622887493</v>
      </c>
      <c r="AK597">
        <v>0.6120395</v>
      </c>
      <c r="AL597">
        <v>0</v>
      </c>
    </row>
    <row r="598" spans="1:38" ht="12.75">
      <c r="A598" s="4" t="s">
        <v>66</v>
      </c>
      <c r="B598" s="4">
        <v>2011</v>
      </c>
      <c r="C598" s="4">
        <v>1</v>
      </c>
      <c r="M598">
        <v>0.175</v>
      </c>
      <c r="N598">
        <v>224.939</v>
      </c>
      <c r="O598" s="4">
        <f>M598*201.6/N598</f>
        <v>0.1568425217503412</v>
      </c>
      <c r="P598" s="4">
        <v>0</v>
      </c>
      <c r="R598" s="4">
        <v>0</v>
      </c>
      <c r="S598" s="4">
        <v>0</v>
      </c>
      <c r="U598">
        <v>107.1</v>
      </c>
      <c r="V598">
        <v>103</v>
      </c>
      <c r="W598">
        <v>1</v>
      </c>
      <c r="X598">
        <v>1</v>
      </c>
      <c r="Y598">
        <v>1</v>
      </c>
      <c r="Z598">
        <v>0</v>
      </c>
      <c r="AA598">
        <f>(X598+Y598+W598)*(1+0.5*Z598)</f>
        <v>3</v>
      </c>
      <c r="AB598">
        <v>0</v>
      </c>
      <c r="AC598">
        <v>1</v>
      </c>
      <c r="AD598">
        <f>AB598*AC598</f>
        <v>0</v>
      </c>
      <c r="AE598">
        <v>143</v>
      </c>
      <c r="AF598">
        <v>8105850</v>
      </c>
      <c r="AG598">
        <f>AE598/AF598*1000000</f>
        <v>17.64157984665396</v>
      </c>
      <c r="AH598">
        <v>-1.5</v>
      </c>
      <c r="AI598">
        <v>0.005914186871079339</v>
      </c>
      <c r="AJ598">
        <v>0.48649032992036406</v>
      </c>
      <c r="AK598">
        <v>-0.0670696</v>
      </c>
      <c r="AL598">
        <v>0</v>
      </c>
    </row>
    <row r="599" spans="1:38" ht="12.75">
      <c r="A599" s="4" t="s">
        <v>67</v>
      </c>
      <c r="B599" s="4">
        <v>2011</v>
      </c>
      <c r="C599" s="4">
        <v>1</v>
      </c>
      <c r="M599">
        <v>0.375</v>
      </c>
      <c r="N599">
        <v>224.939</v>
      </c>
      <c r="O599" s="4">
        <f>M599*201.6/N599</f>
        <v>0.3360911180364454</v>
      </c>
      <c r="P599" s="4">
        <v>0</v>
      </c>
      <c r="R599" s="4">
        <v>0</v>
      </c>
      <c r="S599" s="4">
        <v>0</v>
      </c>
      <c r="U599">
        <v>106.9</v>
      </c>
      <c r="V599">
        <v>102.9</v>
      </c>
      <c r="W599">
        <v>1</v>
      </c>
      <c r="X599">
        <v>0</v>
      </c>
      <c r="Y599">
        <v>0</v>
      </c>
      <c r="Z599">
        <v>0</v>
      </c>
      <c r="AA599">
        <f>(X599+Y599+W599)*(1+0.5*Z599)</f>
        <v>1</v>
      </c>
      <c r="AB599">
        <v>3</v>
      </c>
      <c r="AC599">
        <v>1.5</v>
      </c>
      <c r="AD599">
        <f>AB599*AC599</f>
        <v>4.5</v>
      </c>
      <c r="AE599">
        <v>1192</v>
      </c>
      <c r="AF599">
        <v>6821481</v>
      </c>
      <c r="AG599">
        <f>AE599/AF599*1000000</f>
        <v>174.74211245329278</v>
      </c>
      <c r="AH599">
        <v>5</v>
      </c>
      <c r="AI599">
        <v>0.00631597259243879</v>
      </c>
      <c r="AJ599">
        <v>0.408830003908902</v>
      </c>
      <c r="AK599">
        <v>0.9240474</v>
      </c>
      <c r="AL599">
        <v>0</v>
      </c>
    </row>
    <row r="600" spans="1:38" ht="12.75">
      <c r="A600" s="4" t="s">
        <v>68</v>
      </c>
      <c r="B600" s="4">
        <v>2011</v>
      </c>
      <c r="C600" s="4">
        <v>1</v>
      </c>
      <c r="M600">
        <v>0.205</v>
      </c>
      <c r="N600">
        <v>224.939</v>
      </c>
      <c r="O600" s="4">
        <f>M600*201.6/N600</f>
        <v>0.18372981119325682</v>
      </c>
      <c r="P600" s="4">
        <v>0</v>
      </c>
      <c r="R600" s="4">
        <v>0</v>
      </c>
      <c r="S600" s="4">
        <v>0</v>
      </c>
      <c r="U600">
        <v>92</v>
      </c>
      <c r="V600">
        <v>88.5</v>
      </c>
      <c r="W600">
        <v>1</v>
      </c>
      <c r="X600">
        <v>0.5</v>
      </c>
      <c r="Y600">
        <v>0.5</v>
      </c>
      <c r="Z600">
        <v>0</v>
      </c>
      <c r="AA600">
        <f>(X600+Y600+W600)*(1+0.5*Z600)</f>
        <v>2</v>
      </c>
      <c r="AB600">
        <v>0</v>
      </c>
      <c r="AC600">
        <v>1</v>
      </c>
      <c r="AD600">
        <f>AB600*AC600</f>
        <v>0</v>
      </c>
      <c r="AE600">
        <v>75</v>
      </c>
      <c r="AF600">
        <v>1855184</v>
      </c>
      <c r="AG600">
        <f>AE600/AF600*1000000</f>
        <v>40.42725681118423</v>
      </c>
      <c r="AH600">
        <v>-9</v>
      </c>
      <c r="AI600">
        <v>0.009604511021950955</v>
      </c>
      <c r="AJ600">
        <v>0.7008284464302337</v>
      </c>
      <c r="AK600">
        <v>-1.170408</v>
      </c>
      <c r="AL600">
        <v>0</v>
      </c>
    </row>
    <row r="601" spans="1:38" ht="12.75">
      <c r="A601" s="4" t="s">
        <v>69</v>
      </c>
      <c r="B601" s="4">
        <v>2011</v>
      </c>
      <c r="C601" s="4">
        <v>0</v>
      </c>
      <c r="M601">
        <v>0.309</v>
      </c>
      <c r="N601">
        <v>224.939</v>
      </c>
      <c r="O601" s="4">
        <f>M601*201.6/N601</f>
        <v>0.27693908126203104</v>
      </c>
      <c r="P601" s="4">
        <v>0</v>
      </c>
      <c r="R601" s="4">
        <v>0</v>
      </c>
      <c r="S601" s="4">
        <v>0</v>
      </c>
      <c r="U601">
        <v>96.9</v>
      </c>
      <c r="V601">
        <v>93.3</v>
      </c>
      <c r="W601">
        <v>1</v>
      </c>
      <c r="X601" s="4">
        <v>0.5</v>
      </c>
      <c r="Y601">
        <v>0.5</v>
      </c>
      <c r="Z601">
        <v>0</v>
      </c>
      <c r="AA601">
        <f>(X601+Y601+W601)*(1+0.5*Z601)</f>
        <v>2</v>
      </c>
      <c r="AB601">
        <v>3</v>
      </c>
      <c r="AC601">
        <v>1.5</v>
      </c>
      <c r="AD601">
        <f>AB601*AC601</f>
        <v>4.5</v>
      </c>
      <c r="AE601">
        <v>395</v>
      </c>
      <c r="AF601">
        <v>5708785</v>
      </c>
      <c r="AG601">
        <f>AE601/AF601*1000000</f>
        <v>69.19160556931116</v>
      </c>
      <c r="AH601">
        <v>2</v>
      </c>
      <c r="AI601">
        <v>0.00510296921604152</v>
      </c>
      <c r="AJ601">
        <v>2.4123704892743225</v>
      </c>
      <c r="AK601">
        <v>0.0223034</v>
      </c>
      <c r="AL601">
        <v>0</v>
      </c>
    </row>
    <row r="602" spans="1:38" ht="12.75">
      <c r="A602" s="4" t="s">
        <v>70</v>
      </c>
      <c r="B602" s="4">
        <v>2011</v>
      </c>
      <c r="C602" s="4">
        <v>1</v>
      </c>
      <c r="M602">
        <v>0.13</v>
      </c>
      <c r="N602">
        <v>224.939</v>
      </c>
      <c r="O602" s="4">
        <f>M602*201.6/N602</f>
        <v>0.11651158758596775</v>
      </c>
      <c r="P602" s="4">
        <v>0</v>
      </c>
      <c r="R602" s="4">
        <v>0</v>
      </c>
      <c r="S602" s="4">
        <v>0</v>
      </c>
      <c r="U602">
        <v>100.5</v>
      </c>
      <c r="V602">
        <v>96.7</v>
      </c>
      <c r="W602">
        <v>1</v>
      </c>
      <c r="X602">
        <v>0.5</v>
      </c>
      <c r="Y602">
        <v>1</v>
      </c>
      <c r="Z602">
        <v>0</v>
      </c>
      <c r="AA602">
        <f>(X602+Y602+W602)*(1+0.5*Z602)</f>
        <v>2.5</v>
      </c>
      <c r="AB602">
        <v>0</v>
      </c>
      <c r="AC602">
        <v>1</v>
      </c>
      <c r="AD602">
        <f>AB602*AC602</f>
        <v>0</v>
      </c>
      <c r="AE602">
        <v>62</v>
      </c>
      <c r="AF602">
        <v>567329</v>
      </c>
      <c r="AG602">
        <f>AE602/AF602*1000000</f>
        <v>109.28403095910838</v>
      </c>
      <c r="AH602">
        <v>-20.5</v>
      </c>
      <c r="AI602">
        <v>0.014120667522464698</v>
      </c>
      <c r="AJ602">
        <v>0.06860700189327087</v>
      </c>
      <c r="AK602">
        <v>-0.4021783</v>
      </c>
      <c r="AL602">
        <v>0</v>
      </c>
    </row>
    <row r="603" spans="1:38" ht="12.75">
      <c r="A603" s="4" t="s">
        <v>20</v>
      </c>
      <c r="B603" s="4">
        <v>2012</v>
      </c>
      <c r="C603" s="4">
        <v>0</v>
      </c>
      <c r="D603" s="4"/>
      <c r="E603" s="4">
        <v>0</v>
      </c>
      <c r="F603" s="4">
        <v>0</v>
      </c>
      <c r="M603" s="4">
        <v>0.209</v>
      </c>
      <c r="N603">
        <v>229.594</v>
      </c>
      <c r="O603" s="4">
        <f>M603*201.6/N603</f>
        <v>0.18351699086213055</v>
      </c>
      <c r="P603" s="4">
        <v>0</v>
      </c>
      <c r="R603" s="4">
        <v>0</v>
      </c>
      <c r="S603" s="4">
        <v>0</v>
      </c>
      <c r="U603">
        <v>93.3</v>
      </c>
      <c r="V603">
        <v>88.1</v>
      </c>
      <c r="W603">
        <v>1</v>
      </c>
      <c r="X603">
        <v>1</v>
      </c>
      <c r="Y603">
        <v>1</v>
      </c>
      <c r="Z603">
        <v>0.5</v>
      </c>
      <c r="AA603">
        <f>(X603+Y603+W603)*(1+0.5*Z603)</f>
        <v>3.75</v>
      </c>
      <c r="AB603">
        <v>0</v>
      </c>
      <c r="AC603">
        <v>1</v>
      </c>
      <c r="AD603">
        <f>AB603*AC603</f>
        <v>0</v>
      </c>
      <c r="AE603">
        <f>143</f>
        <v>143</v>
      </c>
      <c r="AF603">
        <v>4817528</v>
      </c>
      <c r="AG603">
        <f>AE603/AF603*1000000</f>
        <v>29.683273247192336</v>
      </c>
      <c r="AH603">
        <v>-13.5</v>
      </c>
      <c r="AI603">
        <v>0.003927859830211408</v>
      </c>
      <c r="AJ603">
        <v>0.684705931028776</v>
      </c>
      <c r="AK603">
        <v>-1.20836</v>
      </c>
      <c r="AL603">
        <v>0</v>
      </c>
    </row>
    <row r="604" spans="1:38" ht="12.75">
      <c r="A604" s="4" t="s">
        <v>22</v>
      </c>
      <c r="B604" s="4">
        <v>2012</v>
      </c>
      <c r="C604" s="4">
        <v>0</v>
      </c>
      <c r="D604" s="4"/>
      <c r="E604" s="4">
        <v>0</v>
      </c>
      <c r="F604" s="4">
        <v>1</v>
      </c>
      <c r="M604" s="4">
        <v>0.08</v>
      </c>
      <c r="N604">
        <v>229.594</v>
      </c>
      <c r="O604" s="4">
        <f>M604*201.6/N604</f>
        <v>0.0702457381290452</v>
      </c>
      <c r="P604" s="4">
        <v>0</v>
      </c>
      <c r="R604" s="4">
        <v>0</v>
      </c>
      <c r="S604" s="4">
        <v>0</v>
      </c>
      <c r="U604">
        <v>112.6</v>
      </c>
      <c r="V604">
        <v>106.3</v>
      </c>
      <c r="W604">
        <v>1</v>
      </c>
      <c r="X604">
        <v>0.5</v>
      </c>
      <c r="Y604">
        <v>0</v>
      </c>
      <c r="Z604">
        <v>0</v>
      </c>
      <c r="AA604">
        <f>(X604+Y604+W604)*(1+0.5*Z604)</f>
        <v>1.5</v>
      </c>
      <c r="AB604">
        <v>0</v>
      </c>
      <c r="AC604">
        <v>1</v>
      </c>
      <c r="AD604">
        <f>AB604*AC604</f>
        <v>0</v>
      </c>
      <c r="AE604">
        <v>127</v>
      </c>
      <c r="AF604">
        <v>730307</v>
      </c>
      <c r="AG604">
        <f>AE604/AF604*1000000</f>
        <v>173.89946967508186</v>
      </c>
      <c r="AH604">
        <v>-12.5</v>
      </c>
      <c r="AI604">
        <v>0.008767123287671232</v>
      </c>
      <c r="AJ604">
        <v>0.04229804269656815</v>
      </c>
      <c r="AK604">
        <v>-0.911036</v>
      </c>
      <c r="AL604">
        <v>1</v>
      </c>
    </row>
    <row r="605" spans="1:38" ht="12.75">
      <c r="A605" s="4" t="s">
        <v>23</v>
      </c>
      <c r="B605" s="4">
        <v>2012</v>
      </c>
      <c r="C605" s="4">
        <v>2</v>
      </c>
      <c r="D605" s="4"/>
      <c r="E605" s="4">
        <v>0</v>
      </c>
      <c r="F605" s="4">
        <v>1</v>
      </c>
      <c r="M605" s="4">
        <v>0.19</v>
      </c>
      <c r="N605">
        <v>229.594</v>
      </c>
      <c r="O605" s="4">
        <f>M605*201.6/N605</f>
        <v>0.16683362805648233</v>
      </c>
      <c r="P605" s="4">
        <v>0</v>
      </c>
      <c r="R605" s="4">
        <v>0</v>
      </c>
      <c r="S605" s="4">
        <v>0</v>
      </c>
      <c r="U605">
        <v>103.5</v>
      </c>
      <c r="V605">
        <v>97.7</v>
      </c>
      <c r="W605">
        <v>1</v>
      </c>
      <c r="X605">
        <v>0.5</v>
      </c>
      <c r="Y605">
        <v>1</v>
      </c>
      <c r="Z605">
        <v>0.5</v>
      </c>
      <c r="AA605">
        <f>(X605+Y605+W605)*(1+0.5*Z605)</f>
        <v>3.125</v>
      </c>
      <c r="AB605">
        <v>3.5</v>
      </c>
      <c r="AC605">
        <v>1</v>
      </c>
      <c r="AD605">
        <f>AB605*AC605</f>
        <v>3.5</v>
      </c>
      <c r="AE605">
        <v>187</v>
      </c>
      <c r="AF605">
        <v>6551149</v>
      </c>
      <c r="AG605">
        <f>AE605/AF605*1000000</f>
        <v>28.544611029301883</v>
      </c>
      <c r="AH605">
        <v>-6.5</v>
      </c>
      <c r="AI605">
        <v>0.01063779020289348</v>
      </c>
      <c r="AJ605">
        <v>0.09435136892492009</v>
      </c>
      <c r="AK605">
        <v>0.3981748</v>
      </c>
      <c r="AL605">
        <v>1</v>
      </c>
    </row>
    <row r="606" spans="1:38" ht="12.75">
      <c r="A606" s="4" t="s">
        <v>24</v>
      </c>
      <c r="B606" s="4">
        <v>2012</v>
      </c>
      <c r="C606" s="4">
        <v>0</v>
      </c>
      <c r="D606" s="4"/>
      <c r="E606" s="4">
        <v>0</v>
      </c>
      <c r="F606" s="4">
        <v>0</v>
      </c>
      <c r="M606" s="4">
        <v>0.218</v>
      </c>
      <c r="N606">
        <v>229.594</v>
      </c>
      <c r="O606" s="4">
        <f>M606*201.6/N606</f>
        <v>0.19141963640164814</v>
      </c>
      <c r="P606" s="4">
        <v>0</v>
      </c>
      <c r="R606" s="4">
        <v>0</v>
      </c>
      <c r="S606" s="4">
        <v>0</v>
      </c>
      <c r="U606">
        <v>92.8</v>
      </c>
      <c r="V606">
        <v>87.6</v>
      </c>
      <c r="W606">
        <v>0</v>
      </c>
      <c r="X606">
        <v>0</v>
      </c>
      <c r="Y606">
        <v>0</v>
      </c>
      <c r="Z606">
        <v>0</v>
      </c>
      <c r="AA606">
        <f>(X606+Y606+W606)*(1+0.5*Z606)</f>
        <v>0</v>
      </c>
      <c r="AB606">
        <v>0</v>
      </c>
      <c r="AC606">
        <v>1</v>
      </c>
      <c r="AD606">
        <f>AB606*AC606</f>
        <v>0</v>
      </c>
      <c r="AE606">
        <v>116</v>
      </c>
      <c r="AF606">
        <v>2949828</v>
      </c>
      <c r="AG606">
        <f>AE606/AF606*1000000</f>
        <v>39.32432670650628</v>
      </c>
      <c r="AH606">
        <v>-11.5</v>
      </c>
      <c r="AI606">
        <v>0.004328036555812893</v>
      </c>
      <c r="AJ606">
        <v>0.724807708927491</v>
      </c>
      <c r="AK606">
        <v>-1.285007</v>
      </c>
      <c r="AL606">
        <v>0</v>
      </c>
    </row>
    <row r="607" spans="1:38" ht="12.75">
      <c r="A607" s="4" t="s">
        <v>25</v>
      </c>
      <c r="B607" s="4">
        <v>2012</v>
      </c>
      <c r="C607" s="4">
        <v>0</v>
      </c>
      <c r="D607" s="4"/>
      <c r="E607" s="4">
        <v>0.5</v>
      </c>
      <c r="F607" s="4">
        <v>2</v>
      </c>
      <c r="M607" s="4">
        <v>0.487</v>
      </c>
      <c r="N607">
        <v>229.594</v>
      </c>
      <c r="O607" s="4">
        <f>M607*201.6/N607</f>
        <v>0.4276209308605625</v>
      </c>
      <c r="P607" s="4">
        <v>1</v>
      </c>
      <c r="R607" s="4">
        <v>1</v>
      </c>
      <c r="S607" s="4">
        <v>1</v>
      </c>
      <c r="U607">
        <v>119.6</v>
      </c>
      <c r="V607">
        <v>113</v>
      </c>
      <c r="W607">
        <v>1</v>
      </c>
      <c r="X607">
        <v>0</v>
      </c>
      <c r="Y607">
        <v>0</v>
      </c>
      <c r="Z607">
        <v>0.5</v>
      </c>
      <c r="AA607">
        <f>(X607+Y607+W607)*(1+0.5*Z607)</f>
        <v>1.25</v>
      </c>
      <c r="AB607">
        <f>AB606+(20-AB606)/4</f>
        <v>5</v>
      </c>
      <c r="AC607">
        <v>1.5</v>
      </c>
      <c r="AD607">
        <f>AB607*AC607</f>
        <v>7.5</v>
      </c>
      <c r="AE607">
        <v>2375</v>
      </c>
      <c r="AF607">
        <v>37999878</v>
      </c>
      <c r="AG607">
        <f>AE607/AF607*1000000</f>
        <v>62.50020065853895</v>
      </c>
      <c r="AH607">
        <v>8</v>
      </c>
      <c r="AI607">
        <v>0.006832509501234982</v>
      </c>
      <c r="AJ607">
        <v>0.30127395291871195</v>
      </c>
      <c r="AK607">
        <v>0.9466019</v>
      </c>
      <c r="AL607">
        <v>0</v>
      </c>
    </row>
    <row r="608" spans="1:38" ht="12.75">
      <c r="A608" s="4" t="s">
        <v>26</v>
      </c>
      <c r="B608" s="4">
        <v>2012</v>
      </c>
      <c r="C608" s="4">
        <v>0</v>
      </c>
      <c r="D608" s="4"/>
      <c r="E608" s="4">
        <v>0</v>
      </c>
      <c r="F608" s="4">
        <v>1</v>
      </c>
      <c r="M608" s="4">
        <v>0.22</v>
      </c>
      <c r="N608">
        <v>229.594</v>
      </c>
      <c r="O608" s="4">
        <f>M608*201.6/N608</f>
        <v>0.19317577985487425</v>
      </c>
      <c r="P608" s="4">
        <v>0</v>
      </c>
      <c r="R608" s="4">
        <v>0</v>
      </c>
      <c r="S608" s="4">
        <v>0.5</v>
      </c>
      <c r="U608">
        <v>107.7</v>
      </c>
      <c r="V608">
        <v>101.7</v>
      </c>
      <c r="W608">
        <v>1</v>
      </c>
      <c r="X608">
        <v>0.5</v>
      </c>
      <c r="Y608">
        <v>0.5</v>
      </c>
      <c r="Z608">
        <v>0</v>
      </c>
      <c r="AA608">
        <f>(X608+Y608+W608)*(1+0.5*Z608)</f>
        <v>2</v>
      </c>
      <c r="AB608">
        <v>7.5</v>
      </c>
      <c r="AC608">
        <v>1</v>
      </c>
      <c r="AD608">
        <f>AB608*AC608</f>
        <v>7.5</v>
      </c>
      <c r="AE608">
        <v>313</v>
      </c>
      <c r="AF608">
        <v>5189458</v>
      </c>
      <c r="AG608">
        <f>AE608/AF608*1000000</f>
        <v>60.3145839122313</v>
      </c>
      <c r="AH608">
        <v>0.5</v>
      </c>
      <c r="AI608">
        <v>0.009880171652349277</v>
      </c>
      <c r="AJ608">
        <v>0.2845351461808663</v>
      </c>
      <c r="AK608">
        <v>0.7928395</v>
      </c>
      <c r="AL608">
        <v>0</v>
      </c>
    </row>
    <row r="609" spans="1:38" ht="12.75">
      <c r="A609" s="4" t="s">
        <v>27</v>
      </c>
      <c r="B609" s="4">
        <v>2012</v>
      </c>
      <c r="C609" s="4">
        <v>0</v>
      </c>
      <c r="D609" s="4"/>
      <c r="E609" s="4">
        <v>1</v>
      </c>
      <c r="F609" s="4">
        <v>2</v>
      </c>
      <c r="M609" s="4">
        <v>0.45</v>
      </c>
      <c r="N609">
        <v>229.594</v>
      </c>
      <c r="O609" s="4">
        <f>M609*201.6/N609</f>
        <v>0.39513227697587916</v>
      </c>
      <c r="P609" s="4">
        <v>1</v>
      </c>
      <c r="R609" s="4">
        <v>0</v>
      </c>
      <c r="S609" s="4">
        <v>0</v>
      </c>
      <c r="U609">
        <v>115.5</v>
      </c>
      <c r="V609">
        <v>109.1</v>
      </c>
      <c r="W609">
        <v>1</v>
      </c>
      <c r="X609">
        <v>0</v>
      </c>
      <c r="Y609">
        <v>0</v>
      </c>
      <c r="Z609">
        <v>0</v>
      </c>
      <c r="AA609">
        <f>(X609+Y609+W609)*(1+0.5*Z609)</f>
        <v>1</v>
      </c>
      <c r="AB609">
        <v>17</v>
      </c>
      <c r="AC609">
        <v>1</v>
      </c>
      <c r="AD609">
        <f>AB609*AC609</f>
        <v>17</v>
      </c>
      <c r="AE609">
        <v>493</v>
      </c>
      <c r="AF609">
        <v>3591765</v>
      </c>
      <c r="AG609">
        <f>AE609/AF609*1000000</f>
        <v>137.25842308725655</v>
      </c>
      <c r="AH609">
        <v>7</v>
      </c>
      <c r="AI609">
        <v>0.0038952041932265274</v>
      </c>
      <c r="AJ609">
        <v>3.634408602150538</v>
      </c>
      <c r="AK609">
        <v>0.4500245</v>
      </c>
      <c r="AL609">
        <v>0</v>
      </c>
    </row>
    <row r="610" spans="1:38" ht="12.75">
      <c r="A610" s="4" t="s">
        <v>28</v>
      </c>
      <c r="B610" s="4">
        <v>2012</v>
      </c>
      <c r="C610" s="4">
        <v>1</v>
      </c>
      <c r="D610" s="4"/>
      <c r="E610" s="4">
        <v>0.5</v>
      </c>
      <c r="F610" s="4">
        <v>1</v>
      </c>
      <c r="M610" s="4">
        <v>0.23</v>
      </c>
      <c r="N610">
        <v>229.594</v>
      </c>
      <c r="O610" s="4">
        <f>M610*201.6/N610</f>
        <v>0.2019564971210049</v>
      </c>
      <c r="P610" s="4">
        <v>1</v>
      </c>
      <c r="R610" s="4">
        <v>0</v>
      </c>
      <c r="S610" s="4">
        <v>0</v>
      </c>
      <c r="U610">
        <v>107.7</v>
      </c>
      <c r="V610">
        <v>101.6</v>
      </c>
      <c r="W610">
        <v>1</v>
      </c>
      <c r="X610">
        <v>1</v>
      </c>
      <c r="Y610">
        <v>1</v>
      </c>
      <c r="Z610">
        <v>0</v>
      </c>
      <c r="AA610">
        <f>(X610+Y610+W610)*(1+0.5*Z610)</f>
        <v>3</v>
      </c>
      <c r="AB610">
        <v>10</v>
      </c>
      <c r="AC610">
        <v>1.5</v>
      </c>
      <c r="AD610">
        <f>AB610*AC610</f>
        <v>15</v>
      </c>
      <c r="AE610">
        <v>55</v>
      </c>
      <c r="AF610">
        <v>917053</v>
      </c>
      <c r="AG610">
        <f>AE610/AF610*1000000</f>
        <v>59.974723380219025</v>
      </c>
      <c r="AH610">
        <v>7.5</v>
      </c>
      <c r="AI610">
        <v>0.003257673140925179</v>
      </c>
      <c r="AJ610">
        <v>1.5864297253634894</v>
      </c>
      <c r="AK610">
        <v>0.379725</v>
      </c>
      <c r="AL610">
        <v>0</v>
      </c>
    </row>
    <row r="611" spans="1:38" ht="12.75">
      <c r="A611" s="4" t="s">
        <v>29</v>
      </c>
      <c r="B611" s="4">
        <v>2012</v>
      </c>
      <c r="C611" s="4">
        <v>2</v>
      </c>
      <c r="D611" s="4"/>
      <c r="E611" s="4">
        <v>1</v>
      </c>
      <c r="F611" s="4">
        <v>1</v>
      </c>
      <c r="M611" s="4">
        <v>0.355</v>
      </c>
      <c r="N611">
        <v>229.594</v>
      </c>
      <c r="O611" s="4">
        <f>M611*201.6/N611</f>
        <v>0.311715462947638</v>
      </c>
      <c r="P611" s="4">
        <v>0</v>
      </c>
      <c r="R611" s="4">
        <v>0</v>
      </c>
      <c r="S611" s="4">
        <v>0</v>
      </c>
      <c r="U611">
        <v>104.7</v>
      </c>
      <c r="V611">
        <v>98.8</v>
      </c>
      <c r="W611">
        <v>1</v>
      </c>
      <c r="X611">
        <v>1</v>
      </c>
      <c r="Y611">
        <v>1</v>
      </c>
      <c r="Z611">
        <v>1</v>
      </c>
      <c r="AA611">
        <f>(X611+Y611+W611)*(1+0.5*Z611)</f>
        <v>4.5</v>
      </c>
      <c r="AB611">
        <v>0</v>
      </c>
      <c r="AC611">
        <v>1</v>
      </c>
      <c r="AD611">
        <f>AB611*AC611</f>
        <v>0</v>
      </c>
      <c r="AE611">
        <v>773</v>
      </c>
      <c r="AF611">
        <v>19320749</v>
      </c>
      <c r="AG611">
        <f>AE611/AF611*1000000</f>
        <v>40.008800901041674</v>
      </c>
      <c r="AH611">
        <v>-2</v>
      </c>
      <c r="AI611">
        <v>0.015166241050219027</v>
      </c>
      <c r="AJ611">
        <v>0.45335293712237823</v>
      </c>
      <c r="AK611">
        <v>0.2466329</v>
      </c>
      <c r="AL611">
        <v>1</v>
      </c>
    </row>
    <row r="612" spans="1:38" ht="12.75">
      <c r="A612" s="4" t="s">
        <v>30</v>
      </c>
      <c r="B612" s="4">
        <v>2012</v>
      </c>
      <c r="C612" s="4">
        <v>0</v>
      </c>
      <c r="D612" s="4"/>
      <c r="E612" s="4">
        <v>0.5</v>
      </c>
      <c r="F612" s="4">
        <v>1</v>
      </c>
      <c r="M612" s="4">
        <v>0.285</v>
      </c>
      <c r="N612">
        <v>229.594</v>
      </c>
      <c r="O612" s="4">
        <f>M612*201.6/N612</f>
        <v>0.25025044208472347</v>
      </c>
      <c r="P612" s="4">
        <v>0</v>
      </c>
      <c r="R612" s="4">
        <v>0</v>
      </c>
      <c r="S612" s="4">
        <v>0</v>
      </c>
      <c r="U612">
        <v>97.3</v>
      </c>
      <c r="V612">
        <v>91.9</v>
      </c>
      <c r="W612">
        <v>1</v>
      </c>
      <c r="X612">
        <v>0.5</v>
      </c>
      <c r="Y612">
        <v>1</v>
      </c>
      <c r="Z612">
        <v>0.5</v>
      </c>
      <c r="AA612">
        <f>(X612+Y612+W612)*(1+0.5*Z612)</f>
        <v>3.125</v>
      </c>
      <c r="AB612">
        <v>0</v>
      </c>
      <c r="AC612">
        <v>1</v>
      </c>
      <c r="AD612">
        <f>AB612*AC612</f>
        <v>0</v>
      </c>
      <c r="AE612">
        <v>256</v>
      </c>
      <c r="AF612">
        <v>9915646</v>
      </c>
      <c r="AG612">
        <f>AE612/AF612*1000000</f>
        <v>25.817783329497644</v>
      </c>
      <c r="AH612">
        <v>-6.5</v>
      </c>
      <c r="AI612">
        <v>0.00564249740148146</v>
      </c>
      <c r="AJ612">
        <v>0.5519704616298056</v>
      </c>
      <c r="AK612">
        <v>-0.3437729</v>
      </c>
      <c r="AL612">
        <v>1</v>
      </c>
    </row>
    <row r="613" spans="1:38" ht="12.75">
      <c r="A613" s="4" t="s">
        <v>31</v>
      </c>
      <c r="B613" s="4">
        <v>2012</v>
      </c>
      <c r="C613" s="4">
        <v>0</v>
      </c>
      <c r="D613" s="4"/>
      <c r="E613" s="4">
        <v>0</v>
      </c>
      <c r="F613" s="4">
        <v>2</v>
      </c>
      <c r="M613" s="4">
        <v>0.471</v>
      </c>
      <c r="N613">
        <v>229.594</v>
      </c>
      <c r="O613" s="4">
        <f>M613*201.6/N613</f>
        <v>0.4135717832347535</v>
      </c>
      <c r="P613" s="4">
        <v>0</v>
      </c>
      <c r="R613" s="4">
        <v>0</v>
      </c>
      <c r="S613" s="4">
        <v>0</v>
      </c>
      <c r="U613">
        <v>124.1</v>
      </c>
      <c r="V613">
        <v>117.1</v>
      </c>
      <c r="W613">
        <v>0</v>
      </c>
      <c r="X613">
        <v>0</v>
      </c>
      <c r="Y613">
        <v>0</v>
      </c>
      <c r="Z613">
        <v>0</v>
      </c>
      <c r="AA613">
        <f>(X613+Y613+W613)*(1+0.5*Z613)</f>
        <v>0</v>
      </c>
      <c r="AB613">
        <v>10</v>
      </c>
      <c r="AC613">
        <v>1</v>
      </c>
      <c r="AD613">
        <f>AB613*AC613</f>
        <v>10</v>
      </c>
      <c r="AE613">
        <v>324</v>
      </c>
      <c r="AF613">
        <v>1390090</v>
      </c>
      <c r="AG613">
        <f>AE613/AF613*1000000</f>
        <v>233.0784337704753</v>
      </c>
      <c r="AH613">
        <v>16</v>
      </c>
      <c r="AI613">
        <v>0.05002955956251848</v>
      </c>
      <c r="AJ613">
        <v>0.07090941322460556</v>
      </c>
      <c r="AK613">
        <v>2.830115</v>
      </c>
      <c r="AL613">
        <v>0</v>
      </c>
    </row>
    <row r="614" spans="1:38" ht="12.75">
      <c r="A614" s="4" t="s">
        <v>32</v>
      </c>
      <c r="B614" s="4">
        <v>2012</v>
      </c>
      <c r="C614" s="4">
        <v>1</v>
      </c>
      <c r="D614" s="4"/>
      <c r="E614" s="4">
        <v>0</v>
      </c>
      <c r="F614" s="4">
        <v>0</v>
      </c>
      <c r="M614" s="4">
        <v>0.25</v>
      </c>
      <c r="N614">
        <v>229.594</v>
      </c>
      <c r="O614" s="4">
        <f>M614*201.6/N614</f>
        <v>0.2195179316532662</v>
      </c>
      <c r="P614" s="4">
        <v>0</v>
      </c>
      <c r="R614" s="4">
        <v>0</v>
      </c>
      <c r="S614" s="4">
        <v>0</v>
      </c>
      <c r="U614">
        <v>99.1</v>
      </c>
      <c r="V614">
        <v>93.5</v>
      </c>
      <c r="W614">
        <v>1</v>
      </c>
      <c r="X614">
        <v>0.5</v>
      </c>
      <c r="Y614">
        <v>0</v>
      </c>
      <c r="Z614">
        <v>0</v>
      </c>
      <c r="AA614">
        <f>(X614+Y614+W614)*(1+0.5*Z614)</f>
        <v>1.5</v>
      </c>
      <c r="AB614">
        <v>0</v>
      </c>
      <c r="AC614">
        <v>1</v>
      </c>
      <c r="AD614">
        <f>AB614*AC614</f>
        <v>0</v>
      </c>
      <c r="AE614">
        <v>171</v>
      </c>
      <c r="AF614">
        <v>1595590</v>
      </c>
      <c r="AG614">
        <f>AE614/AF614*1000000</f>
        <v>107.17038838298059</v>
      </c>
      <c r="AH614">
        <v>-17.5</v>
      </c>
      <c r="AI614">
        <v>0.006681148573410489</v>
      </c>
      <c r="AJ614">
        <v>0.2757465564738292</v>
      </c>
      <c r="AK614">
        <v>-0.5448565</v>
      </c>
      <c r="AL614">
        <v>0</v>
      </c>
    </row>
    <row r="615" spans="1:38" ht="12.75">
      <c r="A615" s="4" t="s">
        <v>33</v>
      </c>
      <c r="B615" s="4">
        <v>2012</v>
      </c>
      <c r="C615" s="4">
        <v>0</v>
      </c>
      <c r="D615" s="4"/>
      <c r="E615" s="4">
        <v>0</v>
      </c>
      <c r="F615" s="4">
        <v>2</v>
      </c>
      <c r="M615" s="4">
        <v>0.391</v>
      </c>
      <c r="N615">
        <v>229.594</v>
      </c>
      <c r="O615" s="4">
        <f>M615*201.6/N615</f>
        <v>0.3433260451057083</v>
      </c>
      <c r="P615" s="4">
        <v>0</v>
      </c>
      <c r="R615" s="4">
        <v>0</v>
      </c>
      <c r="S615" s="4">
        <v>0</v>
      </c>
      <c r="U615">
        <v>106.7</v>
      </c>
      <c r="V615">
        <v>100.7</v>
      </c>
      <c r="W615">
        <v>1</v>
      </c>
      <c r="X615">
        <v>0.5</v>
      </c>
      <c r="Y615">
        <v>0</v>
      </c>
      <c r="Z615">
        <v>0</v>
      </c>
      <c r="AA615">
        <f>(X615+Y615+W615)*(1+0.5*Z615)</f>
        <v>1.5</v>
      </c>
      <c r="AB615">
        <v>6</v>
      </c>
      <c r="AC615">
        <v>1.5</v>
      </c>
      <c r="AD615">
        <f>AB615*AC615</f>
        <v>9</v>
      </c>
      <c r="AE615">
        <v>654</v>
      </c>
      <c r="AF615">
        <v>12868192</v>
      </c>
      <c r="AG615">
        <f>AE615/AF615*1000000</f>
        <v>50.822990518015274</v>
      </c>
      <c r="AH615">
        <v>8</v>
      </c>
      <c r="AI615">
        <v>0.00590875492459746</v>
      </c>
      <c r="AJ615">
        <v>1.8236556752155728</v>
      </c>
      <c r="AK615">
        <v>-0.2101913</v>
      </c>
      <c r="AL615">
        <v>0</v>
      </c>
    </row>
    <row r="616" spans="1:38" ht="12.75">
      <c r="A616" s="4" t="s">
        <v>34</v>
      </c>
      <c r="B616" s="4">
        <v>2012</v>
      </c>
      <c r="C616" s="4">
        <v>1</v>
      </c>
      <c r="D616" s="4"/>
      <c r="E616" s="4">
        <v>1</v>
      </c>
      <c r="F616" s="4">
        <v>1</v>
      </c>
      <c r="M616" s="4">
        <v>0.38</v>
      </c>
      <c r="N616">
        <v>229.594</v>
      </c>
      <c r="O616" s="4">
        <f>M616*201.6/N616</f>
        <v>0.33366725611296466</v>
      </c>
      <c r="P616" s="4">
        <v>0</v>
      </c>
      <c r="R616" s="4">
        <v>0</v>
      </c>
      <c r="S616" s="4">
        <v>0</v>
      </c>
      <c r="U616">
        <v>96.7</v>
      </c>
      <c r="V616">
        <v>91.3</v>
      </c>
      <c r="W616">
        <v>1</v>
      </c>
      <c r="X616" s="4">
        <v>0.5</v>
      </c>
      <c r="Y616">
        <v>1</v>
      </c>
      <c r="Z616">
        <v>0</v>
      </c>
      <c r="AA616">
        <f>(X616+Y616+W616)*(1+0.5*Z616)</f>
        <v>2.5</v>
      </c>
      <c r="AB616">
        <v>0</v>
      </c>
      <c r="AC616">
        <v>1</v>
      </c>
      <c r="AD616">
        <f>AB616*AC616</f>
        <v>0</v>
      </c>
      <c r="AE616">
        <v>310</v>
      </c>
      <c r="AF616">
        <v>6537782</v>
      </c>
      <c r="AG616">
        <f>AE616/AF616*1000000</f>
        <v>47.41669269486196</v>
      </c>
      <c r="AH616">
        <v>-5.5</v>
      </c>
      <c r="AI616">
        <v>0.003798400261762415</v>
      </c>
      <c r="AJ616">
        <v>0.9724913047227572</v>
      </c>
      <c r="AK616">
        <v>-1.052472</v>
      </c>
      <c r="AL616">
        <v>0</v>
      </c>
    </row>
    <row r="617" spans="1:38" ht="12.75">
      <c r="A617" s="4" t="s">
        <v>35</v>
      </c>
      <c r="B617" s="4">
        <v>2012</v>
      </c>
      <c r="C617" s="4">
        <v>0</v>
      </c>
      <c r="D617" s="4"/>
      <c r="E617" s="4">
        <v>0</v>
      </c>
      <c r="F617" s="4">
        <v>2</v>
      </c>
      <c r="M617" s="4">
        <v>0.22</v>
      </c>
      <c r="N617">
        <v>229.594</v>
      </c>
      <c r="O617" s="4">
        <f>M617*201.6/N617</f>
        <v>0.19317577985487425</v>
      </c>
      <c r="P617" s="4">
        <v>0</v>
      </c>
      <c r="R617" s="4">
        <v>0</v>
      </c>
      <c r="S617" s="4">
        <v>0</v>
      </c>
      <c r="U617">
        <v>95.3</v>
      </c>
      <c r="V617">
        <v>90</v>
      </c>
      <c r="W617">
        <v>1</v>
      </c>
      <c r="X617">
        <v>0</v>
      </c>
      <c r="Y617">
        <v>1</v>
      </c>
      <c r="Z617">
        <v>0</v>
      </c>
      <c r="AA617">
        <f>(X617+Y617+W617)*(1+0.5*Z617)</f>
        <v>2</v>
      </c>
      <c r="AB617">
        <v>0.5</v>
      </c>
      <c r="AC617">
        <v>1</v>
      </c>
      <c r="AD617">
        <f>AB617*AC617</f>
        <v>0.5</v>
      </c>
      <c r="AE617">
        <v>161</v>
      </c>
      <c r="AF617">
        <v>3075039</v>
      </c>
      <c r="AG617">
        <f>AE617/AF617*1000000</f>
        <v>52.357059536480676</v>
      </c>
      <c r="AH617">
        <v>1</v>
      </c>
      <c r="AI617">
        <v>0.005806948725133091</v>
      </c>
      <c r="AJ617">
        <v>1.0926526891522335</v>
      </c>
      <c r="AK617">
        <v>-1.030672</v>
      </c>
      <c r="AL617">
        <v>0</v>
      </c>
    </row>
    <row r="618" spans="1:38" ht="12.75">
      <c r="A618" s="4" t="s">
        <v>36</v>
      </c>
      <c r="B618" s="4">
        <v>2012</v>
      </c>
      <c r="C618" s="4">
        <v>1</v>
      </c>
      <c r="D618" s="4"/>
      <c r="E618" s="4">
        <v>0</v>
      </c>
      <c r="F618" s="4">
        <v>1</v>
      </c>
      <c r="M618" s="4">
        <v>0.25</v>
      </c>
      <c r="N618">
        <v>229.594</v>
      </c>
      <c r="O618" s="4">
        <f>M618*201.6/N618</f>
        <v>0.2195179316532662</v>
      </c>
      <c r="P618" s="4">
        <v>0</v>
      </c>
      <c r="R618" s="4">
        <v>0</v>
      </c>
      <c r="S618" s="4">
        <v>0</v>
      </c>
      <c r="U618">
        <v>95.9</v>
      </c>
      <c r="V618">
        <v>90.5</v>
      </c>
      <c r="W618">
        <v>1</v>
      </c>
      <c r="X618" s="4">
        <v>0.5</v>
      </c>
      <c r="Y618">
        <v>1</v>
      </c>
      <c r="Z618">
        <v>0</v>
      </c>
      <c r="AA618">
        <f>(X618+Y618+W618)*(1+0.5*Z618)</f>
        <v>2.5</v>
      </c>
      <c r="AB618">
        <v>10</v>
      </c>
      <c r="AC618">
        <v>1</v>
      </c>
      <c r="AD618">
        <f>AB618*AC618</f>
        <v>10</v>
      </c>
      <c r="AE618">
        <v>138</v>
      </c>
      <c r="AF618">
        <v>2885398</v>
      </c>
      <c r="AG618">
        <f>AE618/AF618*1000000</f>
        <v>47.82702420948514</v>
      </c>
      <c r="AH618">
        <v>-11.5</v>
      </c>
      <c r="AI618">
        <v>0.003922843016643068</v>
      </c>
      <c r="AJ618">
        <v>0.4790651663163102</v>
      </c>
      <c r="AK618">
        <v>-1.232024</v>
      </c>
      <c r="AL618">
        <v>1</v>
      </c>
    </row>
    <row r="619" spans="1:38" ht="12.75">
      <c r="A619" s="4" t="s">
        <v>37</v>
      </c>
      <c r="B619" s="4">
        <v>2012</v>
      </c>
      <c r="C619" s="4">
        <v>0</v>
      </c>
      <c r="D619" s="4"/>
      <c r="E619" s="4">
        <v>0</v>
      </c>
      <c r="F619" s="4">
        <v>1</v>
      </c>
      <c r="M619" s="4">
        <v>0.299</v>
      </c>
      <c r="N619">
        <v>229.594</v>
      </c>
      <c r="O619" s="4">
        <f>M619*201.6/N619</f>
        <v>0.26254344625730636</v>
      </c>
      <c r="P619" s="4">
        <v>0</v>
      </c>
      <c r="R619" s="4">
        <v>0</v>
      </c>
      <c r="S619" s="4">
        <v>0</v>
      </c>
      <c r="U619">
        <v>94</v>
      </c>
      <c r="V619">
        <v>88.8</v>
      </c>
      <c r="W619">
        <v>1</v>
      </c>
      <c r="X619" s="4">
        <v>0.5</v>
      </c>
      <c r="Y619">
        <v>0</v>
      </c>
      <c r="Z619">
        <v>0</v>
      </c>
      <c r="AA619">
        <f>(X619+Y619+W619)*(1+0.5*Z619)</f>
        <v>1.5</v>
      </c>
      <c r="AB619">
        <v>0</v>
      </c>
      <c r="AC619">
        <v>1</v>
      </c>
      <c r="AD619">
        <f>AB619*AC619</f>
        <v>0</v>
      </c>
      <c r="AE619">
        <v>172</v>
      </c>
      <c r="AF619">
        <v>4379730</v>
      </c>
      <c r="AG619">
        <f>AE619/AF619*1000000</f>
        <v>39.27182725875796</v>
      </c>
      <c r="AH619">
        <v>-11.5</v>
      </c>
      <c r="AI619">
        <v>0.004775589299320258</v>
      </c>
      <c r="AJ619">
        <v>0.8186749958901856</v>
      </c>
      <c r="AK619">
        <v>-0.7651078</v>
      </c>
      <c r="AL619">
        <v>1</v>
      </c>
    </row>
    <row r="620" spans="1:38" ht="12.75">
      <c r="A620" s="4" t="s">
        <v>38</v>
      </c>
      <c r="B620" s="4">
        <v>2012</v>
      </c>
      <c r="C620" s="4">
        <v>1</v>
      </c>
      <c r="D620" s="4"/>
      <c r="E620" s="4">
        <v>0.5</v>
      </c>
      <c r="F620" s="4">
        <v>1</v>
      </c>
      <c r="M620" s="4">
        <v>0.2</v>
      </c>
      <c r="N620">
        <v>229.594</v>
      </c>
      <c r="O620" s="4">
        <f>M620*201.6/N620</f>
        <v>0.17561434532261297</v>
      </c>
      <c r="P620" s="4">
        <v>0</v>
      </c>
      <c r="R620" s="4">
        <v>0</v>
      </c>
      <c r="S620" s="4">
        <v>0</v>
      </c>
      <c r="U620">
        <v>96.8</v>
      </c>
      <c r="V620">
        <v>91.4</v>
      </c>
      <c r="W620">
        <v>1</v>
      </c>
      <c r="X620" s="4">
        <v>0.5</v>
      </c>
      <c r="Y620">
        <v>1</v>
      </c>
      <c r="Z620">
        <v>1</v>
      </c>
      <c r="AA620">
        <f>(X620+Y620+W620)*(1+0.5*Z620)</f>
        <v>3.75</v>
      </c>
      <c r="AB620">
        <v>0</v>
      </c>
      <c r="AC620">
        <v>1</v>
      </c>
      <c r="AD620">
        <f>AB620*AC620</f>
        <v>0</v>
      </c>
      <c r="AE620">
        <v>289</v>
      </c>
      <c r="AF620">
        <v>4602134</v>
      </c>
      <c r="AG620">
        <f>AE620/AF620*1000000</f>
        <v>62.79695463017809</v>
      </c>
      <c r="AH620">
        <v>-11</v>
      </c>
      <c r="AI620">
        <v>0.009366339861670665</v>
      </c>
      <c r="AJ620">
        <v>0.42753100842633796</v>
      </c>
      <c r="AK620">
        <v>-1.32591</v>
      </c>
      <c r="AL620">
        <v>1</v>
      </c>
    </row>
    <row r="621" spans="1:38" ht="12.75">
      <c r="A621" s="4" t="s">
        <v>39</v>
      </c>
      <c r="B621" s="4">
        <v>2012</v>
      </c>
      <c r="C621" s="4">
        <v>0</v>
      </c>
      <c r="D621" s="4"/>
      <c r="E621" s="4">
        <v>1</v>
      </c>
      <c r="F621" s="4">
        <v>1</v>
      </c>
      <c r="M621" s="4">
        <v>0.315</v>
      </c>
      <c r="N621">
        <v>229.594</v>
      </c>
      <c r="O621" s="4">
        <f>M621*201.6/N621</f>
        <v>0.2765925938831154</v>
      </c>
      <c r="P621" s="4">
        <v>1</v>
      </c>
      <c r="R621" s="4">
        <v>0</v>
      </c>
      <c r="S621" s="4">
        <v>0</v>
      </c>
      <c r="U621">
        <v>104</v>
      </c>
      <c r="V621">
        <v>98.2</v>
      </c>
      <c r="W621">
        <v>1</v>
      </c>
      <c r="X621" s="4">
        <v>0.5</v>
      </c>
      <c r="Y621">
        <v>0</v>
      </c>
      <c r="Z621">
        <v>0</v>
      </c>
      <c r="AA621">
        <f>(X621+Y621+W621)*(1+0.5*Z621)</f>
        <v>1.5</v>
      </c>
      <c r="AB621">
        <v>35</v>
      </c>
      <c r="AC621">
        <v>1</v>
      </c>
      <c r="AD621">
        <f>AB621*AC621</f>
        <v>35</v>
      </c>
      <c r="AE621">
        <v>376</v>
      </c>
      <c r="AF621">
        <v>1328501</v>
      </c>
      <c r="AG621">
        <f>AE621/AF621*1000000</f>
        <v>283.02575609653286</v>
      </c>
      <c r="AH621">
        <v>5</v>
      </c>
      <c r="AI621">
        <v>0.009998611303985558</v>
      </c>
      <c r="AJ621">
        <v>1.5151943462897526</v>
      </c>
      <c r="AK621">
        <v>0.7944905</v>
      </c>
      <c r="AL621">
        <v>1</v>
      </c>
    </row>
    <row r="622" spans="1:38" ht="12.75">
      <c r="A622" s="4" t="s">
        <v>40</v>
      </c>
      <c r="B622" s="4">
        <v>2012</v>
      </c>
      <c r="C622" s="4">
        <v>0</v>
      </c>
      <c r="D622" s="4"/>
      <c r="E622" s="4">
        <v>1</v>
      </c>
      <c r="F622" s="4">
        <v>2</v>
      </c>
      <c r="M622" s="4">
        <v>0.235</v>
      </c>
      <c r="N622">
        <v>229.594</v>
      </c>
      <c r="O622" s="4">
        <f>M622*201.6/N622</f>
        <v>0.20634685575407022</v>
      </c>
      <c r="P622" s="4">
        <v>1</v>
      </c>
      <c r="R622" s="4">
        <v>1</v>
      </c>
      <c r="S622" s="4">
        <v>0</v>
      </c>
      <c r="U622">
        <v>117.3</v>
      </c>
      <c r="V622">
        <v>110.7</v>
      </c>
      <c r="W622">
        <v>1</v>
      </c>
      <c r="X622">
        <v>0</v>
      </c>
      <c r="Y622">
        <v>0</v>
      </c>
      <c r="Z622">
        <v>0</v>
      </c>
      <c r="AA622">
        <f>(X622+Y622+W622)*(1+0.5*Z622)</f>
        <v>1</v>
      </c>
      <c r="AB622">
        <v>10.45</v>
      </c>
      <c r="AC622">
        <f>(0.5/14)+AC621</f>
        <v>1.0357142857142858</v>
      </c>
      <c r="AD622">
        <f>AB622*AC622</f>
        <v>10.823214285714286</v>
      </c>
      <c r="AE622">
        <v>515</v>
      </c>
      <c r="AF622">
        <v>5884868</v>
      </c>
      <c r="AG622">
        <f>AE622/AF622*1000000</f>
        <v>87.51258311996122</v>
      </c>
      <c r="AH622">
        <v>9.5</v>
      </c>
      <c r="AI622">
        <v>0.005995437434405264</v>
      </c>
      <c r="AJ622">
        <v>0.49052107030657566</v>
      </c>
      <c r="AK622">
        <v>0.8865206</v>
      </c>
      <c r="AL622">
        <v>0</v>
      </c>
    </row>
    <row r="623" spans="1:38" ht="12.75">
      <c r="A623" s="4" t="s">
        <v>41</v>
      </c>
      <c r="B623" s="4">
        <v>2012</v>
      </c>
      <c r="C623" s="4">
        <v>0</v>
      </c>
      <c r="D623" s="4"/>
      <c r="E623" s="4">
        <v>1</v>
      </c>
      <c r="F623" s="4">
        <v>2</v>
      </c>
      <c r="M623" s="4">
        <v>0.235</v>
      </c>
      <c r="N623">
        <v>229.594</v>
      </c>
      <c r="O623" s="4">
        <f>M623*201.6/N623</f>
        <v>0.20634685575407022</v>
      </c>
      <c r="P623" s="4">
        <v>1</v>
      </c>
      <c r="R623" s="4">
        <v>0</v>
      </c>
      <c r="S623" s="4">
        <v>0.5</v>
      </c>
      <c r="U623">
        <v>113.1</v>
      </c>
      <c r="V623">
        <v>106.7</v>
      </c>
      <c r="W623">
        <v>0</v>
      </c>
      <c r="X623">
        <v>0</v>
      </c>
      <c r="Y623">
        <v>0</v>
      </c>
      <c r="Z623">
        <v>0</v>
      </c>
      <c r="AA623">
        <f>(X623+Y623+W623)*(1+0.5*Z623)</f>
        <v>0</v>
      </c>
      <c r="AB623">
        <v>10.6</v>
      </c>
      <c r="AC623">
        <v>1</v>
      </c>
      <c r="AD623">
        <f>AB623*AC623</f>
        <v>10.6</v>
      </c>
      <c r="AE623">
        <v>388</v>
      </c>
      <c r="AF623">
        <v>6645303</v>
      </c>
      <c r="AG623">
        <f>AE623/AF623*1000000</f>
        <v>58.38710439539025</v>
      </c>
      <c r="AH623">
        <v>11</v>
      </c>
      <c r="AI623">
        <v>0.007174097187408163</v>
      </c>
      <c r="AJ623">
        <v>4.644661232126153</v>
      </c>
      <c r="AK623">
        <v>1.633866</v>
      </c>
      <c r="AL623">
        <v>0</v>
      </c>
    </row>
    <row r="624" spans="1:38" ht="12.75">
      <c r="A624" s="4" t="s">
        <v>42</v>
      </c>
      <c r="B624" s="4">
        <v>2012</v>
      </c>
      <c r="C624" s="4">
        <v>1</v>
      </c>
      <c r="D624" s="4"/>
      <c r="E624" s="4">
        <v>1</v>
      </c>
      <c r="F624" s="4">
        <v>2</v>
      </c>
      <c r="M624" s="4">
        <v>0.387</v>
      </c>
      <c r="N624">
        <v>229.594</v>
      </c>
      <c r="O624" s="4">
        <f>M624*201.6/N624</f>
        <v>0.3398137581992561</v>
      </c>
      <c r="P624" s="4">
        <v>0</v>
      </c>
      <c r="R624" s="4">
        <v>0</v>
      </c>
      <c r="S624" s="4">
        <v>0</v>
      </c>
      <c r="U624">
        <v>100.2</v>
      </c>
      <c r="V624">
        <v>94.6</v>
      </c>
      <c r="W624">
        <v>1</v>
      </c>
      <c r="X624" s="4">
        <v>0.5</v>
      </c>
      <c r="Y624">
        <v>1</v>
      </c>
      <c r="Z624">
        <v>1</v>
      </c>
      <c r="AA624">
        <f>(X624+Y624+W624)*(1+0.5*Z624)</f>
        <v>3.75</v>
      </c>
      <c r="AB624">
        <v>5</v>
      </c>
      <c r="AC624">
        <v>1</v>
      </c>
      <c r="AD624">
        <f>AB624*AC624</f>
        <v>5</v>
      </c>
      <c r="AE624">
        <v>626</v>
      </c>
      <c r="AF624">
        <v>9882519</v>
      </c>
      <c r="AG624">
        <f>AE624/AF624*1000000</f>
        <v>63.34417368689097</v>
      </c>
      <c r="AH624">
        <v>4</v>
      </c>
      <c r="AI624">
        <v>0.006674260085590853</v>
      </c>
      <c r="AJ624">
        <v>0.9687088345174597</v>
      </c>
      <c r="AK624">
        <v>-0.1195124</v>
      </c>
      <c r="AL624">
        <v>0</v>
      </c>
    </row>
    <row r="625" spans="1:38" ht="12.75">
      <c r="A625" s="4" t="s">
        <v>43</v>
      </c>
      <c r="B625" s="4">
        <v>2012</v>
      </c>
      <c r="C625" s="4">
        <v>0</v>
      </c>
      <c r="D625" s="4"/>
      <c r="E625" s="4">
        <v>1</v>
      </c>
      <c r="F625" s="4">
        <v>2</v>
      </c>
      <c r="M625" s="4">
        <v>0.286</v>
      </c>
      <c r="N625">
        <v>229.594</v>
      </c>
      <c r="O625" s="4">
        <f>M625*201.6/N625</f>
        <v>0.2511285138113365</v>
      </c>
      <c r="P625" s="4">
        <v>0</v>
      </c>
      <c r="R625" s="4">
        <v>0</v>
      </c>
      <c r="S625" s="4">
        <v>0</v>
      </c>
      <c r="U625">
        <v>103.4</v>
      </c>
      <c r="V625">
        <v>97.6</v>
      </c>
      <c r="W625">
        <v>1</v>
      </c>
      <c r="X625" s="4">
        <v>0.5</v>
      </c>
      <c r="Y625">
        <v>1</v>
      </c>
      <c r="Z625">
        <v>0</v>
      </c>
      <c r="AA625">
        <f>(X625+Y625+W625)*(1+0.5*Z625)</f>
        <v>2.5</v>
      </c>
      <c r="AB625">
        <f>AVERAGE(18,12,12)</f>
        <v>14</v>
      </c>
      <c r="AC625">
        <v>1</v>
      </c>
      <c r="AD625">
        <f>AB625*AC625</f>
        <v>14</v>
      </c>
      <c r="AE625">
        <v>538</v>
      </c>
      <c r="AF625">
        <v>5379646</v>
      </c>
      <c r="AG625">
        <f>AE625/AF625*1000000</f>
        <v>100.00658035863327</v>
      </c>
      <c r="AH625">
        <v>2</v>
      </c>
      <c r="AI625">
        <v>0.005521234260673359</v>
      </c>
      <c r="AJ625">
        <v>0.789141488795601</v>
      </c>
      <c r="AK625">
        <v>0.0270991</v>
      </c>
      <c r="AL625">
        <v>1</v>
      </c>
    </row>
    <row r="626" spans="1:38" ht="12.75">
      <c r="A626" s="4" t="s">
        <v>44</v>
      </c>
      <c r="B626" s="4">
        <v>2012</v>
      </c>
      <c r="C626" s="4">
        <v>1</v>
      </c>
      <c r="D626" s="4"/>
      <c r="E626" s="4">
        <v>0.5</v>
      </c>
      <c r="F626" s="4">
        <v>1</v>
      </c>
      <c r="M626" s="4">
        <v>0.188</v>
      </c>
      <c r="N626">
        <v>229.594</v>
      </c>
      <c r="O626" s="4">
        <f>M626*201.6/N626</f>
        <v>0.16507748460325616</v>
      </c>
      <c r="P626" s="4">
        <v>0</v>
      </c>
      <c r="R626" s="4">
        <v>0</v>
      </c>
      <c r="S626" s="4">
        <v>0</v>
      </c>
      <c r="U626">
        <v>91.5</v>
      </c>
      <c r="V626">
        <v>86.4</v>
      </c>
      <c r="W626">
        <v>1</v>
      </c>
      <c r="X626" s="4">
        <v>0.5</v>
      </c>
      <c r="Y626" s="4">
        <v>0</v>
      </c>
      <c r="Z626" s="4">
        <v>1</v>
      </c>
      <c r="AA626">
        <f>(X626+Y626+W626)*(1+0.5*Z626)</f>
        <v>2.25</v>
      </c>
      <c r="AB626">
        <v>0</v>
      </c>
      <c r="AC626">
        <v>1</v>
      </c>
      <c r="AD626">
        <f>AB626*AC626</f>
        <v>0</v>
      </c>
      <c r="AE626">
        <v>139</v>
      </c>
      <c r="AF626">
        <v>2986450</v>
      </c>
      <c r="AG626">
        <f>AE626/AF626*1000000</f>
        <v>46.54355505700748</v>
      </c>
      <c r="AH626">
        <v>-9.5</v>
      </c>
      <c r="AI626">
        <v>0.017254272925314576</v>
      </c>
      <c r="AJ626">
        <v>0.37574425208390577</v>
      </c>
      <c r="AK626">
        <v>-0.982145</v>
      </c>
      <c r="AL626">
        <v>1</v>
      </c>
    </row>
    <row r="627" spans="1:38" ht="12.75">
      <c r="A627" s="4" t="s">
        <v>45</v>
      </c>
      <c r="B627" s="4">
        <v>2012</v>
      </c>
      <c r="C627" s="4">
        <v>1</v>
      </c>
      <c r="D627" s="4"/>
      <c r="E627" s="4">
        <v>0</v>
      </c>
      <c r="F627" s="4">
        <v>2</v>
      </c>
      <c r="M627" s="4">
        <v>0.173</v>
      </c>
      <c r="N627">
        <v>229.594</v>
      </c>
      <c r="O627" s="4">
        <f>M627*201.6/N627</f>
        <v>0.1519064087040602</v>
      </c>
      <c r="P627" s="4">
        <v>0</v>
      </c>
      <c r="R627" s="4">
        <v>0</v>
      </c>
      <c r="S627" s="4">
        <v>0</v>
      </c>
      <c r="U627">
        <v>94.1</v>
      </c>
      <c r="V627">
        <v>88.8</v>
      </c>
      <c r="W627">
        <v>1</v>
      </c>
      <c r="X627" s="4">
        <v>0</v>
      </c>
      <c r="Y627" s="4">
        <v>0</v>
      </c>
      <c r="Z627" s="4">
        <v>0</v>
      </c>
      <c r="AA627">
        <f>(X627+Y627+W627)*(1+0.5*Z627)</f>
        <v>1</v>
      </c>
      <c r="AB627">
        <v>1</v>
      </c>
      <c r="AC627">
        <v>1.5</v>
      </c>
      <c r="AD627">
        <f>AB627*AC627</f>
        <v>1.5</v>
      </c>
      <c r="AE627">
        <v>308</v>
      </c>
      <c r="AF627">
        <v>6024522</v>
      </c>
      <c r="AG627">
        <f>AE627/AF627*1000000</f>
        <v>51.12438795974187</v>
      </c>
      <c r="AH627">
        <v>-4</v>
      </c>
      <c r="AI627">
        <v>0.005743721014750381</v>
      </c>
      <c r="AJ627">
        <v>1.1059631517052135</v>
      </c>
      <c r="AK627">
        <v>-1.205865</v>
      </c>
      <c r="AL627">
        <v>0</v>
      </c>
    </row>
    <row r="628" spans="1:38" ht="12.75">
      <c r="A628" s="4" t="s">
        <v>46</v>
      </c>
      <c r="B628" s="4">
        <v>2012</v>
      </c>
      <c r="C628" s="4">
        <v>1</v>
      </c>
      <c r="D628" s="4"/>
      <c r="E628" s="4">
        <v>0</v>
      </c>
      <c r="F628" s="4">
        <v>1</v>
      </c>
      <c r="M628" s="4">
        <v>0.278</v>
      </c>
      <c r="N628">
        <v>229.594</v>
      </c>
      <c r="O628" s="4">
        <f>M628*201.6/N628</f>
        <v>0.24410393999843202</v>
      </c>
      <c r="P628" s="4">
        <v>0</v>
      </c>
      <c r="R628" s="4">
        <v>0</v>
      </c>
      <c r="S628" s="4">
        <v>0</v>
      </c>
      <c r="U628">
        <v>99.4</v>
      </c>
      <c r="V628">
        <v>93.9</v>
      </c>
      <c r="W628">
        <v>1</v>
      </c>
      <c r="X628">
        <v>0.5</v>
      </c>
      <c r="Y628">
        <v>0</v>
      </c>
      <c r="Z628">
        <v>0</v>
      </c>
      <c r="AA628">
        <f>(X628+Y628+W628)*(1+0.5*Z628)</f>
        <v>1.5</v>
      </c>
      <c r="AB628">
        <v>10</v>
      </c>
      <c r="AC628">
        <v>1.5</v>
      </c>
      <c r="AD628">
        <f>AB628*AC628</f>
        <v>15</v>
      </c>
      <c r="AE628">
        <v>130</v>
      </c>
      <c r="AF628">
        <v>1005494</v>
      </c>
      <c r="AG628">
        <f>AE628/AF628*1000000</f>
        <v>129.28968248443053</v>
      </c>
      <c r="AH628">
        <v>-7</v>
      </c>
      <c r="AI628">
        <v>0.012996982370691938</v>
      </c>
      <c r="AJ628">
        <v>0.0776691131277342</v>
      </c>
      <c r="AK628">
        <v>-0.1532262</v>
      </c>
      <c r="AL628">
        <v>0</v>
      </c>
    </row>
    <row r="629" spans="1:38" ht="12.75">
      <c r="A629" s="4" t="s">
        <v>47</v>
      </c>
      <c r="B629" s="4">
        <v>2012</v>
      </c>
      <c r="C629" s="4">
        <v>1</v>
      </c>
      <c r="D629" s="4"/>
      <c r="E629" s="4">
        <v>0</v>
      </c>
      <c r="F629" s="4">
        <v>2</v>
      </c>
      <c r="M629" s="4">
        <v>0.255</v>
      </c>
      <c r="N629">
        <v>229.594</v>
      </c>
      <c r="O629" s="4">
        <f>M629*201.6/N629</f>
        <v>0.22390829028633152</v>
      </c>
      <c r="P629" s="4">
        <v>0</v>
      </c>
      <c r="R629" s="4">
        <v>0</v>
      </c>
      <c r="S629" s="4">
        <v>0</v>
      </c>
      <c r="U629">
        <v>95.8</v>
      </c>
      <c r="V629">
        <v>90.5</v>
      </c>
      <c r="W629">
        <v>1</v>
      </c>
      <c r="X629">
        <v>0</v>
      </c>
      <c r="Y629">
        <v>0</v>
      </c>
      <c r="Z629">
        <v>0</v>
      </c>
      <c r="AA629">
        <f>(X629+Y629+W629)*(1+0.5*Z629)</f>
        <v>1</v>
      </c>
      <c r="AB629">
        <v>0</v>
      </c>
      <c r="AC629">
        <v>1</v>
      </c>
      <c r="AD629">
        <f>AB629*AC629</f>
        <v>0</v>
      </c>
      <c r="AE629">
        <v>90</v>
      </c>
      <c r="AF629">
        <v>1855350</v>
      </c>
      <c r="AG629">
        <f>AE629/AF629*1000000</f>
        <v>48.50836769342712</v>
      </c>
      <c r="AH629">
        <v>-12.5</v>
      </c>
      <c r="AI629">
        <v>0.0041922652170649855</v>
      </c>
      <c r="AJ629">
        <v>0.4447832831704699</v>
      </c>
      <c r="AK629">
        <v>-0.6549905</v>
      </c>
      <c r="AL629">
        <v>1</v>
      </c>
    </row>
    <row r="630" spans="1:38" ht="12.75">
      <c r="A630" s="4" t="s">
        <v>48</v>
      </c>
      <c r="B630" s="4">
        <v>2012</v>
      </c>
      <c r="C630" s="4">
        <v>0</v>
      </c>
      <c r="D630" s="4"/>
      <c r="E630" s="4">
        <v>0</v>
      </c>
      <c r="F630" s="4">
        <v>1</v>
      </c>
      <c r="M630" s="4">
        <v>0.331</v>
      </c>
      <c r="N630">
        <v>229.594</v>
      </c>
      <c r="O630" s="4">
        <f>M630*201.6/N630</f>
        <v>0.29064174150892447</v>
      </c>
      <c r="P630" s="4">
        <v>0</v>
      </c>
      <c r="R630" s="4">
        <v>0</v>
      </c>
      <c r="S630" s="4">
        <v>0</v>
      </c>
      <c r="U630">
        <v>104.5</v>
      </c>
      <c r="V630">
        <v>98.7</v>
      </c>
      <c r="W630">
        <v>1</v>
      </c>
      <c r="X630">
        <v>1</v>
      </c>
      <c r="Y630">
        <v>0</v>
      </c>
      <c r="Z630">
        <v>1</v>
      </c>
      <c r="AA630">
        <f>(X630+Y630+W630)*(1+0.5*Z630)</f>
        <v>3</v>
      </c>
      <c r="AB630">
        <v>15</v>
      </c>
      <c r="AC630">
        <v>1</v>
      </c>
      <c r="AD630">
        <f>AB630*AC630</f>
        <v>15</v>
      </c>
      <c r="AE630">
        <v>71</v>
      </c>
      <c r="AF630">
        <v>2754354</v>
      </c>
      <c r="AG630">
        <f>AE630/AF630*1000000</f>
        <v>25.777369212526782</v>
      </c>
      <c r="AH630">
        <v>1.5</v>
      </c>
      <c r="AI630">
        <v>0.1113652811166474</v>
      </c>
      <c r="AJ630">
        <v>0.0363356684058453</v>
      </c>
      <c r="AK630">
        <v>-0.4074039</v>
      </c>
      <c r="AL630">
        <v>0</v>
      </c>
    </row>
    <row r="631" spans="1:38" ht="12.75">
      <c r="A631" s="4" t="s">
        <v>49</v>
      </c>
      <c r="B631" s="4">
        <v>2012</v>
      </c>
      <c r="C631" s="4">
        <v>0</v>
      </c>
      <c r="D631" s="4"/>
      <c r="E631" s="4">
        <v>1</v>
      </c>
      <c r="F631" s="4">
        <v>1</v>
      </c>
      <c r="M631" s="4">
        <v>0.196</v>
      </c>
      <c r="N631">
        <v>229.594</v>
      </c>
      <c r="O631" s="4">
        <f>M631*201.6/N631</f>
        <v>0.17210205841616072</v>
      </c>
      <c r="P631" s="4">
        <v>1</v>
      </c>
      <c r="R631" s="4">
        <v>0</v>
      </c>
      <c r="S631" s="4">
        <v>0</v>
      </c>
      <c r="U631">
        <v>112</v>
      </c>
      <c r="V631">
        <v>105.8</v>
      </c>
      <c r="W631">
        <v>1</v>
      </c>
      <c r="X631" s="4">
        <v>0.5</v>
      </c>
      <c r="Y631">
        <v>1</v>
      </c>
      <c r="Z631">
        <v>1</v>
      </c>
      <c r="AA631">
        <f>(X631+Y631+W631)*(1+0.5*Z631)</f>
        <v>3.75</v>
      </c>
      <c r="AB631">
        <f>5.55*2/3</f>
        <v>3.6999999999999997</v>
      </c>
      <c r="AC631">
        <v>1</v>
      </c>
      <c r="AD631">
        <f>AB631*AC631</f>
        <v>3.6999999999999997</v>
      </c>
      <c r="AE631">
        <v>288</v>
      </c>
      <c r="AF631">
        <v>1321617</v>
      </c>
      <c r="AG631">
        <f>AE631/AF631*1000000</f>
        <v>217.91487246305095</v>
      </c>
      <c r="AH631">
        <v>1.5</v>
      </c>
      <c r="AI631">
        <v>0.010274844127751622</v>
      </c>
      <c r="AJ631">
        <v>2.5293449450965544</v>
      </c>
      <c r="AK631">
        <v>1.484337</v>
      </c>
      <c r="AL631">
        <v>0</v>
      </c>
    </row>
    <row r="632" spans="1:38" ht="12.75">
      <c r="A632" s="4" t="s">
        <v>50</v>
      </c>
      <c r="B632" s="4">
        <v>2012</v>
      </c>
      <c r="C632" s="4">
        <v>0</v>
      </c>
      <c r="D632" s="4"/>
      <c r="E632" s="4">
        <v>1</v>
      </c>
      <c r="F632" s="4">
        <v>1</v>
      </c>
      <c r="M632" s="4">
        <v>0.145</v>
      </c>
      <c r="N632">
        <v>229.594</v>
      </c>
      <c r="O632" s="4">
        <f>M632*201.6/N632</f>
        <v>0.1273204003588944</v>
      </c>
      <c r="P632" s="4">
        <v>0</v>
      </c>
      <c r="R632" s="4">
        <v>1</v>
      </c>
      <c r="S632" s="4">
        <v>3</v>
      </c>
      <c r="U632">
        <v>121.4</v>
      </c>
      <c r="V632">
        <v>114.6</v>
      </c>
      <c r="W632">
        <v>1</v>
      </c>
      <c r="X632">
        <v>0</v>
      </c>
      <c r="Y632">
        <v>0</v>
      </c>
      <c r="Z632">
        <v>1</v>
      </c>
      <c r="AA632">
        <f>(X632+Y632+W632)*(1+0.5*Z632)</f>
        <v>1.5</v>
      </c>
      <c r="AB632">
        <v>9.643</v>
      </c>
      <c r="AC632">
        <v>1.5</v>
      </c>
      <c r="AD632">
        <f>AB632*AC632</f>
        <v>14.464500000000001</v>
      </c>
      <c r="AE632">
        <v>1480</v>
      </c>
      <c r="AF632">
        <v>8867749</v>
      </c>
      <c r="AG632">
        <f>AE632/AF632*1000000</f>
        <v>166.8969205150033</v>
      </c>
      <c r="AH632">
        <v>5</v>
      </c>
      <c r="AI632">
        <v>0.008113677079320824</v>
      </c>
      <c r="AJ632">
        <v>5.619216533004318</v>
      </c>
      <c r="AK632">
        <v>1.132229</v>
      </c>
      <c r="AL632">
        <v>0</v>
      </c>
    </row>
    <row r="633" spans="1:38" ht="12.75">
      <c r="A633" s="4" t="s">
        <v>51</v>
      </c>
      <c r="B633" s="4">
        <v>2012</v>
      </c>
      <c r="C633" s="4">
        <v>0</v>
      </c>
      <c r="D633" s="4"/>
      <c r="E633" s="4">
        <v>0</v>
      </c>
      <c r="F633" s="4">
        <v>1</v>
      </c>
      <c r="M633" s="4">
        <v>0.189</v>
      </c>
      <c r="N633">
        <v>229.594</v>
      </c>
      <c r="O633" s="4">
        <f>M633*201.6/N633</f>
        <v>0.16595555632986925</v>
      </c>
      <c r="P633" s="4">
        <v>0</v>
      </c>
      <c r="R633" s="4">
        <v>0</v>
      </c>
      <c r="S633" s="4">
        <v>0</v>
      </c>
      <c r="U633">
        <v>100.7</v>
      </c>
      <c r="V633">
        <v>95.1</v>
      </c>
      <c r="W633">
        <v>1</v>
      </c>
      <c r="X633">
        <v>1</v>
      </c>
      <c r="Y633">
        <v>1</v>
      </c>
      <c r="Z633">
        <v>0</v>
      </c>
      <c r="AA633">
        <f>(X633+Y633+W633)*(1+0.5*Z633)</f>
        <v>3</v>
      </c>
      <c r="AB633">
        <v>5</v>
      </c>
      <c r="AC633">
        <v>1.5</v>
      </c>
      <c r="AD633">
        <f>AB633*AC633</f>
        <v>7.5</v>
      </c>
      <c r="AE633">
        <v>128</v>
      </c>
      <c r="AF633">
        <v>2083540</v>
      </c>
      <c r="AG633">
        <f>AE633/AF633*1000000</f>
        <v>61.43390575654895</v>
      </c>
      <c r="AH633">
        <v>3</v>
      </c>
      <c r="AI633">
        <v>0.007466868056908984</v>
      </c>
      <c r="AJ633">
        <v>0.08797584512462257</v>
      </c>
      <c r="AK633">
        <v>0.0509686</v>
      </c>
      <c r="AL633">
        <v>0</v>
      </c>
    </row>
    <row r="634" spans="1:38" ht="12.75">
      <c r="A634" s="4" t="s">
        <v>52</v>
      </c>
      <c r="B634" s="4">
        <v>2012</v>
      </c>
      <c r="C634" s="4">
        <v>0</v>
      </c>
      <c r="D634" s="4"/>
      <c r="E634" s="4">
        <v>1</v>
      </c>
      <c r="F634" s="4">
        <v>1</v>
      </c>
      <c r="M634" s="4">
        <v>0.506</v>
      </c>
      <c r="N634">
        <v>229.594</v>
      </c>
      <c r="O634" s="4">
        <f>M634*201.6/N634</f>
        <v>0.44430429366621077</v>
      </c>
      <c r="P634" s="4">
        <v>1</v>
      </c>
      <c r="R634" s="4">
        <v>1</v>
      </c>
      <c r="S634" s="4">
        <v>0</v>
      </c>
      <c r="U634">
        <v>121.9</v>
      </c>
      <c r="V634">
        <v>115.1</v>
      </c>
      <c r="W634">
        <v>0</v>
      </c>
      <c r="X634">
        <v>0</v>
      </c>
      <c r="Y634">
        <v>0</v>
      </c>
      <c r="Z634">
        <v>0</v>
      </c>
      <c r="AA634">
        <f>(X634+Y634+W634)*(1+0.5*Z634)</f>
        <v>0</v>
      </c>
      <c r="AB634">
        <f>19.3/2</f>
        <v>9.65</v>
      </c>
      <c r="AC634">
        <v>1</v>
      </c>
      <c r="AD634">
        <f>AB634*AC634</f>
        <v>9.65</v>
      </c>
      <c r="AE634">
        <v>1124</v>
      </c>
      <c r="AF634">
        <v>19576125</v>
      </c>
      <c r="AG634">
        <f>AE634/AF634*1000000</f>
        <v>57.41687897885818</v>
      </c>
      <c r="AH634">
        <v>10.5</v>
      </c>
      <c r="AI634">
        <v>0.008083495771594267</v>
      </c>
      <c r="AJ634">
        <v>2.9344849632676695</v>
      </c>
      <c r="AK634">
        <v>0.1458118</v>
      </c>
      <c r="AL634">
        <v>0</v>
      </c>
    </row>
    <row r="635" spans="1:38" ht="12.75">
      <c r="A635" s="4" t="s">
        <v>53</v>
      </c>
      <c r="B635" s="4">
        <v>2012</v>
      </c>
      <c r="C635" s="4">
        <v>1</v>
      </c>
      <c r="D635" s="4"/>
      <c r="E635" s="4">
        <v>1</v>
      </c>
      <c r="F635" s="4">
        <v>1</v>
      </c>
      <c r="M635" s="4">
        <v>0.378</v>
      </c>
      <c r="N635">
        <v>229.594</v>
      </c>
      <c r="O635" s="4">
        <f>M635*201.6/N635</f>
        <v>0.3319111126597385</v>
      </c>
      <c r="P635" s="4">
        <v>0</v>
      </c>
      <c r="R635" s="4">
        <v>0</v>
      </c>
      <c r="S635" s="4">
        <v>0</v>
      </c>
      <c r="U635">
        <v>97</v>
      </c>
      <c r="V635">
        <v>91.6</v>
      </c>
      <c r="W635">
        <v>1</v>
      </c>
      <c r="X635">
        <v>0</v>
      </c>
      <c r="Y635">
        <v>0.5</v>
      </c>
      <c r="Z635">
        <v>0</v>
      </c>
      <c r="AA635">
        <f>(X635+Y635+W635)*(1+0.5*Z635)</f>
        <v>1.5</v>
      </c>
      <c r="AB635">
        <v>3</v>
      </c>
      <c r="AC635">
        <v>1.5</v>
      </c>
      <c r="AD635">
        <f>AB635*AC635</f>
        <v>4.5</v>
      </c>
      <c r="AE635">
        <v>320</v>
      </c>
      <c r="AF635">
        <v>9748364</v>
      </c>
      <c r="AG635">
        <f>AE635/AF635*1000000</f>
        <v>32.8260208584743</v>
      </c>
      <c r="AH635">
        <v>-3.5</v>
      </c>
      <c r="AI635">
        <v>0.004510547246374049</v>
      </c>
      <c r="AJ635">
        <v>0.5353698114063954</v>
      </c>
      <c r="AK635">
        <v>-0.3373675</v>
      </c>
      <c r="AL635">
        <v>0</v>
      </c>
    </row>
    <row r="636" spans="1:38" ht="12.75">
      <c r="A636" s="4" t="s">
        <v>54</v>
      </c>
      <c r="B636" s="4">
        <v>2012</v>
      </c>
      <c r="C636" s="4">
        <v>1</v>
      </c>
      <c r="D636" s="4"/>
      <c r="E636" s="4">
        <v>1</v>
      </c>
      <c r="F636" s="4">
        <v>0</v>
      </c>
      <c r="M636" s="4">
        <v>0.23</v>
      </c>
      <c r="N636">
        <v>229.594</v>
      </c>
      <c r="O636" s="4">
        <f>M636*201.6/N636</f>
        <v>0.2019564971210049</v>
      </c>
      <c r="P636" s="4">
        <v>0</v>
      </c>
      <c r="R636" s="4">
        <v>0</v>
      </c>
      <c r="S636" s="4">
        <v>0</v>
      </c>
      <c r="U636">
        <v>96.2</v>
      </c>
      <c r="V636">
        <v>90.8</v>
      </c>
      <c r="W636">
        <v>1</v>
      </c>
      <c r="X636">
        <v>1</v>
      </c>
      <c r="Y636">
        <v>1</v>
      </c>
      <c r="Z636">
        <v>1</v>
      </c>
      <c r="AA636">
        <f>(X636+Y636+W636)*(1+0.5*Z636)</f>
        <v>4.5</v>
      </c>
      <c r="AB636">
        <v>0</v>
      </c>
      <c r="AC636">
        <v>1</v>
      </c>
      <c r="AD636">
        <f>AB636*AC636</f>
        <v>0</v>
      </c>
      <c r="AE636">
        <v>56</v>
      </c>
      <c r="AF636">
        <v>701345</v>
      </c>
      <c r="AG636">
        <f>AE636/AF636*1000000</f>
        <v>79.84658049889855</v>
      </c>
      <c r="AH636">
        <v>-10</v>
      </c>
      <c r="AI636">
        <v>0.006731151450907646</v>
      </c>
      <c r="AJ636">
        <v>1.6995058725736187</v>
      </c>
      <c r="AK636">
        <v>-0.3709148</v>
      </c>
      <c r="AL636">
        <v>1</v>
      </c>
    </row>
    <row r="637" spans="1:38" ht="12.75">
      <c r="A637" s="4" t="s">
        <v>55</v>
      </c>
      <c r="B637" s="4">
        <v>2012</v>
      </c>
      <c r="C637" s="4">
        <v>0</v>
      </c>
      <c r="D637" s="4"/>
      <c r="E637" s="4">
        <v>1</v>
      </c>
      <c r="F637" s="4">
        <v>2</v>
      </c>
      <c r="M637" s="4">
        <v>0.28</v>
      </c>
      <c r="N637">
        <v>229.594</v>
      </c>
      <c r="O637" s="4">
        <f>M637*201.6/N637</f>
        <v>0.24586008345165816</v>
      </c>
      <c r="P637" s="4">
        <v>0</v>
      </c>
      <c r="R637" s="4">
        <v>0</v>
      </c>
      <c r="S637" s="4">
        <v>0</v>
      </c>
      <c r="U637">
        <v>94.7</v>
      </c>
      <c r="V637">
        <v>89.4</v>
      </c>
      <c r="W637">
        <v>1</v>
      </c>
      <c r="X637" s="4">
        <v>0.5</v>
      </c>
      <c r="Y637">
        <v>0</v>
      </c>
      <c r="Z637">
        <v>1</v>
      </c>
      <c r="AA637">
        <f>(X637+Y637+W637)*(1+0.5*Z637)</f>
        <v>2.25</v>
      </c>
      <c r="AB637">
        <v>1</v>
      </c>
      <c r="AC637">
        <v>1</v>
      </c>
      <c r="AD637">
        <f>AB637*AC637</f>
        <v>1</v>
      </c>
      <c r="AE637">
        <v>840</v>
      </c>
      <c r="AF637">
        <v>11553031</v>
      </c>
      <c r="AG637">
        <f>AE637/AF637*1000000</f>
        <v>72.70819233498119</v>
      </c>
      <c r="AH637">
        <v>-1</v>
      </c>
      <c r="AI637">
        <v>0.0033191379018021883</v>
      </c>
      <c r="AJ637">
        <v>1.5220324313316194</v>
      </c>
      <c r="AK637">
        <v>-0.5370197</v>
      </c>
      <c r="AL637">
        <v>0</v>
      </c>
    </row>
    <row r="638" spans="1:38" ht="12.75">
      <c r="A638" s="4" t="s">
        <v>56</v>
      </c>
      <c r="B638" s="4">
        <v>2012</v>
      </c>
      <c r="C638" s="4">
        <v>0</v>
      </c>
      <c r="D638" s="4"/>
      <c r="E638" s="4">
        <v>0</v>
      </c>
      <c r="F638" s="4">
        <v>1</v>
      </c>
      <c r="M638" s="4">
        <v>0.17</v>
      </c>
      <c r="N638">
        <v>229.594</v>
      </c>
      <c r="O638" s="4">
        <f>M638*201.6/N638</f>
        <v>0.14927219352422103</v>
      </c>
      <c r="P638" s="4">
        <v>0</v>
      </c>
      <c r="R638" s="4">
        <v>0</v>
      </c>
      <c r="S638" s="4">
        <v>0</v>
      </c>
      <c r="U638">
        <v>95.2</v>
      </c>
      <c r="V638">
        <v>89.8</v>
      </c>
      <c r="W638">
        <v>0</v>
      </c>
      <c r="X638" s="4">
        <v>0.5</v>
      </c>
      <c r="Y638">
        <v>0</v>
      </c>
      <c r="Z638">
        <v>1</v>
      </c>
      <c r="AA638">
        <f>(X638+Y638+W638)*(1+0.5*Z638)</f>
        <v>0.75</v>
      </c>
      <c r="AB638">
        <v>0</v>
      </c>
      <c r="AC638">
        <v>1</v>
      </c>
      <c r="AD638">
        <f>AB638*AC638</f>
        <v>0</v>
      </c>
      <c r="AE638">
        <v>82</v>
      </c>
      <c r="AF638">
        <v>3815780</v>
      </c>
      <c r="AG638">
        <f>AE638/AF638*1000000</f>
        <v>21.489708526172894</v>
      </c>
      <c r="AH638">
        <v>-18</v>
      </c>
      <c r="AI638">
        <v>0.003559671857038353</v>
      </c>
      <c r="AJ638">
        <v>0.6935057523054279</v>
      </c>
      <c r="AK638">
        <v>-0.9905597</v>
      </c>
      <c r="AL638">
        <v>1</v>
      </c>
    </row>
    <row r="639" spans="1:38" ht="12.75">
      <c r="A639" s="4" t="s">
        <v>57</v>
      </c>
      <c r="B639" s="4">
        <v>2012</v>
      </c>
      <c r="C639" s="4">
        <v>2</v>
      </c>
      <c r="D639" s="4"/>
      <c r="E639" s="4">
        <v>1</v>
      </c>
      <c r="F639" s="4">
        <v>1</v>
      </c>
      <c r="M639" s="4">
        <v>0.31</v>
      </c>
      <c r="N639">
        <v>229.594</v>
      </c>
      <c r="O639" s="4">
        <f>M639*201.6/N639</f>
        <v>0.27220223525005005</v>
      </c>
      <c r="P639" s="4">
        <v>0</v>
      </c>
      <c r="R639" s="4">
        <v>0</v>
      </c>
      <c r="S639" s="4">
        <v>0</v>
      </c>
      <c r="U639">
        <v>104.5</v>
      </c>
      <c r="V639">
        <v>98.6</v>
      </c>
      <c r="W639">
        <v>1</v>
      </c>
      <c r="X639" s="4">
        <v>0.5</v>
      </c>
      <c r="Y639">
        <v>1</v>
      </c>
      <c r="Z639">
        <v>0</v>
      </c>
      <c r="AA639">
        <f>(X639+Y639+W639)*(1+0.5*Z639)</f>
        <v>2.5</v>
      </c>
      <c r="AB639">
        <v>3.5</v>
      </c>
      <c r="AC639">
        <v>1</v>
      </c>
      <c r="AD639">
        <f>AB639*AC639</f>
        <v>3.5</v>
      </c>
      <c r="AE639">
        <v>1425</v>
      </c>
      <c r="AF639">
        <v>3899801</v>
      </c>
      <c r="AG639">
        <f>AE639/AF639*1000000</f>
        <v>365.4032603202061</v>
      </c>
      <c r="AH639">
        <v>4.5</v>
      </c>
      <c r="AI639">
        <v>0.005342917222694003</v>
      </c>
      <c r="AJ639">
        <v>0.27339240850139196</v>
      </c>
      <c r="AK639">
        <v>0.2931297</v>
      </c>
      <c r="AL639">
        <v>0</v>
      </c>
    </row>
    <row r="640" spans="1:38" ht="12.75">
      <c r="A640" s="4" t="s">
        <v>58</v>
      </c>
      <c r="B640" s="4">
        <v>2012</v>
      </c>
      <c r="C640" s="4">
        <v>0</v>
      </c>
      <c r="D640" s="4"/>
      <c r="E640" s="4">
        <v>1</v>
      </c>
      <c r="F640" s="4">
        <v>2</v>
      </c>
      <c r="M640" s="4">
        <v>0.323</v>
      </c>
      <c r="N640">
        <v>229.594</v>
      </c>
      <c r="O640" s="4">
        <f>M640*201.6/N640</f>
        <v>0.2836171676960199</v>
      </c>
      <c r="P640" s="4">
        <v>0</v>
      </c>
      <c r="R640" s="4">
        <v>0</v>
      </c>
      <c r="S640" s="4">
        <v>1</v>
      </c>
      <c r="U640">
        <v>104.2</v>
      </c>
      <c r="V640">
        <v>98.4</v>
      </c>
      <c r="W640">
        <v>1</v>
      </c>
      <c r="X640">
        <v>1</v>
      </c>
      <c r="Y640">
        <v>1</v>
      </c>
      <c r="Z640">
        <v>0</v>
      </c>
      <c r="AA640">
        <f>(X640+Y640+W640)*(1+0.5*Z640)</f>
        <v>3</v>
      </c>
      <c r="AB640">
        <v>10.2</v>
      </c>
      <c r="AC640">
        <v>0.5</v>
      </c>
      <c r="AD640">
        <f>AB640*AC640</f>
        <v>5.1</v>
      </c>
      <c r="AE640">
        <v>1163</v>
      </c>
      <c r="AF640">
        <v>12764475</v>
      </c>
      <c r="AG640">
        <f>AE640/AF640*1000000</f>
        <v>91.11224707635841</v>
      </c>
      <c r="AH640">
        <v>1.5</v>
      </c>
      <c r="AI640">
        <v>0.0049221267907463345</v>
      </c>
      <c r="AJ640">
        <v>4.458726121003541</v>
      </c>
      <c r="AK640">
        <v>0.4233614</v>
      </c>
      <c r="AL640">
        <v>0</v>
      </c>
    </row>
    <row r="641" spans="1:38" ht="12.75">
      <c r="A641" s="4" t="s">
        <v>59</v>
      </c>
      <c r="B641" s="4">
        <v>2012</v>
      </c>
      <c r="C641" s="4">
        <v>0</v>
      </c>
      <c r="D641" s="4"/>
      <c r="E641" s="4">
        <v>1</v>
      </c>
      <c r="F641" s="4">
        <v>2</v>
      </c>
      <c r="M641" s="4">
        <v>0.33</v>
      </c>
      <c r="N641">
        <v>229.594</v>
      </c>
      <c r="O641" s="4">
        <f>M641*201.6/N641</f>
        <v>0.28976366978231144</v>
      </c>
      <c r="P641" s="4">
        <v>1</v>
      </c>
      <c r="R641" s="4">
        <v>0</v>
      </c>
      <c r="S641" s="4">
        <v>0</v>
      </c>
      <c r="U641">
        <v>104.4</v>
      </c>
      <c r="V641">
        <v>98.6</v>
      </c>
      <c r="W641">
        <v>1</v>
      </c>
      <c r="X641">
        <v>0</v>
      </c>
      <c r="Y641">
        <v>0</v>
      </c>
      <c r="Z641">
        <v>0</v>
      </c>
      <c r="AA641">
        <f>(X641+Y641+W641)*(1+0.5*Z641)</f>
        <v>1</v>
      </c>
      <c r="AB641">
        <v>6.5</v>
      </c>
      <c r="AC641">
        <v>1.5</v>
      </c>
      <c r="AD641">
        <f>AB641*AC641</f>
        <v>9.75</v>
      </c>
      <c r="AE641">
        <v>129</v>
      </c>
      <c r="AF641">
        <v>1050304</v>
      </c>
      <c r="AG641">
        <f>AE641/AF641*1000000</f>
        <v>122.82158308451648</v>
      </c>
      <c r="AH641">
        <v>11</v>
      </c>
      <c r="AI641">
        <v>0.007790499290838455</v>
      </c>
      <c r="AJ641">
        <v>4.016477857878476</v>
      </c>
      <c r="AK641">
        <v>1.483369</v>
      </c>
      <c r="AL641">
        <v>0</v>
      </c>
    </row>
    <row r="642" spans="1:38" ht="12.75">
      <c r="A642" s="4" t="s">
        <v>60</v>
      </c>
      <c r="B642" s="4">
        <v>2012</v>
      </c>
      <c r="C642" s="4">
        <v>0</v>
      </c>
      <c r="D642" s="4"/>
      <c r="E642" s="4">
        <v>0.5</v>
      </c>
      <c r="F642" s="4">
        <v>1</v>
      </c>
      <c r="M642" s="4">
        <v>0.168</v>
      </c>
      <c r="N642">
        <v>229.594</v>
      </c>
      <c r="O642" s="4">
        <f>M642*201.6/N642</f>
        <v>0.1475160500709949</v>
      </c>
      <c r="P642" s="4">
        <v>0</v>
      </c>
      <c r="R642" s="4">
        <v>0</v>
      </c>
      <c r="S642" s="4">
        <v>0</v>
      </c>
      <c r="U642">
        <v>96.2</v>
      </c>
      <c r="V642">
        <v>90.8</v>
      </c>
      <c r="W642">
        <v>1</v>
      </c>
      <c r="X642" s="4">
        <v>1</v>
      </c>
      <c r="Y642">
        <v>1</v>
      </c>
      <c r="Z642">
        <v>1</v>
      </c>
      <c r="AA642">
        <f>(X642+Y642+W642)*(1+0.5*Z642)</f>
        <v>4.5</v>
      </c>
      <c r="AB642">
        <v>0</v>
      </c>
      <c r="AC642">
        <v>1</v>
      </c>
      <c r="AD642">
        <f>AB642*AC642</f>
        <v>0</v>
      </c>
      <c r="AE642">
        <v>109</v>
      </c>
      <c r="AF642">
        <v>4723417</v>
      </c>
      <c r="AG642">
        <f>AE642/AF642*1000000</f>
        <v>23.07651431156724</v>
      </c>
      <c r="AH642">
        <v>-8</v>
      </c>
      <c r="AI642">
        <v>0.010309831608071364</v>
      </c>
      <c r="AJ642">
        <v>0.43142898258742274</v>
      </c>
      <c r="AK642">
        <v>-0.8441275</v>
      </c>
      <c r="AL642">
        <v>0</v>
      </c>
    </row>
    <row r="643" spans="1:38" ht="12.75">
      <c r="A643" s="4" t="s">
        <v>61</v>
      </c>
      <c r="B643" s="4">
        <v>2012</v>
      </c>
      <c r="C643" s="4">
        <v>0</v>
      </c>
      <c r="D643" s="4"/>
      <c r="E643" s="4">
        <v>0</v>
      </c>
      <c r="F643" s="4">
        <v>2</v>
      </c>
      <c r="M643" s="4">
        <v>0.24</v>
      </c>
      <c r="N643">
        <v>229.594</v>
      </c>
      <c r="O643" s="4">
        <f>M643*201.6/N643</f>
        <v>0.21073721438713555</v>
      </c>
      <c r="P643" s="4">
        <v>0</v>
      </c>
      <c r="R643" s="4">
        <v>0</v>
      </c>
      <c r="S643" s="4">
        <v>0</v>
      </c>
      <c r="U643">
        <v>93.9</v>
      </c>
      <c r="V643">
        <v>88.7</v>
      </c>
      <c r="W643">
        <v>1</v>
      </c>
      <c r="X643">
        <v>1</v>
      </c>
      <c r="Y643">
        <v>1</v>
      </c>
      <c r="Z643">
        <v>0</v>
      </c>
      <c r="AA643">
        <f>(X643+Y643+W643)*(1+0.5*Z643)</f>
        <v>3</v>
      </c>
      <c r="AB643">
        <v>0</v>
      </c>
      <c r="AC643">
        <v>1</v>
      </c>
      <c r="AD643">
        <f>AB643*AC643</f>
        <v>0</v>
      </c>
      <c r="AE643">
        <v>64</v>
      </c>
      <c r="AF643">
        <v>834047</v>
      </c>
      <c r="AG643">
        <f>AE643/AF643*1000000</f>
        <v>76.7342847585328</v>
      </c>
      <c r="AH643">
        <v>-9.5</v>
      </c>
      <c r="AI643">
        <v>0.009672394734197568</v>
      </c>
      <c r="AJ643">
        <v>1.2198839404320772</v>
      </c>
      <c r="AK643">
        <v>-1.04362</v>
      </c>
      <c r="AL643">
        <v>0</v>
      </c>
    </row>
    <row r="644" spans="1:38" ht="12.75">
      <c r="A644" s="4" t="s">
        <v>62</v>
      </c>
      <c r="B644" s="4">
        <v>2012</v>
      </c>
      <c r="C644" s="4">
        <v>1</v>
      </c>
      <c r="D644" s="4"/>
      <c r="E644" s="4">
        <v>0</v>
      </c>
      <c r="F644" s="4">
        <v>1</v>
      </c>
      <c r="M644" s="4">
        <v>0.214</v>
      </c>
      <c r="N644">
        <v>229.594</v>
      </c>
      <c r="O644" s="4">
        <f>M644*201.6/N644</f>
        <v>0.18790734949519586</v>
      </c>
      <c r="P644" s="4">
        <v>0</v>
      </c>
      <c r="R644" s="4">
        <v>0</v>
      </c>
      <c r="S644" s="4">
        <v>0</v>
      </c>
      <c r="U644">
        <v>96.1</v>
      </c>
      <c r="V644">
        <v>90.7</v>
      </c>
      <c r="W644">
        <v>1</v>
      </c>
      <c r="X644" s="4">
        <v>0.5</v>
      </c>
      <c r="Y644">
        <v>0</v>
      </c>
      <c r="Z644">
        <v>0</v>
      </c>
      <c r="AA644">
        <f>(X644+Y644+W644)*(1+0.5*Z644)</f>
        <v>1.5</v>
      </c>
      <c r="AB644">
        <v>0</v>
      </c>
      <c r="AC644">
        <v>1</v>
      </c>
      <c r="AD644">
        <f>AB644*AC644</f>
        <v>0</v>
      </c>
      <c r="AE644">
        <v>201</v>
      </c>
      <c r="AF644">
        <v>6454914</v>
      </c>
      <c r="AG644">
        <f>AE644/AF644*1000000</f>
        <v>31.13906707355048</v>
      </c>
      <c r="AH644">
        <v>-10.5</v>
      </c>
      <c r="AI644">
        <v>0.007981064759757208</v>
      </c>
      <c r="AJ644">
        <v>0.5064505810854035</v>
      </c>
      <c r="AK644">
        <v>-0.9590115</v>
      </c>
      <c r="AL644">
        <v>0</v>
      </c>
    </row>
    <row r="645" spans="1:38" ht="12.75">
      <c r="A645" s="4" t="s">
        <v>63</v>
      </c>
      <c r="B645" s="4">
        <v>2012</v>
      </c>
      <c r="C645" s="4">
        <f>2/2</f>
        <v>1</v>
      </c>
      <c r="D645" s="4"/>
      <c r="E645" s="4">
        <v>0</v>
      </c>
      <c r="F645" s="4">
        <v>1</v>
      </c>
      <c r="M645" s="4">
        <v>0.2</v>
      </c>
      <c r="N645">
        <v>229.594</v>
      </c>
      <c r="O645" s="4">
        <f>M645*201.6/N645</f>
        <v>0.17561434532261297</v>
      </c>
      <c r="P645" s="4">
        <v>0</v>
      </c>
      <c r="R645" s="4">
        <v>0</v>
      </c>
      <c r="S645" s="4">
        <v>0</v>
      </c>
      <c r="U645">
        <v>102.1</v>
      </c>
      <c r="V645">
        <v>96.4</v>
      </c>
      <c r="W645">
        <v>1</v>
      </c>
      <c r="X645" s="4">
        <v>0.5</v>
      </c>
      <c r="Y645">
        <v>1</v>
      </c>
      <c r="Z645">
        <v>0.5</v>
      </c>
      <c r="AA645">
        <f>(X645+Y645+W645)*(1+0.5*Z645)</f>
        <v>3.125</v>
      </c>
      <c r="AB645">
        <v>5</v>
      </c>
      <c r="AC645">
        <v>1</v>
      </c>
      <c r="AD645">
        <f>AB645*AC645</f>
        <v>5</v>
      </c>
      <c r="AE645">
        <v>465</v>
      </c>
      <c r="AF645">
        <v>26060796</v>
      </c>
      <c r="AG645">
        <f>AE645/AF645*1000000</f>
        <v>17.842893210169024</v>
      </c>
      <c r="AH645">
        <v>-10</v>
      </c>
      <c r="AI645">
        <v>0.0051748911946977935</v>
      </c>
      <c r="AJ645">
        <v>0.3265736521951258</v>
      </c>
      <c r="AK645">
        <v>-0.5232371</v>
      </c>
      <c r="AL645">
        <v>1</v>
      </c>
    </row>
    <row r="646" spans="1:38" ht="12.75">
      <c r="A646" s="4" t="s">
        <v>64</v>
      </c>
      <c r="B646" s="4">
        <v>2012</v>
      </c>
      <c r="C646" s="4">
        <v>1</v>
      </c>
      <c r="D646" s="4"/>
      <c r="E646" s="4">
        <v>0</v>
      </c>
      <c r="F646" s="4">
        <v>1</v>
      </c>
      <c r="M646" s="4">
        <v>0.245</v>
      </c>
      <c r="N646">
        <v>229.594</v>
      </c>
      <c r="O646" s="4">
        <f>M646*201.6/N646</f>
        <v>0.21512757302020086</v>
      </c>
      <c r="P646" s="4">
        <v>0</v>
      </c>
      <c r="R646" s="4">
        <v>0</v>
      </c>
      <c r="S646" s="4">
        <v>0</v>
      </c>
      <c r="U646">
        <v>102.9</v>
      </c>
      <c r="V646">
        <v>97.1</v>
      </c>
      <c r="W646">
        <v>1</v>
      </c>
      <c r="X646">
        <v>0.5</v>
      </c>
      <c r="Y646" s="4">
        <v>0.5</v>
      </c>
      <c r="Z646">
        <v>0</v>
      </c>
      <c r="AA646">
        <f>(X646+Y646+W646)*(1+0.5*Z646)</f>
        <v>2</v>
      </c>
      <c r="AB646">
        <v>0</v>
      </c>
      <c r="AC646">
        <v>1</v>
      </c>
      <c r="AD646">
        <f>AB646*AC646</f>
        <v>0</v>
      </c>
      <c r="AE646">
        <v>133</v>
      </c>
      <c r="AF646">
        <v>2854871</v>
      </c>
      <c r="AG646">
        <f>AE646/AF646*1000000</f>
        <v>46.587043687788345</v>
      </c>
      <c r="AH646">
        <v>-21</v>
      </c>
      <c r="AI646">
        <v>0.007478516941045329</v>
      </c>
      <c r="AJ646">
        <v>0.38224391159495097</v>
      </c>
      <c r="AK646">
        <v>0.0484422</v>
      </c>
      <c r="AL646">
        <v>1</v>
      </c>
    </row>
    <row r="647" spans="1:38" ht="12.75">
      <c r="A647" s="4" t="s">
        <v>65</v>
      </c>
      <c r="B647" s="4">
        <v>2012</v>
      </c>
      <c r="C647" s="4">
        <v>0</v>
      </c>
      <c r="D647" s="4"/>
      <c r="E647" s="4">
        <v>1</v>
      </c>
      <c r="F647" s="4">
        <v>2</v>
      </c>
      <c r="M647" s="4">
        <v>0.267</v>
      </c>
      <c r="N647">
        <v>229.594</v>
      </c>
      <c r="O647" s="4">
        <f>M647*201.6/N647</f>
        <v>0.23444515100568833</v>
      </c>
      <c r="P647" s="4">
        <v>1</v>
      </c>
      <c r="R647" s="4">
        <v>0</v>
      </c>
      <c r="S647" s="4">
        <v>0</v>
      </c>
      <c r="U647">
        <v>106.6</v>
      </c>
      <c r="V647">
        <v>100.6</v>
      </c>
      <c r="W647">
        <v>1</v>
      </c>
      <c r="X647">
        <v>0.5</v>
      </c>
      <c r="Y647">
        <v>0</v>
      </c>
      <c r="Z647">
        <v>0</v>
      </c>
      <c r="AA647">
        <f>(X647+Y647+W647)*(1+0.5*Z647)</f>
        <v>1.5</v>
      </c>
      <c r="AB647">
        <v>0</v>
      </c>
      <c r="AC647">
        <v>1</v>
      </c>
      <c r="AD647">
        <f>AB647*AC647</f>
        <v>0</v>
      </c>
      <c r="AE647">
        <v>244</v>
      </c>
      <c r="AF647">
        <v>625953</v>
      </c>
      <c r="AG647">
        <f>AE647/AF647*1000000</f>
        <v>389.80562438393935</v>
      </c>
      <c r="AH647">
        <v>14.5</v>
      </c>
      <c r="AI647">
        <v>0.02492200267419403</v>
      </c>
      <c r="AJ647">
        <v>3.31578947368421</v>
      </c>
      <c r="AK647">
        <v>0.6595393</v>
      </c>
      <c r="AL647">
        <v>0</v>
      </c>
    </row>
    <row r="648" spans="1:38" ht="12.75">
      <c r="A648" s="4" t="s">
        <v>66</v>
      </c>
      <c r="B648" s="4">
        <v>2012</v>
      </c>
      <c r="C648" s="4">
        <v>1</v>
      </c>
      <c r="D648" s="4"/>
      <c r="E648" s="4">
        <v>1</v>
      </c>
      <c r="F648" s="4">
        <v>1</v>
      </c>
      <c r="M648" s="4">
        <v>0.199</v>
      </c>
      <c r="N648">
        <v>229.594</v>
      </c>
      <c r="O648" s="4">
        <f>M648*201.6/N648</f>
        <v>0.1747362735959999</v>
      </c>
      <c r="P648" s="4">
        <v>0</v>
      </c>
      <c r="R648" s="4">
        <v>0</v>
      </c>
      <c r="S648" s="4">
        <v>0</v>
      </c>
      <c r="U648">
        <v>109.2</v>
      </c>
      <c r="V648">
        <v>103.1</v>
      </c>
      <c r="W648">
        <v>1</v>
      </c>
      <c r="X648">
        <v>1</v>
      </c>
      <c r="Y648">
        <v>1</v>
      </c>
      <c r="Z648">
        <v>0.5</v>
      </c>
      <c r="AA648">
        <f>(X648+Y648+W648)*(1+0.5*Z648)</f>
        <v>3.75</v>
      </c>
      <c r="AB648">
        <v>0</v>
      </c>
      <c r="AC648">
        <v>1</v>
      </c>
      <c r="AD648">
        <f>AB648*AC648</f>
        <v>0</v>
      </c>
      <c r="AE648">
        <v>144</v>
      </c>
      <c r="AF648">
        <v>8186628</v>
      </c>
      <c r="AG648">
        <f>AE648/AF648*1000000</f>
        <v>17.5896596254282</v>
      </c>
      <c r="AH648">
        <v>-1</v>
      </c>
      <c r="AI648">
        <v>0.005969553376647449</v>
      </c>
      <c r="AJ648">
        <v>0.4756825938566553</v>
      </c>
      <c r="AK648">
        <v>-0.0465696</v>
      </c>
      <c r="AL648">
        <v>0</v>
      </c>
    </row>
    <row r="649" spans="1:38" ht="12.75">
      <c r="A649" s="4" t="s">
        <v>67</v>
      </c>
      <c r="B649" s="4">
        <v>2012</v>
      </c>
      <c r="C649" s="4">
        <v>1</v>
      </c>
      <c r="D649" s="4"/>
      <c r="E649" s="4">
        <v>1</v>
      </c>
      <c r="F649" s="4">
        <v>1</v>
      </c>
      <c r="M649" s="4">
        <v>0.375</v>
      </c>
      <c r="N649">
        <v>229.594</v>
      </c>
      <c r="O649" s="4">
        <f>M649*201.6/N649</f>
        <v>0.3292768974798993</v>
      </c>
      <c r="P649" s="4">
        <v>0</v>
      </c>
      <c r="R649" s="4">
        <v>0</v>
      </c>
      <c r="S649" s="4">
        <v>0</v>
      </c>
      <c r="U649">
        <v>109.3</v>
      </c>
      <c r="V649">
        <v>103.2</v>
      </c>
      <c r="W649">
        <v>1</v>
      </c>
      <c r="X649">
        <v>0</v>
      </c>
      <c r="Y649">
        <v>0</v>
      </c>
      <c r="Z649">
        <v>0</v>
      </c>
      <c r="AA649">
        <f>(X649+Y649+W649)*(1+0.5*Z649)</f>
        <v>1</v>
      </c>
      <c r="AB649">
        <v>3</v>
      </c>
      <c r="AC649">
        <v>1.5</v>
      </c>
      <c r="AD649">
        <f>AB649*AC649</f>
        <v>4.5</v>
      </c>
      <c r="AE649">
        <v>1234</v>
      </c>
      <c r="AF649">
        <v>6895318</v>
      </c>
      <c r="AG649">
        <f>AE649/AF649*1000000</f>
        <v>178.96201451477654</v>
      </c>
      <c r="AH649">
        <v>5</v>
      </c>
      <c r="AI649">
        <v>0.006629159944157896</v>
      </c>
      <c r="AJ649">
        <v>0.3739790565144938</v>
      </c>
      <c r="AK649">
        <v>0.9375471</v>
      </c>
      <c r="AL649">
        <v>0</v>
      </c>
    </row>
    <row r="650" spans="1:38" ht="12.75">
      <c r="A650" s="4" t="s">
        <v>68</v>
      </c>
      <c r="B650" s="4">
        <v>2012</v>
      </c>
      <c r="C650" s="4">
        <v>1</v>
      </c>
      <c r="D650" s="4"/>
      <c r="E650" s="4">
        <v>0</v>
      </c>
      <c r="F650" s="4">
        <v>0</v>
      </c>
      <c r="M650" s="4">
        <v>0.347</v>
      </c>
      <c r="N650">
        <v>229.594</v>
      </c>
      <c r="O650" s="4">
        <f>M650*201.6/N650</f>
        <v>0.30469088913473347</v>
      </c>
      <c r="P650" s="4">
        <v>0</v>
      </c>
      <c r="R650" s="4">
        <v>0</v>
      </c>
      <c r="S650" s="4">
        <v>0</v>
      </c>
      <c r="U650">
        <v>93.8</v>
      </c>
      <c r="V650">
        <v>88.5</v>
      </c>
      <c r="W650">
        <v>1</v>
      </c>
      <c r="X650">
        <v>0.5</v>
      </c>
      <c r="Y650">
        <v>0.5</v>
      </c>
      <c r="Z650">
        <v>0</v>
      </c>
      <c r="AA650">
        <f>(X650+Y650+W650)*(1+0.5*Z650)</f>
        <v>2</v>
      </c>
      <c r="AB650">
        <v>0</v>
      </c>
      <c r="AC650">
        <v>1</v>
      </c>
      <c r="AD650">
        <f>AB650*AC650</f>
        <v>0</v>
      </c>
      <c r="AE650">
        <v>76</v>
      </c>
      <c r="AF650">
        <v>1856680</v>
      </c>
      <c r="AG650">
        <f>AE650/AF650*1000000</f>
        <v>40.93327875562832</v>
      </c>
      <c r="AH650">
        <v>-10.5</v>
      </c>
      <c r="AI650">
        <v>0.012231999758081587</v>
      </c>
      <c r="AJ650">
        <v>0.7090663687982873</v>
      </c>
      <c r="AK650">
        <v>-1.218408</v>
      </c>
      <c r="AL650">
        <v>0</v>
      </c>
    </row>
    <row r="651" spans="1:38" ht="12.75">
      <c r="A651" s="4" t="s">
        <v>69</v>
      </c>
      <c r="B651" s="4">
        <v>2012</v>
      </c>
      <c r="C651" s="4">
        <v>0</v>
      </c>
      <c r="D651" s="4"/>
      <c r="E651" s="4">
        <v>1</v>
      </c>
      <c r="F651" s="4">
        <v>2</v>
      </c>
      <c r="M651" s="4">
        <v>0.329</v>
      </c>
      <c r="N651">
        <v>229.594</v>
      </c>
      <c r="O651" s="4">
        <f>M651*201.6/N651</f>
        <v>0.28888559805569836</v>
      </c>
      <c r="P651" s="4">
        <v>0</v>
      </c>
      <c r="R651" s="4">
        <v>0</v>
      </c>
      <c r="S651" s="4">
        <v>0</v>
      </c>
      <c r="U651">
        <v>98.7</v>
      </c>
      <c r="V651">
        <v>93.2</v>
      </c>
      <c r="W651">
        <v>1</v>
      </c>
      <c r="X651" s="4">
        <v>0.5</v>
      </c>
      <c r="Y651">
        <v>0.5</v>
      </c>
      <c r="Z651">
        <v>0</v>
      </c>
      <c r="AA651">
        <f>(X651+Y651+W651)*(1+0.5*Z651)</f>
        <v>2</v>
      </c>
      <c r="AB651">
        <v>3</v>
      </c>
      <c r="AC651">
        <v>1.5</v>
      </c>
      <c r="AD651">
        <f>AB651*AC651</f>
        <v>4.5</v>
      </c>
      <c r="AE651">
        <v>412</v>
      </c>
      <c r="AF651">
        <v>5724554</v>
      </c>
      <c r="AG651">
        <f>AE651/AF651*1000000</f>
        <v>71.97067230040977</v>
      </c>
      <c r="AH651">
        <v>2</v>
      </c>
      <c r="AI651">
        <v>0.005308268454496667</v>
      </c>
      <c r="AJ651">
        <v>2.1898517792741146</v>
      </c>
      <c r="AK651">
        <v>0.0178031</v>
      </c>
      <c r="AL651">
        <v>1</v>
      </c>
    </row>
    <row r="652" spans="1:38" ht="12.75">
      <c r="A652" s="4" t="s">
        <v>70</v>
      </c>
      <c r="B652" s="4">
        <v>2012</v>
      </c>
      <c r="C652" s="4">
        <v>1</v>
      </c>
      <c r="D652" s="4"/>
      <c r="E652" s="4">
        <v>0</v>
      </c>
      <c r="F652" s="4">
        <v>0</v>
      </c>
      <c r="M652" s="4">
        <v>0.14</v>
      </c>
      <c r="N652">
        <v>229.594</v>
      </c>
      <c r="O652" s="4">
        <f>M652*201.6/N652</f>
        <v>0.12293004172582908</v>
      </c>
      <c r="P652" s="4">
        <v>0</v>
      </c>
      <c r="R652" s="4">
        <v>0</v>
      </c>
      <c r="S652" s="4">
        <v>0</v>
      </c>
      <c r="U652">
        <v>101.8</v>
      </c>
      <c r="V652">
        <v>96.1</v>
      </c>
      <c r="W652">
        <v>1</v>
      </c>
      <c r="X652">
        <v>0.5</v>
      </c>
      <c r="Y652">
        <v>1</v>
      </c>
      <c r="Z652">
        <v>0</v>
      </c>
      <c r="AA652">
        <f>(X652+Y652+W652)*(1+0.5*Z652)</f>
        <v>2.5</v>
      </c>
      <c r="AB652">
        <v>0</v>
      </c>
      <c r="AC652">
        <v>1</v>
      </c>
      <c r="AD652">
        <f>AB652*AC652</f>
        <v>0</v>
      </c>
      <c r="AE652">
        <v>63</v>
      </c>
      <c r="AF652">
        <v>576626</v>
      </c>
      <c r="AG652">
        <f>AE652/AF652*1000000</f>
        <v>109.2562596899897</v>
      </c>
      <c r="AH652">
        <v>-21</v>
      </c>
      <c r="AI652">
        <v>0.014602401989312735</v>
      </c>
      <c r="AJ652">
        <v>0.058851843532394185</v>
      </c>
      <c r="AK652">
        <v>-0.4451782</v>
      </c>
      <c r="AL652">
        <v>0</v>
      </c>
    </row>
    <row r="653" spans="1:38" ht="12.75">
      <c r="A653" s="4" t="s">
        <v>20</v>
      </c>
      <c r="B653" s="4">
        <v>2013</v>
      </c>
      <c r="C653" s="4">
        <v>0</v>
      </c>
      <c r="D653" s="4"/>
      <c r="E653" s="4"/>
      <c r="F653" s="4"/>
      <c r="M653" s="4">
        <v>0.16</v>
      </c>
      <c r="N653">
        <v>232.957</v>
      </c>
      <c r="O653" s="4">
        <f>M653*201.6/N653</f>
        <v>0.13846332155719726</v>
      </c>
      <c r="P653" s="4">
        <v>0</v>
      </c>
      <c r="R653" s="4">
        <v>0</v>
      </c>
      <c r="S653" s="4">
        <v>0</v>
      </c>
      <c r="U653">
        <v>94</v>
      </c>
      <c r="V653">
        <v>87.7</v>
      </c>
      <c r="W653">
        <v>1</v>
      </c>
      <c r="X653">
        <v>1</v>
      </c>
      <c r="Y653">
        <v>1</v>
      </c>
      <c r="Z653">
        <v>0.5</v>
      </c>
      <c r="AA653">
        <f>(X653+Y653+W653)*(1+0.5*Z653)</f>
        <v>3.75</v>
      </c>
      <c r="AB653">
        <v>0</v>
      </c>
      <c r="AC653">
        <v>1</v>
      </c>
      <c r="AD653">
        <f>AB653*AC653</f>
        <v>0</v>
      </c>
      <c r="AE653">
        <f>143</f>
        <v>143</v>
      </c>
      <c r="AF653">
        <v>4833722</v>
      </c>
      <c r="AG653">
        <f>AE653/AF653*1000000</f>
        <v>29.583827948731848</v>
      </c>
      <c r="AH653">
        <v>-14</v>
      </c>
      <c r="AI653">
        <v>0.003931694476666369</v>
      </c>
      <c r="AJ653">
        <v>0.684705931028776</v>
      </c>
      <c r="AK653">
        <v>-1.24236</v>
      </c>
      <c r="AL653">
        <v>1</v>
      </c>
    </row>
    <row r="654" spans="1:38" ht="12.75">
      <c r="A654" s="4" t="s">
        <v>22</v>
      </c>
      <c r="B654" s="4">
        <v>2013</v>
      </c>
      <c r="C654" s="4">
        <v>0</v>
      </c>
      <c r="D654" s="4"/>
      <c r="E654" s="4"/>
      <c r="F654" s="4"/>
      <c r="M654" s="4">
        <v>0.08</v>
      </c>
      <c r="N654">
        <v>232.957</v>
      </c>
      <c r="O654" s="4">
        <f>M654*201.6/N654</f>
        <v>0.06923166077859863</v>
      </c>
      <c r="P654" s="4">
        <v>0</v>
      </c>
      <c r="R654" s="4">
        <v>0</v>
      </c>
      <c r="S654" s="4">
        <v>0</v>
      </c>
      <c r="U654">
        <v>113.7</v>
      </c>
      <c r="V654">
        <v>106</v>
      </c>
      <c r="W654">
        <v>1</v>
      </c>
      <c r="X654">
        <v>0.5</v>
      </c>
      <c r="Y654">
        <v>0</v>
      </c>
      <c r="Z654">
        <v>0</v>
      </c>
      <c r="AA654">
        <f>(X654+Y654+W654)*(1+0.5*Z654)</f>
        <v>1.5</v>
      </c>
      <c r="AB654">
        <v>0</v>
      </c>
      <c r="AC654">
        <v>1</v>
      </c>
      <c r="AD654">
        <f>AB654*AC654</f>
        <v>0</v>
      </c>
      <c r="AE654">
        <v>134</v>
      </c>
      <c r="AF654">
        <v>735132</v>
      </c>
      <c r="AG654">
        <f>AE654/AF654*1000000</f>
        <v>182.28018913610074</v>
      </c>
      <c r="AH654">
        <v>-12</v>
      </c>
      <c r="AI654">
        <v>0.00864384338944581</v>
      </c>
      <c r="AJ654">
        <v>0.04229804269656815</v>
      </c>
      <c r="AK654">
        <v>-0.9085361</v>
      </c>
      <c r="AL654">
        <v>1</v>
      </c>
    </row>
    <row r="655" spans="1:38" ht="12.75">
      <c r="A655" s="4" t="s">
        <v>23</v>
      </c>
      <c r="B655" s="4">
        <v>2013</v>
      </c>
      <c r="C655" s="4">
        <v>2</v>
      </c>
      <c r="D655" s="4"/>
      <c r="E655" s="4"/>
      <c r="F655" s="4"/>
      <c r="M655" s="4">
        <v>0.18</v>
      </c>
      <c r="N655">
        <v>232.957</v>
      </c>
      <c r="O655" s="4">
        <f>M655*201.6/N655</f>
        <v>0.1557712367518469</v>
      </c>
      <c r="P655" s="4">
        <v>0</v>
      </c>
      <c r="R655" s="4">
        <v>0</v>
      </c>
      <c r="S655" s="4">
        <v>0</v>
      </c>
      <c r="U655">
        <v>104.1</v>
      </c>
      <c r="V655">
        <v>97.1</v>
      </c>
      <c r="W655">
        <v>1</v>
      </c>
      <c r="X655">
        <v>0.5</v>
      </c>
      <c r="Y655">
        <v>1</v>
      </c>
      <c r="Z655">
        <v>0.5</v>
      </c>
      <c r="AA655">
        <f>(X655+Y655+W655)*(1+0.5*Z655)</f>
        <v>3.125</v>
      </c>
      <c r="AB655">
        <v>4</v>
      </c>
      <c r="AC655">
        <v>1</v>
      </c>
      <c r="AD655">
        <f>AB655*AC655</f>
        <v>4</v>
      </c>
      <c r="AE655">
        <v>192</v>
      </c>
      <c r="AF655">
        <v>6626624</v>
      </c>
      <c r="AG655">
        <f>AE655/AF655*1000000</f>
        <v>28.974029611458263</v>
      </c>
      <c r="AH655">
        <v>-7</v>
      </c>
      <c r="AI655">
        <v>0.010519489042359763</v>
      </c>
      <c r="AJ655">
        <v>0.09435136892492009</v>
      </c>
      <c r="AK655">
        <v>0.3551749</v>
      </c>
      <c r="AL655">
        <v>1</v>
      </c>
    </row>
    <row r="656" spans="1:38" ht="12.75">
      <c r="A656" s="4" t="s">
        <v>24</v>
      </c>
      <c r="B656" s="4">
        <v>2013</v>
      </c>
      <c r="C656" s="4">
        <v>0</v>
      </c>
      <c r="D656" s="4"/>
      <c r="E656" s="4"/>
      <c r="F656" s="4"/>
      <c r="M656" s="4">
        <v>0.215</v>
      </c>
      <c r="N656">
        <v>232.957</v>
      </c>
      <c r="O656" s="4">
        <f>M656*201.6/N656</f>
        <v>0.1860600883424838</v>
      </c>
      <c r="P656" s="4">
        <v>0</v>
      </c>
      <c r="R656" s="4">
        <v>0</v>
      </c>
      <c r="S656" s="4">
        <v>0</v>
      </c>
      <c r="U656">
        <v>93.8</v>
      </c>
      <c r="V656">
        <v>87.5</v>
      </c>
      <c r="W656">
        <v>0</v>
      </c>
      <c r="X656">
        <v>0</v>
      </c>
      <c r="Y656">
        <v>0</v>
      </c>
      <c r="Z656">
        <v>0</v>
      </c>
      <c r="AA656">
        <f>(X656+Y656+W656)*(1+0.5*Z656)</f>
        <v>0</v>
      </c>
      <c r="AB656">
        <v>0</v>
      </c>
      <c r="AC656">
        <v>1</v>
      </c>
      <c r="AD656">
        <f>AB656*AC656</f>
        <v>0</v>
      </c>
      <c r="AE656">
        <v>117</v>
      </c>
      <c r="AF656">
        <v>2959373</v>
      </c>
      <c r="AG656">
        <f>AE656/AF656*1000000</f>
        <v>39.535401586755036</v>
      </c>
      <c r="AH656">
        <v>-13</v>
      </c>
      <c r="AI656">
        <v>0.004272219077271441</v>
      </c>
      <c r="AJ656">
        <v>0.724807708927491</v>
      </c>
      <c r="AK656">
        <v>-1.337507</v>
      </c>
      <c r="AL656">
        <v>0</v>
      </c>
    </row>
    <row r="657" spans="1:38" ht="12.75">
      <c r="A657" s="4" t="s">
        <v>25</v>
      </c>
      <c r="B657" s="4">
        <v>2013</v>
      </c>
      <c r="C657" s="4">
        <v>0</v>
      </c>
      <c r="D657" s="4"/>
      <c r="E657" s="4"/>
      <c r="F657" s="4"/>
      <c r="M657" s="4">
        <v>0.395</v>
      </c>
      <c r="N657">
        <v>232.957</v>
      </c>
      <c r="O657" s="4">
        <f>M657*201.6/N657</f>
        <v>0.34183132509433073</v>
      </c>
      <c r="P657" s="4">
        <v>1</v>
      </c>
      <c r="R657" s="4">
        <v>1</v>
      </c>
      <c r="S657" s="4">
        <v>1</v>
      </c>
      <c r="U657">
        <v>120.4</v>
      </c>
      <c r="V657">
        <v>112.3</v>
      </c>
      <c r="W657">
        <v>1</v>
      </c>
      <c r="X657">
        <v>0</v>
      </c>
      <c r="Y657">
        <v>0</v>
      </c>
      <c r="Z657">
        <v>0.5</v>
      </c>
      <c r="AA657">
        <f>(X657+Y657+W657)*(1+0.5*Z657)</f>
        <v>1.25</v>
      </c>
      <c r="AB657">
        <v>20</v>
      </c>
      <c r="AC657">
        <v>1.5</v>
      </c>
      <c r="AD657">
        <f>AB657*AC657</f>
        <v>30</v>
      </c>
      <c r="AE657">
        <v>2480</v>
      </c>
      <c r="AF657">
        <v>38332521</v>
      </c>
      <c r="AG657">
        <f>AE657/AF657*1000000</f>
        <v>64.69702318822182</v>
      </c>
      <c r="AH657">
        <v>8.5</v>
      </c>
      <c r="AI657">
        <v>0.006751956281195023</v>
      </c>
      <c r="AJ657">
        <v>0.30127395291871195</v>
      </c>
      <c r="AK657">
        <v>0.931102</v>
      </c>
      <c r="AL657">
        <v>0</v>
      </c>
    </row>
    <row r="658" spans="1:38" ht="12.75">
      <c r="A658" s="4" t="s">
        <v>26</v>
      </c>
      <c r="B658" s="4">
        <v>2013</v>
      </c>
      <c r="C658" s="4">
        <v>0</v>
      </c>
      <c r="D658" s="4"/>
      <c r="E658" s="4"/>
      <c r="F658" s="4"/>
      <c r="M658" s="4">
        <v>0.22</v>
      </c>
      <c r="N658">
        <v>232.957</v>
      </c>
      <c r="O658" s="4">
        <f>M658*201.6/N658</f>
        <v>0.1903870671411462</v>
      </c>
      <c r="P658" s="4">
        <v>0</v>
      </c>
      <c r="R658" s="4">
        <v>0</v>
      </c>
      <c r="S658" s="4">
        <v>0.5</v>
      </c>
      <c r="U658">
        <v>109.6</v>
      </c>
      <c r="V658">
        <v>102.2</v>
      </c>
      <c r="W658">
        <v>1</v>
      </c>
      <c r="X658">
        <v>0.5</v>
      </c>
      <c r="Y658">
        <v>0.5</v>
      </c>
      <c r="Z658">
        <v>0</v>
      </c>
      <c r="AA658">
        <f>(X658+Y658+W658)*(1+0.5*Z658)</f>
        <v>2</v>
      </c>
      <c r="AB658">
        <v>7.5</v>
      </c>
      <c r="AC658">
        <v>1</v>
      </c>
      <c r="AD658">
        <f>AB658*AC658</f>
        <v>7.5</v>
      </c>
      <c r="AE658">
        <v>319</v>
      </c>
      <c r="AF658">
        <v>5268367</v>
      </c>
      <c r="AG658">
        <f>AE658/AF658*1000000</f>
        <v>60.5500717774597</v>
      </c>
      <c r="AH658">
        <v>1</v>
      </c>
      <c r="AI658">
        <v>0.009579161813856969</v>
      </c>
      <c r="AJ658">
        <v>0.2845351461808663</v>
      </c>
      <c r="AK658">
        <v>0.8313395</v>
      </c>
      <c r="AL658">
        <v>0</v>
      </c>
    </row>
    <row r="659" spans="1:38" ht="12.75">
      <c r="A659" s="4" t="s">
        <v>27</v>
      </c>
      <c r="B659" s="4">
        <v>2013</v>
      </c>
      <c r="C659" s="4">
        <v>0</v>
      </c>
      <c r="D659" s="4"/>
      <c r="E659" s="4"/>
      <c r="F659" s="4"/>
      <c r="M659" s="4">
        <v>0.25</v>
      </c>
      <c r="N659">
        <v>232.957</v>
      </c>
      <c r="O659" s="4">
        <f>M659*201.6/N659</f>
        <v>0.2163489399331207</v>
      </c>
      <c r="P659" s="4">
        <v>1</v>
      </c>
      <c r="R659" s="4">
        <v>0</v>
      </c>
      <c r="S659" s="4">
        <v>0</v>
      </c>
      <c r="U659">
        <v>116.4</v>
      </c>
      <c r="V659">
        <v>108.5</v>
      </c>
      <c r="W659">
        <v>1</v>
      </c>
      <c r="X659">
        <v>0</v>
      </c>
      <c r="Y659">
        <v>0</v>
      </c>
      <c r="Z659">
        <v>0</v>
      </c>
      <c r="AA659">
        <f>(X659+Y659+W659)*(1+0.5*Z659)</f>
        <v>1</v>
      </c>
      <c r="AB659">
        <v>18</v>
      </c>
      <c r="AC659">
        <v>1</v>
      </c>
      <c r="AD659">
        <f>AB659*AC659</f>
        <v>18</v>
      </c>
      <c r="AE659">
        <v>508</v>
      </c>
      <c r="AF659">
        <v>3596080</v>
      </c>
      <c r="AG659">
        <f>AE659/AF659*1000000</f>
        <v>141.26493292696492</v>
      </c>
      <c r="AH659">
        <v>7</v>
      </c>
      <c r="AI659">
        <v>0.003865251133476267</v>
      </c>
      <c r="AJ659">
        <v>3.634408602150538</v>
      </c>
      <c r="AK659">
        <v>0.4230245</v>
      </c>
      <c r="AL659">
        <v>0</v>
      </c>
    </row>
    <row r="660" spans="1:38" ht="12.75">
      <c r="A660" s="4" t="s">
        <v>28</v>
      </c>
      <c r="B660" s="4">
        <v>2013</v>
      </c>
      <c r="C660" s="4">
        <v>1</v>
      </c>
      <c r="D660" s="4"/>
      <c r="E660" s="4"/>
      <c r="F660" s="4"/>
      <c r="M660" s="4">
        <v>0.23</v>
      </c>
      <c r="N660">
        <v>232.957</v>
      </c>
      <c r="O660" s="4">
        <f>M660*201.6/N660</f>
        <v>0.19904102473847107</v>
      </c>
      <c r="P660" s="4">
        <v>1</v>
      </c>
      <c r="R660" s="4">
        <v>0</v>
      </c>
      <c r="S660" s="4">
        <v>0</v>
      </c>
      <c r="U660">
        <v>108.8</v>
      </c>
      <c r="V660">
        <v>101.4</v>
      </c>
      <c r="W660">
        <v>1</v>
      </c>
      <c r="X660">
        <v>1</v>
      </c>
      <c r="Y660">
        <v>1</v>
      </c>
      <c r="Z660">
        <v>0</v>
      </c>
      <c r="AA660">
        <f>(X660+Y660+W660)*(1+0.5*Z660)</f>
        <v>3</v>
      </c>
      <c r="AB660">
        <v>11.5</v>
      </c>
      <c r="AC660">
        <v>1.5</v>
      </c>
      <c r="AD660">
        <f>AB660*AC660</f>
        <v>17.25</v>
      </c>
      <c r="AE660">
        <v>56</v>
      </c>
      <c r="AF660">
        <v>925749</v>
      </c>
      <c r="AG660">
        <f>AE660/AF660*1000000</f>
        <v>60.491558727041564</v>
      </c>
      <c r="AH660">
        <v>8</v>
      </c>
      <c r="AI660">
        <v>0.003185772549843337</v>
      </c>
      <c r="AJ660">
        <v>1.5864297253634894</v>
      </c>
      <c r="AK660">
        <v>0.3867252</v>
      </c>
      <c r="AL660">
        <v>0</v>
      </c>
    </row>
    <row r="661" spans="1:38" ht="12.75">
      <c r="A661" s="4" t="s">
        <v>29</v>
      </c>
      <c r="B661" s="4">
        <v>2013</v>
      </c>
      <c r="C661" s="4">
        <v>2</v>
      </c>
      <c r="D661" s="4"/>
      <c r="E661" s="4"/>
      <c r="F661" s="4"/>
      <c r="M661" s="4">
        <v>0.04</v>
      </c>
      <c r="N661">
        <v>232.957</v>
      </c>
      <c r="O661" s="4">
        <f>M661*201.6/N661</f>
        <v>0.034615830389299315</v>
      </c>
      <c r="P661" s="4">
        <v>0</v>
      </c>
      <c r="R661" s="4">
        <v>0</v>
      </c>
      <c r="S661" s="4">
        <v>0</v>
      </c>
      <c r="U661">
        <v>106</v>
      </c>
      <c r="V661">
        <v>98.8</v>
      </c>
      <c r="W661">
        <v>1</v>
      </c>
      <c r="X661">
        <v>1</v>
      </c>
      <c r="Y661">
        <v>1</v>
      </c>
      <c r="Z661">
        <v>1</v>
      </c>
      <c r="AA661">
        <f>(X661+Y661+W661)*(1+0.5*Z661)</f>
        <v>4.5</v>
      </c>
      <c r="AB661">
        <v>0</v>
      </c>
      <c r="AC661">
        <v>1</v>
      </c>
      <c r="AD661">
        <f>AB661*AC661</f>
        <v>0</v>
      </c>
      <c r="AE661">
        <v>789</v>
      </c>
      <c r="AF661">
        <v>19552860</v>
      </c>
      <c r="AG661">
        <f>AE661/AF661*1000000</f>
        <v>40.352153086556136</v>
      </c>
      <c r="AH661">
        <v>-2</v>
      </c>
      <c r="AI661">
        <v>0.015230009505988228</v>
      </c>
      <c r="AJ661">
        <v>0.45335293712237823</v>
      </c>
      <c r="AK661">
        <v>0.2466329</v>
      </c>
      <c r="AL661">
        <v>1</v>
      </c>
    </row>
    <row r="662" spans="1:38" ht="12.75">
      <c r="A662" s="4" t="s">
        <v>30</v>
      </c>
      <c r="B662" s="4">
        <v>2013</v>
      </c>
      <c r="C662" s="4">
        <v>0</v>
      </c>
      <c r="D662" s="4"/>
      <c r="E662" s="4"/>
      <c r="F662" s="4"/>
      <c r="M662" s="4">
        <v>0.075</v>
      </c>
      <c r="N662">
        <v>232.957</v>
      </c>
      <c r="O662" s="4">
        <f>M662*201.6/N662</f>
        <v>0.06490468197993621</v>
      </c>
      <c r="P662" s="4">
        <v>0</v>
      </c>
      <c r="R662" s="4">
        <v>0</v>
      </c>
      <c r="S662" s="4">
        <v>0</v>
      </c>
      <c r="U662">
        <v>98.5</v>
      </c>
      <c r="V662">
        <v>91.9</v>
      </c>
      <c r="W662">
        <v>1</v>
      </c>
      <c r="X662">
        <v>0.5</v>
      </c>
      <c r="Y662">
        <v>1</v>
      </c>
      <c r="Z662">
        <v>0.5</v>
      </c>
      <c r="AA662">
        <f>(X662+Y662+W662)*(1+0.5*Z662)</f>
        <v>3.125</v>
      </c>
      <c r="AB662">
        <v>0</v>
      </c>
      <c r="AC662">
        <v>1</v>
      </c>
      <c r="AD662">
        <f>AB662*AC662</f>
        <v>0</v>
      </c>
      <c r="AE662">
        <v>262</v>
      </c>
      <c r="AF662">
        <v>9992167</v>
      </c>
      <c r="AG662">
        <f>AE662/AF662*1000000</f>
        <v>26.220538547844527</v>
      </c>
      <c r="AH662">
        <v>-6</v>
      </c>
      <c r="AI662">
        <v>0.0053678461697131636</v>
      </c>
      <c r="AJ662">
        <v>0.5519704616298056</v>
      </c>
      <c r="AK662">
        <v>-0.3277729</v>
      </c>
      <c r="AL662">
        <v>1</v>
      </c>
    </row>
    <row r="663" spans="1:38" ht="12.75">
      <c r="A663" s="4" t="s">
        <v>31</v>
      </c>
      <c r="B663" s="4">
        <v>2013</v>
      </c>
      <c r="C663" s="4">
        <v>0</v>
      </c>
      <c r="D663" s="4"/>
      <c r="E663" s="4"/>
      <c r="F663" s="4"/>
      <c r="M663" s="4">
        <v>0.17</v>
      </c>
      <c r="N663">
        <v>232.957</v>
      </c>
      <c r="O663" s="4">
        <f>M663*201.6/N663</f>
        <v>0.14711727915452208</v>
      </c>
      <c r="P663" s="4">
        <v>0</v>
      </c>
      <c r="R663" s="4">
        <v>0</v>
      </c>
      <c r="S663" s="4">
        <v>0</v>
      </c>
      <c r="U663">
        <v>124.6</v>
      </c>
      <c r="V663">
        <v>116.2</v>
      </c>
      <c r="W663">
        <v>0</v>
      </c>
      <c r="X663">
        <v>0</v>
      </c>
      <c r="Y663">
        <v>0</v>
      </c>
      <c r="Z663">
        <v>0</v>
      </c>
      <c r="AA663">
        <f>(X663+Y663+W663)*(1+0.5*Z663)</f>
        <v>0</v>
      </c>
      <c r="AB663">
        <v>10</v>
      </c>
      <c r="AC663">
        <v>1</v>
      </c>
      <c r="AD663">
        <f>AB663*AC663</f>
        <v>10</v>
      </c>
      <c r="AE663">
        <v>348</v>
      </c>
      <c r="AF663">
        <v>1404054</v>
      </c>
      <c r="AG663">
        <f>AE663/AF663*1000000</f>
        <v>247.85371502805447</v>
      </c>
      <c r="AH663">
        <v>18</v>
      </c>
      <c r="AI663">
        <v>0.052408281874318924</v>
      </c>
      <c r="AJ663">
        <v>0.07090941322460556</v>
      </c>
      <c r="AK663">
        <v>2.853615</v>
      </c>
      <c r="AL663">
        <v>0</v>
      </c>
    </row>
    <row r="664" spans="1:38" ht="12.75">
      <c r="A664" s="4" t="s">
        <v>32</v>
      </c>
      <c r="B664" s="4">
        <v>2013</v>
      </c>
      <c r="C664" s="4">
        <v>1</v>
      </c>
      <c r="D664" s="4"/>
      <c r="E664" s="4"/>
      <c r="F664" s="4"/>
      <c r="M664" s="4">
        <v>0.25</v>
      </c>
      <c r="N664">
        <v>232.957</v>
      </c>
      <c r="O664" s="4">
        <f>M664*201.6/N664</f>
        <v>0.2163489399331207</v>
      </c>
      <c r="P664" s="4">
        <v>0</v>
      </c>
      <c r="R664" s="4">
        <v>0</v>
      </c>
      <c r="S664" s="4">
        <v>0</v>
      </c>
      <c r="U664">
        <v>99.5</v>
      </c>
      <c r="V664">
        <v>92.8</v>
      </c>
      <c r="W664">
        <v>1</v>
      </c>
      <c r="X664">
        <v>0.5</v>
      </c>
      <c r="Y664">
        <v>0</v>
      </c>
      <c r="Z664">
        <v>0</v>
      </c>
      <c r="AA664">
        <f>(X664+Y664+W664)*(1+0.5*Z664)</f>
        <v>1.5</v>
      </c>
      <c r="AB664">
        <v>0</v>
      </c>
      <c r="AC664">
        <v>1</v>
      </c>
      <c r="AD664">
        <f>AB664*AC664</f>
        <v>0</v>
      </c>
      <c r="AE664">
        <v>176</v>
      </c>
      <c r="AF664">
        <v>1612136</v>
      </c>
      <c r="AG664">
        <f>AE664/AF664*1000000</f>
        <v>109.17193090409246</v>
      </c>
      <c r="AH664">
        <v>-18</v>
      </c>
      <c r="AI664">
        <v>0.007026573222368229</v>
      </c>
      <c r="AJ664">
        <v>0.2757465564738292</v>
      </c>
      <c r="AK664">
        <v>-0.5923563</v>
      </c>
      <c r="AL664">
        <v>0</v>
      </c>
    </row>
    <row r="665" spans="1:38" ht="12.75">
      <c r="A665" s="4" t="s">
        <v>33</v>
      </c>
      <c r="B665" s="4">
        <v>2013</v>
      </c>
      <c r="C665" s="4">
        <v>0</v>
      </c>
      <c r="D665" s="4"/>
      <c r="E665" s="4"/>
      <c r="F665" s="4"/>
      <c r="M665" s="4">
        <v>0.19</v>
      </c>
      <c r="N665">
        <v>232.957</v>
      </c>
      <c r="O665" s="4">
        <f>M665*201.6/N665</f>
        <v>0.16442519434917174</v>
      </c>
      <c r="P665" s="4">
        <v>0</v>
      </c>
      <c r="R665" s="4">
        <v>0</v>
      </c>
      <c r="S665" s="4">
        <v>0</v>
      </c>
      <c r="U665">
        <v>108.3</v>
      </c>
      <c r="V665">
        <v>101</v>
      </c>
      <c r="W665">
        <v>1</v>
      </c>
      <c r="X665">
        <v>0.5</v>
      </c>
      <c r="Y665">
        <v>0</v>
      </c>
      <c r="Z665">
        <v>0</v>
      </c>
      <c r="AA665">
        <f>(X665+Y665+W665)*(1+0.5*Z665)</f>
        <v>1.5</v>
      </c>
      <c r="AB665">
        <v>7</v>
      </c>
      <c r="AC665">
        <v>1.5</v>
      </c>
      <c r="AD665">
        <f>AB665*AC665</f>
        <v>10.5</v>
      </c>
      <c r="AE665">
        <v>658</v>
      </c>
      <c r="AF665">
        <v>12882135</v>
      </c>
      <c r="AG665">
        <f>AE665/AF665*1000000</f>
        <v>51.07848970686924</v>
      </c>
      <c r="AH665">
        <v>8</v>
      </c>
      <c r="AI665">
        <v>0.00600499088809864</v>
      </c>
      <c r="AJ665">
        <v>1.8236556752155728</v>
      </c>
      <c r="AK665">
        <v>-0.1966912</v>
      </c>
      <c r="AL665">
        <v>1</v>
      </c>
    </row>
    <row r="666" spans="1:38" ht="12.75">
      <c r="A666" s="4" t="s">
        <v>34</v>
      </c>
      <c r="B666" s="4">
        <v>2013</v>
      </c>
      <c r="C666" s="4">
        <v>1</v>
      </c>
      <c r="D666" s="4"/>
      <c r="E666" s="4"/>
      <c r="F666" s="4"/>
      <c r="M666" s="4">
        <v>0.18</v>
      </c>
      <c r="N666">
        <v>232.957</v>
      </c>
      <c r="O666" s="4">
        <f>M666*201.6/N666</f>
        <v>0.1557712367518469</v>
      </c>
      <c r="P666" s="4">
        <v>0</v>
      </c>
      <c r="R666" s="4">
        <v>0</v>
      </c>
      <c r="S666" s="4">
        <v>0</v>
      </c>
      <c r="U666">
        <v>98</v>
      </c>
      <c r="V666">
        <v>91.4</v>
      </c>
      <c r="W666">
        <v>1</v>
      </c>
      <c r="X666" s="4">
        <v>0.5</v>
      </c>
      <c r="Y666">
        <v>1</v>
      </c>
      <c r="Z666">
        <v>0</v>
      </c>
      <c r="AA666">
        <f>(X666+Y666+W666)*(1+0.5*Z666)</f>
        <v>2.5</v>
      </c>
      <c r="AB666">
        <v>0</v>
      </c>
      <c r="AC666">
        <v>1</v>
      </c>
      <c r="AD666">
        <f>AB666*AC666</f>
        <v>0</v>
      </c>
      <c r="AE666">
        <v>319</v>
      </c>
      <c r="AF666">
        <v>6570902</v>
      </c>
      <c r="AG666">
        <f>AE666/AF666*1000000</f>
        <v>48.54736838260562</v>
      </c>
      <c r="AH666">
        <v>-5</v>
      </c>
      <c r="AI666">
        <v>0.0037570118746552603</v>
      </c>
      <c r="AJ666">
        <v>0.9724913047227572</v>
      </c>
      <c r="AK666">
        <v>-1.031972</v>
      </c>
      <c r="AL666">
        <v>0</v>
      </c>
    </row>
    <row r="667" spans="1:38" ht="12.75">
      <c r="A667" s="4" t="s">
        <v>35</v>
      </c>
      <c r="B667" s="4">
        <v>2013</v>
      </c>
      <c r="C667" s="4">
        <v>0</v>
      </c>
      <c r="D667" s="4"/>
      <c r="E667" s="4"/>
      <c r="F667" s="4"/>
      <c r="M667" s="4">
        <v>0.21</v>
      </c>
      <c r="N667">
        <v>232.957</v>
      </c>
      <c r="O667" s="4">
        <f>M667*201.6/N667</f>
        <v>0.18173310954382138</v>
      </c>
      <c r="P667" s="4">
        <v>0</v>
      </c>
      <c r="R667" s="4">
        <v>0</v>
      </c>
      <c r="S667" s="4">
        <v>0</v>
      </c>
      <c r="U667">
        <v>96.8</v>
      </c>
      <c r="V667">
        <v>90.3</v>
      </c>
      <c r="W667">
        <v>1</v>
      </c>
      <c r="X667">
        <v>0</v>
      </c>
      <c r="Y667">
        <v>1</v>
      </c>
      <c r="Z667">
        <v>0</v>
      </c>
      <c r="AA667">
        <f>(X667+Y667+W667)*(1+0.5*Z667)</f>
        <v>2</v>
      </c>
      <c r="AB667">
        <v>0.5</v>
      </c>
      <c r="AC667">
        <v>1</v>
      </c>
      <c r="AD667">
        <f>AB667*AC667</f>
        <v>0.5</v>
      </c>
      <c r="AE667">
        <v>164</v>
      </c>
      <c r="AF667">
        <v>3090416</v>
      </c>
      <c r="AG667">
        <f>AE667/AF667*1000000</f>
        <v>53.06728932286139</v>
      </c>
      <c r="AH667">
        <v>1</v>
      </c>
      <c r="AI667">
        <v>0.00630056855455937</v>
      </c>
      <c r="AJ667">
        <v>1.0926526891522335</v>
      </c>
      <c r="AK667">
        <v>-1.017172</v>
      </c>
      <c r="AL667">
        <v>0</v>
      </c>
    </row>
    <row r="668" spans="1:38" ht="12.75">
      <c r="A668" s="4" t="s">
        <v>36</v>
      </c>
      <c r="B668" s="4">
        <v>2013</v>
      </c>
      <c r="C668" s="4">
        <v>1</v>
      </c>
      <c r="D668" s="4"/>
      <c r="E668" s="4"/>
      <c r="F668" s="4"/>
      <c r="M668" s="4">
        <v>0.24</v>
      </c>
      <c r="N668">
        <v>232.957</v>
      </c>
      <c r="O668" s="4">
        <f>M668*201.6/N668</f>
        <v>0.2076949823357959</v>
      </c>
      <c r="P668" s="4">
        <v>0</v>
      </c>
      <c r="R668" s="4">
        <v>0</v>
      </c>
      <c r="S668" s="4">
        <v>0</v>
      </c>
      <c r="U668">
        <v>97.4</v>
      </c>
      <c r="V668">
        <v>90.8</v>
      </c>
      <c r="W668">
        <v>1</v>
      </c>
      <c r="X668" s="4">
        <v>0.5</v>
      </c>
      <c r="Y668">
        <v>1</v>
      </c>
      <c r="Z668">
        <v>0</v>
      </c>
      <c r="AA668">
        <f>(X668+Y668+W668)*(1+0.5*Z668)</f>
        <v>2.5</v>
      </c>
      <c r="AB668">
        <v>10</v>
      </c>
      <c r="AC668">
        <v>1</v>
      </c>
      <c r="AD668">
        <f>AB668*AC668</f>
        <v>10</v>
      </c>
      <c r="AE668">
        <v>142</v>
      </c>
      <c r="AF668">
        <v>2893957</v>
      </c>
      <c r="AG668">
        <f>AE668/AF668*1000000</f>
        <v>49.06776431025064</v>
      </c>
      <c r="AH668">
        <v>-12</v>
      </c>
      <c r="AI668">
        <v>0.003993031466321324</v>
      </c>
      <c r="AJ668">
        <v>0.4790651663163102</v>
      </c>
      <c r="AK668">
        <v>-1.234524</v>
      </c>
      <c r="AL668">
        <v>1</v>
      </c>
    </row>
    <row r="669" spans="1:38" ht="12.75">
      <c r="A669" s="4" t="s">
        <v>37</v>
      </c>
      <c r="B669" s="4">
        <v>2013</v>
      </c>
      <c r="C669" s="4">
        <v>0</v>
      </c>
      <c r="D669" s="4"/>
      <c r="E669" s="4"/>
      <c r="F669" s="4"/>
      <c r="M669" s="4">
        <v>0.294</v>
      </c>
      <c r="N669">
        <v>232.957</v>
      </c>
      <c r="O669" s="4">
        <f>M669*201.6/N669</f>
        <v>0.25442635336134994</v>
      </c>
      <c r="P669" s="4">
        <v>0</v>
      </c>
      <c r="R669" s="4">
        <v>0</v>
      </c>
      <c r="S669" s="4">
        <v>0</v>
      </c>
      <c r="U669">
        <v>95.5</v>
      </c>
      <c r="V669">
        <v>89.1</v>
      </c>
      <c r="W669">
        <v>1</v>
      </c>
      <c r="X669" s="4">
        <v>0.5</v>
      </c>
      <c r="Y669">
        <v>0</v>
      </c>
      <c r="Z669">
        <v>0</v>
      </c>
      <c r="AA669">
        <f>(X669+Y669+W669)*(1+0.5*Z669)</f>
        <v>1.5</v>
      </c>
      <c r="AB669">
        <v>0</v>
      </c>
      <c r="AC669">
        <v>1</v>
      </c>
      <c r="AD669">
        <f>AB669*AC669</f>
        <v>0</v>
      </c>
      <c r="AE669">
        <v>176</v>
      </c>
      <c r="AF669">
        <v>4395295</v>
      </c>
      <c r="AG669">
        <f>AE669/AF669*1000000</f>
        <v>40.04281851388814</v>
      </c>
      <c r="AH669">
        <v>-12</v>
      </c>
      <c r="AI669">
        <v>0.004725571651331373</v>
      </c>
      <c r="AJ669">
        <v>0.8186749958901856</v>
      </c>
      <c r="AK669">
        <v>-0.7676079</v>
      </c>
      <c r="AL669">
        <v>1</v>
      </c>
    </row>
    <row r="670" spans="1:38" ht="12.75">
      <c r="A670" s="4" t="s">
        <v>38</v>
      </c>
      <c r="B670" s="4">
        <v>2013</v>
      </c>
      <c r="C670" s="4">
        <v>1</v>
      </c>
      <c r="D670" s="4"/>
      <c r="E670" s="4"/>
      <c r="F670" s="4"/>
      <c r="M670" s="4">
        <v>0.2</v>
      </c>
      <c r="N670">
        <v>232.957</v>
      </c>
      <c r="O670" s="4">
        <f>M670*201.6/N670</f>
        <v>0.17307915194649656</v>
      </c>
      <c r="P670" s="4">
        <v>0</v>
      </c>
      <c r="R670" s="4">
        <v>0</v>
      </c>
      <c r="S670" s="4">
        <v>0</v>
      </c>
      <c r="U670">
        <v>97.8</v>
      </c>
      <c r="V670">
        <v>91.2</v>
      </c>
      <c r="W670">
        <v>1</v>
      </c>
      <c r="X670" s="4">
        <v>0.5</v>
      </c>
      <c r="Y670">
        <v>1</v>
      </c>
      <c r="Z670">
        <v>1</v>
      </c>
      <c r="AA670">
        <f>(X670+Y670+W670)*(1+0.5*Z670)</f>
        <v>3.75</v>
      </c>
      <c r="AB670">
        <v>0</v>
      </c>
      <c r="AC670">
        <v>1</v>
      </c>
      <c r="AD670">
        <f>AB670*AC670</f>
        <v>0</v>
      </c>
      <c r="AE670">
        <v>298</v>
      </c>
      <c r="AF670">
        <v>4625470</v>
      </c>
      <c r="AG670">
        <f>AE670/AF670*1000000</f>
        <v>64.42588536948678</v>
      </c>
      <c r="AH670">
        <v>-11.5</v>
      </c>
      <c r="AI670">
        <v>0.00920582640311301</v>
      </c>
      <c r="AJ670">
        <v>0.42753100842633796</v>
      </c>
      <c r="AK670">
        <v>-1.350911</v>
      </c>
      <c r="AL670">
        <v>1</v>
      </c>
    </row>
    <row r="671" spans="1:38" ht="12.75">
      <c r="A671" s="4" t="s">
        <v>39</v>
      </c>
      <c r="B671" s="4">
        <v>2013</v>
      </c>
      <c r="C671" s="4">
        <v>0</v>
      </c>
      <c r="D671" s="4"/>
      <c r="E671" s="4"/>
      <c r="F671" s="4"/>
      <c r="M671" s="4">
        <v>0.3</v>
      </c>
      <c r="N671">
        <v>232.957</v>
      </c>
      <c r="O671" s="4">
        <f>M671*201.6/N671</f>
        <v>0.25961872791974483</v>
      </c>
      <c r="P671" s="4">
        <v>1</v>
      </c>
      <c r="R671" s="4">
        <v>0</v>
      </c>
      <c r="S671" s="4">
        <v>0</v>
      </c>
      <c r="U671">
        <v>104.8</v>
      </c>
      <c r="V671">
        <v>97.7</v>
      </c>
      <c r="W671">
        <v>1</v>
      </c>
      <c r="X671" s="4">
        <v>0.5</v>
      </c>
      <c r="Y671">
        <v>0</v>
      </c>
      <c r="Z671">
        <v>0</v>
      </c>
      <c r="AA671">
        <f>(X671+Y671+W671)*(1+0.5*Z671)</f>
        <v>1.5</v>
      </c>
      <c r="AB671">
        <v>36</v>
      </c>
      <c r="AC671">
        <v>1</v>
      </c>
      <c r="AD671">
        <f>AB671*AC671</f>
        <v>36</v>
      </c>
      <c r="AE671">
        <v>383</v>
      </c>
      <c r="AF671">
        <v>1328302</v>
      </c>
      <c r="AG671">
        <f>AE671/AF671*1000000</f>
        <v>288.33804360755306</v>
      </c>
      <c r="AH671">
        <v>5</v>
      </c>
      <c r="AI671">
        <v>0.01007750409213718</v>
      </c>
      <c r="AJ671">
        <v>1.5151943462897526</v>
      </c>
      <c r="AK671">
        <v>0.7719904</v>
      </c>
      <c r="AL671">
        <v>1</v>
      </c>
    </row>
    <row r="672" spans="1:38" ht="12.75">
      <c r="A672" s="4" t="s">
        <v>40</v>
      </c>
      <c r="B672" s="4">
        <v>2013</v>
      </c>
      <c r="C672" s="4">
        <v>0</v>
      </c>
      <c r="D672" s="4"/>
      <c r="E672" s="4"/>
      <c r="F672" s="4"/>
      <c r="M672" s="4">
        <v>0.239</v>
      </c>
      <c r="N672">
        <v>232.957</v>
      </c>
      <c r="O672" s="4">
        <f>M672*201.6/N672</f>
        <v>0.20682958657606337</v>
      </c>
      <c r="P672" s="4">
        <v>1</v>
      </c>
      <c r="R672" s="4">
        <v>1</v>
      </c>
      <c r="S672" s="4">
        <v>0</v>
      </c>
      <c r="U672">
        <v>118.9</v>
      </c>
      <c r="V672">
        <v>110.9</v>
      </c>
      <c r="W672">
        <v>1</v>
      </c>
      <c r="X672">
        <v>0</v>
      </c>
      <c r="Y672">
        <v>0</v>
      </c>
      <c r="Z672">
        <v>0</v>
      </c>
      <c r="AA672">
        <f>(X672+Y672+W672)*(1+0.5*Z672)</f>
        <v>1</v>
      </c>
      <c r="AB672">
        <v>12.8</v>
      </c>
      <c r="AC672">
        <f>(0.5/14)+AC671</f>
        <v>1.0357142857142858</v>
      </c>
      <c r="AD672">
        <f>AB672*AC672</f>
        <v>13.25714285714286</v>
      </c>
      <c r="AE672">
        <v>530</v>
      </c>
      <c r="AF672">
        <v>5928814</v>
      </c>
      <c r="AG672">
        <f>AE672/AF672*1000000</f>
        <v>89.3939327494504</v>
      </c>
      <c r="AH672">
        <v>10</v>
      </c>
      <c r="AI672">
        <v>0.005859932710094727</v>
      </c>
      <c r="AJ672">
        <v>0.49052107030657566</v>
      </c>
      <c r="AK672">
        <v>0.9115208</v>
      </c>
      <c r="AL672">
        <v>0</v>
      </c>
    </row>
    <row r="673" spans="1:38" ht="12.75">
      <c r="A673" s="4" t="s">
        <v>41</v>
      </c>
      <c r="B673" s="4">
        <v>2013</v>
      </c>
      <c r="C673" s="4">
        <v>0</v>
      </c>
      <c r="D673" s="4"/>
      <c r="E673" s="4"/>
      <c r="F673" s="4"/>
      <c r="M673" s="4">
        <v>0.24</v>
      </c>
      <c r="N673">
        <v>232.957</v>
      </c>
      <c r="O673" s="4">
        <f>M673*201.6/N673</f>
        <v>0.2076949823357959</v>
      </c>
      <c r="P673" s="4">
        <v>1</v>
      </c>
      <c r="R673" s="4">
        <v>0</v>
      </c>
      <c r="S673" s="4">
        <v>0.5</v>
      </c>
      <c r="U673">
        <v>115.1</v>
      </c>
      <c r="V673">
        <v>107.3</v>
      </c>
      <c r="W673">
        <v>0</v>
      </c>
      <c r="X673">
        <v>0</v>
      </c>
      <c r="Y673">
        <v>0</v>
      </c>
      <c r="Z673">
        <v>0</v>
      </c>
      <c r="AA673">
        <f>(X673+Y673+W673)*(1+0.5*Z673)</f>
        <v>0</v>
      </c>
      <c r="AB673">
        <v>9.5</v>
      </c>
      <c r="AC673">
        <v>1</v>
      </c>
      <c r="AD673">
        <f>AB673*AC673</f>
        <v>9.5</v>
      </c>
      <c r="AE673">
        <v>392</v>
      </c>
      <c r="AF673">
        <v>6692824</v>
      </c>
      <c r="AG673">
        <f>AE673/AF673*1000000</f>
        <v>58.57019398687311</v>
      </c>
      <c r="AH673">
        <v>10.5</v>
      </c>
      <c r="AI673">
        <v>0.006978249111420183</v>
      </c>
      <c r="AJ673">
        <v>4.644661232126153</v>
      </c>
      <c r="AK673">
        <v>1.644866</v>
      </c>
      <c r="AL673">
        <v>0</v>
      </c>
    </row>
    <row r="674" spans="1:38" ht="12.75">
      <c r="A674" s="4" t="s">
        <v>42</v>
      </c>
      <c r="B674" s="4">
        <v>2013</v>
      </c>
      <c r="C674" s="4">
        <v>1</v>
      </c>
      <c r="D674" s="4"/>
      <c r="E674" s="4"/>
      <c r="F674" s="4"/>
      <c r="M674" s="4">
        <v>0.19</v>
      </c>
      <c r="N674">
        <v>232.957</v>
      </c>
      <c r="O674" s="4">
        <f>M674*201.6/N674</f>
        <v>0.16442519434917174</v>
      </c>
      <c r="P674" s="4">
        <v>0</v>
      </c>
      <c r="R674" s="4">
        <v>0</v>
      </c>
      <c r="S674" s="4">
        <v>0</v>
      </c>
      <c r="U674">
        <v>101</v>
      </c>
      <c r="V674">
        <v>94.2</v>
      </c>
      <c r="W674">
        <v>1</v>
      </c>
      <c r="X674" s="4">
        <v>0.5</v>
      </c>
      <c r="Y674">
        <v>1</v>
      </c>
      <c r="Z674">
        <v>1</v>
      </c>
      <c r="AA674">
        <f>(X674+Y674+W674)*(1+0.5*Z674)</f>
        <v>3.75</v>
      </c>
      <c r="AB674">
        <v>7.5</v>
      </c>
      <c r="AC674">
        <v>1</v>
      </c>
      <c r="AD674">
        <f>AB674*AC674</f>
        <v>7.5</v>
      </c>
      <c r="AE674">
        <v>637</v>
      </c>
      <c r="AF674">
        <v>9895622</v>
      </c>
      <c r="AG674">
        <f>AE674/AF674*1000000</f>
        <v>64.37190102855585</v>
      </c>
      <c r="AH674">
        <v>4</v>
      </c>
      <c r="AI674">
        <v>0.00652871334625917</v>
      </c>
      <c r="AJ674">
        <v>0.9687088345174597</v>
      </c>
      <c r="AK674">
        <v>-0.1375125</v>
      </c>
      <c r="AL674">
        <v>0</v>
      </c>
    </row>
    <row r="675" spans="1:38" ht="12.75">
      <c r="A675" s="4" t="s">
        <v>43</v>
      </c>
      <c r="B675" s="4">
        <v>2013</v>
      </c>
      <c r="C675" s="4">
        <v>0</v>
      </c>
      <c r="D675" s="4"/>
      <c r="E675" s="4"/>
      <c r="F675" s="4"/>
      <c r="M675" s="4">
        <v>0.285</v>
      </c>
      <c r="N675">
        <v>232.957</v>
      </c>
      <c r="O675" s="4">
        <f>M675*201.6/N675</f>
        <v>0.2466377915237576</v>
      </c>
      <c r="P675" s="4">
        <v>0</v>
      </c>
      <c r="R675" s="4">
        <v>0</v>
      </c>
      <c r="S675" s="4">
        <v>0</v>
      </c>
      <c r="U675">
        <v>104.7</v>
      </c>
      <c r="V675">
        <v>97.6</v>
      </c>
      <c r="W675">
        <v>1</v>
      </c>
      <c r="X675" s="4">
        <v>0.5</v>
      </c>
      <c r="Y675">
        <v>1</v>
      </c>
      <c r="Z675">
        <v>0</v>
      </c>
      <c r="AA675">
        <f>(X675+Y675+W675)*(1+0.5*Z675)</f>
        <v>2.5</v>
      </c>
      <c r="AB675">
        <f>AVERAGE(18,12,12)</f>
        <v>14</v>
      </c>
      <c r="AC675">
        <v>1</v>
      </c>
      <c r="AD675">
        <f>AB675*AC675</f>
        <v>14</v>
      </c>
      <c r="AE675">
        <v>562</v>
      </c>
      <c r="AF675">
        <v>5420380</v>
      </c>
      <c r="AG675">
        <f>AE675/AF675*1000000</f>
        <v>103.68276762883782</v>
      </c>
      <c r="AH675">
        <v>2</v>
      </c>
      <c r="AI675">
        <v>0.005307802790062713</v>
      </c>
      <c r="AJ675">
        <v>0.789141488795601</v>
      </c>
      <c r="AK675">
        <v>0.0270991</v>
      </c>
      <c r="AL675">
        <v>1</v>
      </c>
    </row>
    <row r="676" spans="1:38" ht="12.75">
      <c r="A676" s="4" t="s">
        <v>44</v>
      </c>
      <c r="B676" s="4">
        <v>2013</v>
      </c>
      <c r="C676" s="4">
        <v>1</v>
      </c>
      <c r="D676" s="4"/>
      <c r="E676" s="4"/>
      <c r="F676" s="4"/>
      <c r="M676" s="4">
        <v>0.18</v>
      </c>
      <c r="N676">
        <v>232.957</v>
      </c>
      <c r="O676" s="4">
        <f>M676*201.6/N676</f>
        <v>0.1557712367518469</v>
      </c>
      <c r="P676" s="4">
        <v>0</v>
      </c>
      <c r="R676" s="4">
        <v>0</v>
      </c>
      <c r="S676" s="4">
        <v>0</v>
      </c>
      <c r="U676">
        <v>93.1</v>
      </c>
      <c r="V676">
        <v>86.8</v>
      </c>
      <c r="W676">
        <v>1</v>
      </c>
      <c r="X676" s="4">
        <v>0.5</v>
      </c>
      <c r="Y676" s="4">
        <v>0</v>
      </c>
      <c r="Z676" s="4">
        <v>1</v>
      </c>
      <c r="AA676">
        <f>(X676+Y676+W676)*(1+0.5*Z676)</f>
        <v>2.25</v>
      </c>
      <c r="AB676">
        <v>0</v>
      </c>
      <c r="AC676">
        <v>1</v>
      </c>
      <c r="AD676">
        <f>AB676*AC676</f>
        <v>0</v>
      </c>
      <c r="AE676">
        <v>143</v>
      </c>
      <c r="AF676">
        <v>2991207</v>
      </c>
      <c r="AG676">
        <f>AE676/AF676*1000000</f>
        <v>47.80678836335968</v>
      </c>
      <c r="AH676">
        <v>-9</v>
      </c>
      <c r="AI676">
        <v>0.016088149653308754</v>
      </c>
      <c r="AJ676">
        <v>0.37574425208390577</v>
      </c>
      <c r="AK676">
        <v>-0.9481449</v>
      </c>
      <c r="AL676">
        <v>1</v>
      </c>
    </row>
    <row r="677" spans="1:38" ht="12.75">
      <c r="A677" s="4" t="s">
        <v>45</v>
      </c>
      <c r="B677" s="4">
        <v>2013</v>
      </c>
      <c r="C677" s="4">
        <v>1</v>
      </c>
      <c r="D677" s="4"/>
      <c r="E677" s="4"/>
      <c r="F677" s="4"/>
      <c r="M677" s="4">
        <v>0.17</v>
      </c>
      <c r="N677">
        <v>232.957</v>
      </c>
      <c r="O677" s="4">
        <f>M677*201.6/N677</f>
        <v>0.14711727915452208</v>
      </c>
      <c r="P677" s="4">
        <v>0</v>
      </c>
      <c r="R677" s="4">
        <v>0</v>
      </c>
      <c r="S677" s="4">
        <v>0</v>
      </c>
      <c r="U677">
        <v>95.7</v>
      </c>
      <c r="V677">
        <v>89.2</v>
      </c>
      <c r="W677">
        <v>1</v>
      </c>
      <c r="X677" s="4">
        <v>0.5</v>
      </c>
      <c r="Y677" s="4">
        <v>0</v>
      </c>
      <c r="Z677" s="4">
        <v>0</v>
      </c>
      <c r="AA677">
        <f>(X677+Y677+W677)*(1+0.5*Z677)</f>
        <v>1.5</v>
      </c>
      <c r="AB677">
        <v>1</v>
      </c>
      <c r="AC677">
        <v>1.5</v>
      </c>
      <c r="AD677">
        <f>AB677*AC677</f>
        <v>1.5</v>
      </c>
      <c r="AE677">
        <v>314</v>
      </c>
      <c r="AF677">
        <v>6044171</v>
      </c>
      <c r="AG677">
        <f>AE677/AF677*1000000</f>
        <v>51.95087961607969</v>
      </c>
      <c r="AH677">
        <v>-4.5</v>
      </c>
      <c r="AI677">
        <v>0.005671726851508492</v>
      </c>
      <c r="AJ677">
        <v>1.1059631517052135</v>
      </c>
      <c r="AK677">
        <v>-1.203865</v>
      </c>
      <c r="AL677">
        <v>1</v>
      </c>
    </row>
    <row r="678" spans="1:38" ht="12.75">
      <c r="A678" s="4" t="s">
        <v>46</v>
      </c>
      <c r="B678" s="4">
        <v>2013</v>
      </c>
      <c r="C678" s="4">
        <v>1</v>
      </c>
      <c r="D678" s="4"/>
      <c r="E678" s="4"/>
      <c r="F678" s="4"/>
      <c r="M678" s="4">
        <v>0.27</v>
      </c>
      <c r="N678">
        <v>232.957</v>
      </c>
      <c r="O678" s="4">
        <f>M678*201.6/N678</f>
        <v>0.23365685512777037</v>
      </c>
      <c r="P678" s="4">
        <v>0</v>
      </c>
      <c r="R678" s="4">
        <v>0</v>
      </c>
      <c r="S678" s="4">
        <v>0</v>
      </c>
      <c r="U678">
        <v>101.2</v>
      </c>
      <c r="V678">
        <v>94.4</v>
      </c>
      <c r="W678">
        <v>1</v>
      </c>
      <c r="X678">
        <v>0.5</v>
      </c>
      <c r="Y678">
        <v>0</v>
      </c>
      <c r="Z678">
        <v>0</v>
      </c>
      <c r="AA678">
        <f>(X678+Y678+W678)*(1+0.5*Z678)</f>
        <v>1.5</v>
      </c>
      <c r="AB678">
        <v>10</v>
      </c>
      <c r="AC678">
        <v>1.5</v>
      </c>
      <c r="AD678">
        <f>AB678*AC678</f>
        <v>15</v>
      </c>
      <c r="AE678">
        <v>134</v>
      </c>
      <c r="AF678">
        <v>1015165</v>
      </c>
      <c r="AG678">
        <f>AE678/AF678*1000000</f>
        <v>131.99824659045575</v>
      </c>
      <c r="AH678">
        <v>-7</v>
      </c>
      <c r="AI678">
        <v>0.01289672283676212</v>
      </c>
      <c r="AJ678">
        <v>0.0776691131277342</v>
      </c>
      <c r="AK678">
        <v>-0.1307262</v>
      </c>
      <c r="AL678">
        <v>0</v>
      </c>
    </row>
    <row r="679" spans="1:38" ht="12.75">
      <c r="A679" s="4" t="s">
        <v>47</v>
      </c>
      <c r="B679" s="4">
        <v>2013</v>
      </c>
      <c r="C679" s="4">
        <v>1</v>
      </c>
      <c r="D679" s="4"/>
      <c r="E679" s="4"/>
      <c r="F679" s="4"/>
      <c r="M679" s="4">
        <v>0.264</v>
      </c>
      <c r="N679">
        <v>232.957</v>
      </c>
      <c r="O679" s="4">
        <f>M679*201.6/N679</f>
        <v>0.22846448056937546</v>
      </c>
      <c r="P679" s="4">
        <v>0</v>
      </c>
      <c r="R679" s="4">
        <v>0</v>
      </c>
      <c r="S679" s="4">
        <v>0</v>
      </c>
      <c r="U679">
        <v>97</v>
      </c>
      <c r="V679">
        <v>90.5</v>
      </c>
      <c r="W679">
        <v>1</v>
      </c>
      <c r="X679">
        <v>0</v>
      </c>
      <c r="Y679">
        <v>0</v>
      </c>
      <c r="Z679">
        <v>0</v>
      </c>
      <c r="AA679">
        <f>(X679+Y679+W679)*(1+0.5*Z679)</f>
        <v>1</v>
      </c>
      <c r="AB679">
        <v>0</v>
      </c>
      <c r="AC679">
        <v>1</v>
      </c>
      <c r="AD679">
        <f>AB679*AC679</f>
        <v>0</v>
      </c>
      <c r="AE679">
        <v>91</v>
      </c>
      <c r="AF679">
        <v>1868516</v>
      </c>
      <c r="AG679">
        <f>AE679/AF679*1000000</f>
        <v>48.701750480060106</v>
      </c>
      <c r="AH679">
        <v>-12</v>
      </c>
      <c r="AI679">
        <v>0.004174139214884267</v>
      </c>
      <c r="AJ679">
        <v>0.4447832831704699</v>
      </c>
      <c r="AK679">
        <v>-0.6389905</v>
      </c>
      <c r="AL679">
        <v>1</v>
      </c>
    </row>
    <row r="680" spans="1:38" ht="12.75">
      <c r="A680" s="4" t="s">
        <v>48</v>
      </c>
      <c r="B680" s="4">
        <v>2013</v>
      </c>
      <c r="C680" s="4">
        <v>0</v>
      </c>
      <c r="D680" s="4"/>
      <c r="E680" s="4"/>
      <c r="F680" s="4"/>
      <c r="M680" s="4">
        <v>0.23</v>
      </c>
      <c r="N680">
        <v>232.957</v>
      </c>
      <c r="O680" s="4">
        <f>M680*201.6/N680</f>
        <v>0.19904102473847107</v>
      </c>
      <c r="P680" s="4">
        <v>0</v>
      </c>
      <c r="R680" s="4">
        <v>0</v>
      </c>
      <c r="S680" s="4">
        <v>0</v>
      </c>
      <c r="U680">
        <v>105.3</v>
      </c>
      <c r="V680">
        <v>98.2</v>
      </c>
      <c r="W680">
        <v>1</v>
      </c>
      <c r="X680">
        <v>1</v>
      </c>
      <c r="Y680">
        <v>0</v>
      </c>
      <c r="Z680">
        <v>1</v>
      </c>
      <c r="AA680">
        <f>(X680+Y680+W680)*(1+0.5*Z680)</f>
        <v>3</v>
      </c>
      <c r="AB680">
        <v>18</v>
      </c>
      <c r="AC680">
        <v>1</v>
      </c>
      <c r="AD680">
        <f>AB680*AC680</f>
        <v>18</v>
      </c>
      <c r="AE680">
        <v>73</v>
      </c>
      <c r="AF680">
        <v>2790136</v>
      </c>
      <c r="AG680">
        <f>AE680/AF680*1000000</f>
        <v>26.163599193731056</v>
      </c>
      <c r="AH680">
        <v>2</v>
      </c>
      <c r="AI680">
        <v>0.10857552690345401</v>
      </c>
      <c r="AJ680">
        <v>0.0363356684058453</v>
      </c>
      <c r="AK680">
        <v>-0.4139039</v>
      </c>
      <c r="AL680">
        <v>0</v>
      </c>
    </row>
    <row r="681" spans="1:38" ht="12.75">
      <c r="A681" s="4" t="s">
        <v>49</v>
      </c>
      <c r="B681" s="4">
        <v>2013</v>
      </c>
      <c r="C681" s="4">
        <v>0</v>
      </c>
      <c r="D681" s="4"/>
      <c r="E681" s="4"/>
      <c r="F681" s="4"/>
      <c r="M681" s="4">
        <v>0.18</v>
      </c>
      <c r="N681">
        <v>232.957</v>
      </c>
      <c r="O681" s="4">
        <f>M681*201.6/N681</f>
        <v>0.1557712367518469</v>
      </c>
      <c r="P681" s="4">
        <v>1</v>
      </c>
      <c r="R681" s="4">
        <v>0</v>
      </c>
      <c r="S681" s="4">
        <v>0</v>
      </c>
      <c r="U681">
        <v>113.5</v>
      </c>
      <c r="V681">
        <v>105.9</v>
      </c>
      <c r="W681">
        <v>1</v>
      </c>
      <c r="X681" s="4">
        <v>0.5</v>
      </c>
      <c r="Y681">
        <v>1</v>
      </c>
      <c r="Z681">
        <v>1</v>
      </c>
      <c r="AA681">
        <f>(X681+Y681+W681)*(1+0.5*Z681)</f>
        <v>3.75</v>
      </c>
      <c r="AB681">
        <f>5.8*2/3</f>
        <v>3.8666666666666667</v>
      </c>
      <c r="AC681">
        <v>1</v>
      </c>
      <c r="AD681">
        <f>AB681*AC681</f>
        <v>3.8666666666666667</v>
      </c>
      <c r="AE681">
        <v>297</v>
      </c>
      <c r="AF681">
        <v>1323459</v>
      </c>
      <c r="AG681">
        <f>AE681/AF681*1000000</f>
        <v>224.41193871513966</v>
      </c>
      <c r="AH681">
        <v>1</v>
      </c>
      <c r="AI681">
        <v>0.01004123516635714</v>
      </c>
      <c r="AJ681">
        <v>2.5293449450965544</v>
      </c>
      <c r="AK681">
        <v>1.472837</v>
      </c>
      <c r="AL681">
        <v>0</v>
      </c>
    </row>
    <row r="682" spans="1:38" ht="12.75">
      <c r="A682" s="4" t="s">
        <v>50</v>
      </c>
      <c r="B682" s="4">
        <v>2013</v>
      </c>
      <c r="C682" s="4">
        <v>0</v>
      </c>
      <c r="D682" s="4"/>
      <c r="E682" s="4"/>
      <c r="F682" s="4"/>
      <c r="M682" s="4">
        <v>0.105</v>
      </c>
      <c r="N682">
        <v>232.957</v>
      </c>
      <c r="O682" s="4">
        <f>M682*201.6/N682</f>
        <v>0.09086655477191069</v>
      </c>
      <c r="P682" s="4">
        <v>0</v>
      </c>
      <c r="R682" s="4">
        <v>1</v>
      </c>
      <c r="S682" s="4">
        <v>3</v>
      </c>
      <c r="U682">
        <v>122.8</v>
      </c>
      <c r="V682">
        <v>114.5</v>
      </c>
      <c r="W682">
        <v>1</v>
      </c>
      <c r="X682">
        <v>0</v>
      </c>
      <c r="Y682">
        <v>0</v>
      </c>
      <c r="Z682">
        <v>1</v>
      </c>
      <c r="AA682">
        <f>(X682+Y682+W682)*(1+0.5*Z682)</f>
        <v>1.5</v>
      </c>
      <c r="AB682">
        <v>10.477</v>
      </c>
      <c r="AC682">
        <v>1.5</v>
      </c>
      <c r="AD682">
        <f>AB682*AC682</f>
        <v>15.7155</v>
      </c>
      <c r="AE682">
        <v>1563</v>
      </c>
      <c r="AF682">
        <v>8899339</v>
      </c>
      <c r="AG682">
        <f>AE682/AF682*1000000</f>
        <v>175.63102158486151</v>
      </c>
      <c r="AH682">
        <v>5.5</v>
      </c>
      <c r="AI682">
        <v>0.007829242279497196</v>
      </c>
      <c r="AJ682">
        <v>5.619216533004318</v>
      </c>
      <c r="AK682">
        <v>1.143729</v>
      </c>
      <c r="AL682">
        <v>0</v>
      </c>
    </row>
    <row r="683" spans="1:38" ht="12.75">
      <c r="A683" s="4" t="s">
        <v>51</v>
      </c>
      <c r="B683" s="4">
        <v>2013</v>
      </c>
      <c r="C683" s="4">
        <v>0</v>
      </c>
      <c r="D683" s="4"/>
      <c r="E683" s="4"/>
      <c r="F683" s="4"/>
      <c r="M683" s="4">
        <v>0.17</v>
      </c>
      <c r="N683">
        <v>232.957</v>
      </c>
      <c r="O683" s="4">
        <f>M683*201.6/N683</f>
        <v>0.14711727915452208</v>
      </c>
      <c r="P683" s="4">
        <v>0</v>
      </c>
      <c r="R683" s="4">
        <v>0</v>
      </c>
      <c r="S683" s="4">
        <v>0</v>
      </c>
      <c r="U683">
        <v>101.9</v>
      </c>
      <c r="V683">
        <v>95</v>
      </c>
      <c r="W683">
        <v>1</v>
      </c>
      <c r="X683">
        <v>1</v>
      </c>
      <c r="Y683">
        <v>1</v>
      </c>
      <c r="Z683">
        <v>0</v>
      </c>
      <c r="AA683">
        <f>(X683+Y683+W683)*(1+0.5*Z683)</f>
        <v>3</v>
      </c>
      <c r="AB683">
        <v>5</v>
      </c>
      <c r="AC683">
        <v>1.5</v>
      </c>
      <c r="AD683">
        <f>AB683*AC683</f>
        <v>7.5</v>
      </c>
      <c r="AE683">
        <v>133</v>
      </c>
      <c r="AF683">
        <v>2085287</v>
      </c>
      <c r="AG683">
        <f>AE683/AF683*1000000</f>
        <v>63.780189489504316</v>
      </c>
      <c r="AH683">
        <v>3.5</v>
      </c>
      <c r="AI683">
        <v>0.007621272138410971</v>
      </c>
      <c r="AJ683">
        <v>0.08797584512462257</v>
      </c>
      <c r="AK683">
        <v>0.0624687</v>
      </c>
      <c r="AL683">
        <v>0</v>
      </c>
    </row>
    <row r="684" spans="1:38" ht="12.75">
      <c r="A684" s="4" t="s">
        <v>52</v>
      </c>
      <c r="B684" s="4">
        <v>2013</v>
      </c>
      <c r="C684" s="4">
        <v>0</v>
      </c>
      <c r="D684" s="4"/>
      <c r="E684" s="4"/>
      <c r="F684" s="4"/>
      <c r="M684" s="4">
        <v>0.0805</v>
      </c>
      <c r="N684">
        <v>232.957</v>
      </c>
      <c r="O684" s="4">
        <f>M684*201.6/N684</f>
        <v>0.06966435865846486</v>
      </c>
      <c r="P684" s="4">
        <v>1</v>
      </c>
      <c r="R684" s="4">
        <v>1</v>
      </c>
      <c r="S684" s="4">
        <v>0</v>
      </c>
      <c r="U684">
        <v>123.6</v>
      </c>
      <c r="V684">
        <v>115.3</v>
      </c>
      <c r="W684">
        <v>0</v>
      </c>
      <c r="X684">
        <v>0</v>
      </c>
      <c r="Y684">
        <v>0</v>
      </c>
      <c r="Z684">
        <v>0</v>
      </c>
      <c r="AA684">
        <f>(X684+Y684+W684)*(1+0.5*Z684)</f>
        <v>0</v>
      </c>
      <c r="AB684">
        <v>12.5</v>
      </c>
      <c r="AC684">
        <v>1</v>
      </c>
      <c r="AD684">
        <f>AB684*AC684</f>
        <v>12.5</v>
      </c>
      <c r="AE684">
        <v>1151</v>
      </c>
      <c r="AF684">
        <v>19651127</v>
      </c>
      <c r="AG684">
        <f>AE684/AF684*1000000</f>
        <v>58.57170430988513</v>
      </c>
      <c r="AH684">
        <v>11</v>
      </c>
      <c r="AI684">
        <v>0.00810505358468746</v>
      </c>
      <c r="AJ684">
        <v>2.9344849632676695</v>
      </c>
      <c r="AK684">
        <v>0.170812</v>
      </c>
      <c r="AL684">
        <v>0</v>
      </c>
    </row>
    <row r="685" spans="1:38" ht="12.75">
      <c r="A685" s="4" t="s">
        <v>53</v>
      </c>
      <c r="B685" s="4">
        <v>2013</v>
      </c>
      <c r="C685" s="4">
        <v>1</v>
      </c>
      <c r="D685" s="4"/>
      <c r="E685" s="4"/>
      <c r="F685" s="4"/>
      <c r="M685" s="4">
        <v>0.375</v>
      </c>
      <c r="N685">
        <v>232.957</v>
      </c>
      <c r="O685" s="4">
        <f>M685*201.6/N685</f>
        <v>0.32452340989968104</v>
      </c>
      <c r="P685" s="4">
        <v>0</v>
      </c>
      <c r="R685" s="4">
        <v>0</v>
      </c>
      <c r="S685" s="4">
        <v>0</v>
      </c>
      <c r="U685">
        <v>98.3</v>
      </c>
      <c r="V685">
        <v>91.7</v>
      </c>
      <c r="W685">
        <v>1</v>
      </c>
      <c r="X685">
        <v>0</v>
      </c>
      <c r="Y685">
        <v>0.5</v>
      </c>
      <c r="Z685">
        <v>0</v>
      </c>
      <c r="AA685">
        <f>(X685+Y685+W685)*(1+0.5*Z685)</f>
        <v>1.5</v>
      </c>
      <c r="AB685">
        <v>3</v>
      </c>
      <c r="AC685">
        <v>1.5</v>
      </c>
      <c r="AD685">
        <f>AB685*AC685</f>
        <v>4.5</v>
      </c>
      <c r="AE685">
        <v>327</v>
      </c>
      <c r="AF685">
        <v>9848060</v>
      </c>
      <c r="AG685">
        <f>AE685/AF685*1000000</f>
        <v>33.20450931452489</v>
      </c>
      <c r="AH685">
        <v>-3</v>
      </c>
      <c r="AI685">
        <v>0.0045379758765856735</v>
      </c>
      <c r="AJ685">
        <v>0.5353698114063954</v>
      </c>
      <c r="AK685">
        <v>-0.3168676</v>
      </c>
      <c r="AL685">
        <v>0</v>
      </c>
    </row>
    <row r="686" spans="1:38" ht="12.75">
      <c r="A686" s="4" t="s">
        <v>54</v>
      </c>
      <c r="B686" s="4">
        <v>2013</v>
      </c>
      <c r="C686" s="4">
        <v>1</v>
      </c>
      <c r="D686" s="4"/>
      <c r="E686" s="4"/>
      <c r="F686" s="4"/>
      <c r="M686" s="4">
        <v>0.23</v>
      </c>
      <c r="N686">
        <v>232.957</v>
      </c>
      <c r="O686" s="4">
        <f>M686*201.6/N686</f>
        <v>0.19904102473847107</v>
      </c>
      <c r="P686" s="4">
        <v>0</v>
      </c>
      <c r="R686" s="4">
        <v>0</v>
      </c>
      <c r="S686" s="4">
        <v>0</v>
      </c>
      <c r="U686">
        <v>98</v>
      </c>
      <c r="V686">
        <v>91.4</v>
      </c>
      <c r="W686">
        <v>1</v>
      </c>
      <c r="X686">
        <v>1</v>
      </c>
      <c r="Y686">
        <v>1</v>
      </c>
      <c r="Z686">
        <v>1</v>
      </c>
      <c r="AA686">
        <f>(X686+Y686+W686)*(1+0.5*Z686)</f>
        <v>4.5</v>
      </c>
      <c r="AB686">
        <v>0</v>
      </c>
      <c r="AC686">
        <v>1</v>
      </c>
      <c r="AD686">
        <f>AB686*AC686</f>
        <v>0</v>
      </c>
      <c r="AE686">
        <v>57</v>
      </c>
      <c r="AF686">
        <v>723393</v>
      </c>
      <c r="AG686">
        <f>AE686/AF686*1000000</f>
        <v>78.79534360990499</v>
      </c>
      <c r="AH686">
        <v>-10</v>
      </c>
      <c r="AI686">
        <v>0.007888068745180126</v>
      </c>
      <c r="AJ686">
        <v>1.6995058725736187</v>
      </c>
      <c r="AK686">
        <v>-0.3439148</v>
      </c>
      <c r="AL686">
        <v>1</v>
      </c>
    </row>
    <row r="687" spans="1:38" ht="12.75">
      <c r="A687" s="4" t="s">
        <v>55</v>
      </c>
      <c r="B687" s="4">
        <v>2013</v>
      </c>
      <c r="C687" s="4">
        <v>0</v>
      </c>
      <c r="D687" s="4"/>
      <c r="E687" s="4"/>
      <c r="F687" s="4"/>
      <c r="M687" s="4">
        <v>0.28</v>
      </c>
      <c r="N687">
        <v>232.957</v>
      </c>
      <c r="O687" s="4">
        <f>M687*201.6/N687</f>
        <v>0.2423108127250952</v>
      </c>
      <c r="P687" s="4">
        <v>0</v>
      </c>
      <c r="R687" s="4">
        <v>0</v>
      </c>
      <c r="S687" s="4">
        <v>0</v>
      </c>
      <c r="U687">
        <v>96</v>
      </c>
      <c r="V687">
        <v>89.6</v>
      </c>
      <c r="W687">
        <v>1</v>
      </c>
      <c r="X687" s="4">
        <v>0.5</v>
      </c>
      <c r="Y687">
        <v>0</v>
      </c>
      <c r="Z687">
        <v>1</v>
      </c>
      <c r="AA687">
        <f>(X687+Y687+W687)*(1+0.5*Z687)</f>
        <v>2.25</v>
      </c>
      <c r="AB687">
        <v>1.25</v>
      </c>
      <c r="AC687">
        <v>1</v>
      </c>
      <c r="AD687">
        <f>AB687*AC687</f>
        <v>1.25</v>
      </c>
      <c r="AE687">
        <v>857</v>
      </c>
      <c r="AF687">
        <v>11570808</v>
      </c>
      <c r="AG687">
        <f>AE687/AF687*1000000</f>
        <v>74.0657005111484</v>
      </c>
      <c r="AH687">
        <v>-1</v>
      </c>
      <c r="AI687">
        <v>0.0032375102501817957</v>
      </c>
      <c r="AJ687">
        <v>1.5220324313316194</v>
      </c>
      <c r="AK687">
        <v>-0.5280198</v>
      </c>
      <c r="AL687">
        <v>0</v>
      </c>
    </row>
    <row r="688" spans="1:38" ht="12.75">
      <c r="A688" s="4" t="s">
        <v>56</v>
      </c>
      <c r="B688" s="4">
        <v>2013</v>
      </c>
      <c r="C688" s="4">
        <v>0</v>
      </c>
      <c r="D688" s="4"/>
      <c r="E688" s="4"/>
      <c r="F688" s="4"/>
      <c r="M688" s="4">
        <v>0.16</v>
      </c>
      <c r="N688">
        <v>232.957</v>
      </c>
      <c r="O688" s="4">
        <f>M688*201.6/N688</f>
        <v>0.13846332155719726</v>
      </c>
      <c r="P688" s="4">
        <v>0</v>
      </c>
      <c r="R688" s="4">
        <v>0</v>
      </c>
      <c r="S688" s="4">
        <v>0</v>
      </c>
      <c r="U688">
        <v>96.4</v>
      </c>
      <c r="V688">
        <v>89.9</v>
      </c>
      <c r="W688">
        <v>0</v>
      </c>
      <c r="X688" s="4">
        <v>0.5</v>
      </c>
      <c r="Y688">
        <v>0</v>
      </c>
      <c r="Z688">
        <v>1</v>
      </c>
      <c r="AA688">
        <f>(X688+Y688+W688)*(1+0.5*Z688)</f>
        <v>0.75</v>
      </c>
      <c r="AB688">
        <v>0</v>
      </c>
      <c r="AC688">
        <v>1</v>
      </c>
      <c r="AD688">
        <f>AB688*AC688</f>
        <v>0</v>
      </c>
      <c r="AE688">
        <v>83</v>
      </c>
      <c r="AF688">
        <v>3850568</v>
      </c>
      <c r="AG688">
        <f>AE688/AF688*1000000</f>
        <v>21.55526145753042</v>
      </c>
      <c r="AH688">
        <v>-18.5</v>
      </c>
      <c r="AI688">
        <v>0.003619949663046717</v>
      </c>
      <c r="AJ688">
        <v>0.6935057523054279</v>
      </c>
      <c r="AK688">
        <v>-1.00206</v>
      </c>
      <c r="AL688">
        <v>1</v>
      </c>
    </row>
    <row r="689" spans="1:38" ht="12.75">
      <c r="A689" s="4" t="s">
        <v>57</v>
      </c>
      <c r="B689" s="4">
        <v>2013</v>
      </c>
      <c r="C689" s="4">
        <v>2</v>
      </c>
      <c r="D689" s="4"/>
      <c r="E689" s="4"/>
      <c r="F689" s="4"/>
      <c r="M689" s="4">
        <v>0.3</v>
      </c>
      <c r="N689">
        <v>232.957</v>
      </c>
      <c r="O689" s="4">
        <f>M689*201.6/N689</f>
        <v>0.25961872791974483</v>
      </c>
      <c r="P689" s="4">
        <v>0</v>
      </c>
      <c r="R689" s="4">
        <v>0</v>
      </c>
      <c r="S689" s="4">
        <v>0</v>
      </c>
      <c r="U689">
        <v>105.8</v>
      </c>
      <c r="V689">
        <v>98.7</v>
      </c>
      <c r="W689">
        <v>1</v>
      </c>
      <c r="X689" s="4">
        <v>0.5</v>
      </c>
      <c r="Y689">
        <v>1</v>
      </c>
      <c r="Z689">
        <v>0</v>
      </c>
      <c r="AA689">
        <f>(X689+Y689+W689)*(1+0.5*Z689)</f>
        <v>2.5</v>
      </c>
      <c r="AB689">
        <v>3.5</v>
      </c>
      <c r="AC689">
        <v>1</v>
      </c>
      <c r="AD689">
        <f>AB689*AC689</f>
        <v>3.5</v>
      </c>
      <c r="AE689">
        <v>1445</v>
      </c>
      <c r="AF689">
        <v>3930065</v>
      </c>
      <c r="AG689">
        <f>AE689/AF689*1000000</f>
        <v>367.678397176637</v>
      </c>
      <c r="AH689">
        <v>5</v>
      </c>
      <c r="AI689">
        <v>0.005201168561609543</v>
      </c>
      <c r="AJ689">
        <v>0.27339240850139196</v>
      </c>
      <c r="AK689">
        <v>0.3136296</v>
      </c>
      <c r="AL689">
        <v>0</v>
      </c>
    </row>
    <row r="690" spans="1:38" ht="12.75">
      <c r="A690" s="4" t="s">
        <v>58</v>
      </c>
      <c r="B690" s="4">
        <v>2013</v>
      </c>
      <c r="C690" s="4">
        <v>0</v>
      </c>
      <c r="D690" s="4"/>
      <c r="E690" s="4"/>
      <c r="F690" s="4"/>
      <c r="M690" s="4">
        <v>0</v>
      </c>
      <c r="N690">
        <v>232.957</v>
      </c>
      <c r="O690" s="4">
        <f>M690*201.6/N690</f>
        <v>0</v>
      </c>
      <c r="P690" s="4">
        <v>0</v>
      </c>
      <c r="R690" s="4">
        <v>0</v>
      </c>
      <c r="S690" s="4">
        <v>1</v>
      </c>
      <c r="U690">
        <v>105.7</v>
      </c>
      <c r="V690">
        <v>98.6</v>
      </c>
      <c r="W690">
        <v>1</v>
      </c>
      <c r="X690">
        <v>1</v>
      </c>
      <c r="Y690">
        <v>1</v>
      </c>
      <c r="Z690">
        <v>0</v>
      </c>
      <c r="AA690">
        <f>(X690+Y690+W690)*(1+0.5*Z690)</f>
        <v>3</v>
      </c>
      <c r="AB690">
        <v>10.7</v>
      </c>
      <c r="AC690">
        <v>0.5</v>
      </c>
      <c r="AD690">
        <f>AB690*AC690</f>
        <v>5.35</v>
      </c>
      <c r="AE690">
        <v>1214</v>
      </c>
      <c r="AF690">
        <v>12773801</v>
      </c>
      <c r="AG690">
        <f>AE690/AF690*1000000</f>
        <v>95.0382740423152</v>
      </c>
      <c r="AH690">
        <v>1</v>
      </c>
      <c r="AI690">
        <v>0.0050156541116854565</v>
      </c>
      <c r="AJ690">
        <v>4.458726121003541</v>
      </c>
      <c r="AK690">
        <v>0.4163612</v>
      </c>
      <c r="AL690">
        <v>0</v>
      </c>
    </row>
    <row r="691" spans="1:38" ht="12.75">
      <c r="A691" s="4" t="s">
        <v>59</v>
      </c>
      <c r="B691" s="4">
        <v>2013</v>
      </c>
      <c r="C691" s="4">
        <v>0</v>
      </c>
      <c r="D691" s="4"/>
      <c r="E691" s="4"/>
      <c r="F691" s="4"/>
      <c r="M691" s="4">
        <v>0.32</v>
      </c>
      <c r="N691">
        <v>232.957</v>
      </c>
      <c r="O691" s="4">
        <f>M691*201.6/N691</f>
        <v>0.2769266431143945</v>
      </c>
      <c r="P691" s="4">
        <v>1</v>
      </c>
      <c r="R691" s="4">
        <v>0</v>
      </c>
      <c r="S691" s="4">
        <v>0</v>
      </c>
      <c r="U691">
        <v>105.2</v>
      </c>
      <c r="V691">
        <v>98.1</v>
      </c>
      <c r="W691">
        <v>1</v>
      </c>
      <c r="X691">
        <v>0</v>
      </c>
      <c r="Y691">
        <v>0</v>
      </c>
      <c r="Z691">
        <v>0</v>
      </c>
      <c r="AA691">
        <f>(X691+Y691+W691)*(1+0.5*Z691)</f>
        <v>1</v>
      </c>
      <c r="AB691">
        <v>7.5</v>
      </c>
      <c r="AC691">
        <v>1.5</v>
      </c>
      <c r="AD691">
        <f>AB691*AC691</f>
        <v>11.25</v>
      </c>
      <c r="AE691">
        <v>129</v>
      </c>
      <c r="AF691">
        <v>1051511</v>
      </c>
      <c r="AG691">
        <f>AE691/AF691*1000000</f>
        <v>122.68059963233861</v>
      </c>
      <c r="AH691">
        <v>11</v>
      </c>
      <c r="AI691">
        <v>0.007713856522268686</v>
      </c>
      <c r="AJ691">
        <v>4.016477857878476</v>
      </c>
      <c r="AK691">
        <v>1.460869</v>
      </c>
      <c r="AL691">
        <v>0</v>
      </c>
    </row>
    <row r="692" spans="1:38" ht="12.75">
      <c r="A692" s="4" t="s">
        <v>60</v>
      </c>
      <c r="B692" s="4">
        <v>2013</v>
      </c>
      <c r="C692" s="4">
        <v>0</v>
      </c>
      <c r="D692" s="4"/>
      <c r="E692" s="4"/>
      <c r="F692" s="4"/>
      <c r="M692" s="4">
        <v>0.16</v>
      </c>
      <c r="N692">
        <v>232.957</v>
      </c>
      <c r="O692" s="4">
        <f>M692*201.6/N692</f>
        <v>0.13846332155719726</v>
      </c>
      <c r="P692" s="4">
        <v>0</v>
      </c>
      <c r="R692" s="4">
        <v>0</v>
      </c>
      <c r="S692" s="4">
        <v>0</v>
      </c>
      <c r="U692">
        <v>97</v>
      </c>
      <c r="V692">
        <v>90.5</v>
      </c>
      <c r="W692">
        <v>1</v>
      </c>
      <c r="X692" s="4">
        <v>1</v>
      </c>
      <c r="Y692">
        <v>1</v>
      </c>
      <c r="Z692">
        <v>1</v>
      </c>
      <c r="AA692">
        <f>(X692+Y692+W692)*(1+0.5*Z692)</f>
        <v>4.5</v>
      </c>
      <c r="AB692">
        <v>0</v>
      </c>
      <c r="AC692">
        <v>1</v>
      </c>
      <c r="AD692">
        <f>AB692*AC692</f>
        <v>0</v>
      </c>
      <c r="AE692">
        <v>112</v>
      </c>
      <c r="AF692">
        <v>4774839</v>
      </c>
      <c r="AG692">
        <f>AE692/AF692*1000000</f>
        <v>23.456288264379175</v>
      </c>
      <c r="AH692">
        <v>-8</v>
      </c>
      <c r="AI692">
        <v>0.01020492092214415</v>
      </c>
      <c r="AJ692">
        <v>0.43142898258742274</v>
      </c>
      <c r="AK692">
        <v>-0.8576276</v>
      </c>
      <c r="AL692">
        <v>0</v>
      </c>
    </row>
    <row r="693" spans="1:38" ht="12.75">
      <c r="A693" s="4" t="s">
        <v>61</v>
      </c>
      <c r="B693" s="4">
        <v>2013</v>
      </c>
      <c r="C693" s="4">
        <v>0</v>
      </c>
      <c r="D693" s="4"/>
      <c r="E693" s="4"/>
      <c r="F693" s="4"/>
      <c r="M693" s="4">
        <v>0.22</v>
      </c>
      <c r="N693">
        <v>232.957</v>
      </c>
      <c r="O693" s="4">
        <f>M693*201.6/N693</f>
        <v>0.1903870671411462</v>
      </c>
      <c r="P693" s="4">
        <v>0</v>
      </c>
      <c r="R693" s="4">
        <v>0</v>
      </c>
      <c r="S693" s="4">
        <v>0</v>
      </c>
      <c r="U693">
        <v>94</v>
      </c>
      <c r="V693">
        <v>87.6</v>
      </c>
      <c r="W693">
        <v>1</v>
      </c>
      <c r="X693">
        <v>1</v>
      </c>
      <c r="Y693">
        <v>1</v>
      </c>
      <c r="Z693">
        <v>0</v>
      </c>
      <c r="AA693">
        <f>(X693+Y693+W693)*(1+0.5*Z693)</f>
        <v>3</v>
      </c>
      <c r="AB693">
        <v>0</v>
      </c>
      <c r="AC693">
        <v>1</v>
      </c>
      <c r="AD693">
        <f>AB693*AC693</f>
        <v>0</v>
      </c>
      <c r="AE693">
        <v>65</v>
      </c>
      <c r="AF693">
        <v>844877</v>
      </c>
      <c r="AG693">
        <f>AE693/AF693*1000000</f>
        <v>76.93427564012276</v>
      </c>
      <c r="AH693">
        <v>-10</v>
      </c>
      <c r="AI693">
        <v>0.009772966471207338</v>
      </c>
      <c r="AJ693">
        <v>1.2198839404320772</v>
      </c>
      <c r="AK693">
        <v>-1.10912</v>
      </c>
      <c r="AL693">
        <v>0</v>
      </c>
    </row>
    <row r="694" spans="1:38" ht="12.75">
      <c r="A694" s="4" t="s">
        <v>62</v>
      </c>
      <c r="B694" s="4">
        <v>2013</v>
      </c>
      <c r="C694" s="4">
        <v>1</v>
      </c>
      <c r="D694" s="4"/>
      <c r="E694" s="4"/>
      <c r="F694" s="4"/>
      <c r="M694" s="4">
        <v>0.2</v>
      </c>
      <c r="N694">
        <v>232.957</v>
      </c>
      <c r="O694" s="4">
        <f>M694*201.6/N694</f>
        <v>0.17307915194649656</v>
      </c>
      <c r="P694" s="4">
        <v>0</v>
      </c>
      <c r="R694" s="4">
        <v>0</v>
      </c>
      <c r="S694" s="4">
        <v>0</v>
      </c>
      <c r="U694">
        <v>97.1</v>
      </c>
      <c r="V694">
        <v>90.6</v>
      </c>
      <c r="W694">
        <v>1</v>
      </c>
      <c r="X694" s="4">
        <v>0.5</v>
      </c>
      <c r="Y694">
        <v>0</v>
      </c>
      <c r="Z694">
        <v>0</v>
      </c>
      <c r="AA694">
        <f>(X694+Y694+W694)*(1+0.5*Z694)</f>
        <v>1.5</v>
      </c>
      <c r="AB694">
        <v>0</v>
      </c>
      <c r="AC694">
        <v>1</v>
      </c>
      <c r="AD694">
        <f>AB694*AC694</f>
        <v>0</v>
      </c>
      <c r="AE694">
        <v>209</v>
      </c>
      <c r="AF694">
        <v>6495978</v>
      </c>
      <c r="AG694">
        <f>AE694/AF694*1000000</f>
        <v>32.173754283034825</v>
      </c>
      <c r="AH694">
        <v>-11</v>
      </c>
      <c r="AI694">
        <v>0.0075984661040388105</v>
      </c>
      <c r="AJ694">
        <v>0.5064505810854035</v>
      </c>
      <c r="AK694">
        <v>-0.9795114</v>
      </c>
      <c r="AL694">
        <v>0</v>
      </c>
    </row>
    <row r="695" spans="1:38" ht="12.75">
      <c r="A695" s="4" t="s">
        <v>63</v>
      </c>
      <c r="B695" s="4">
        <v>2013</v>
      </c>
      <c r="C695" s="4">
        <f>2/2</f>
        <v>1</v>
      </c>
      <c r="D695" s="4"/>
      <c r="E695" s="4"/>
      <c r="F695" s="4"/>
      <c r="M695" s="4">
        <v>0.2</v>
      </c>
      <c r="N695">
        <v>232.957</v>
      </c>
      <c r="O695" s="4">
        <f>M695*201.6/N695</f>
        <v>0.17307915194649656</v>
      </c>
      <c r="P695" s="4">
        <v>0</v>
      </c>
      <c r="R695" s="4">
        <v>0</v>
      </c>
      <c r="S695" s="4">
        <v>0</v>
      </c>
      <c r="U695">
        <v>103.7</v>
      </c>
      <c r="V695">
        <v>96.7</v>
      </c>
      <c r="W695">
        <v>1</v>
      </c>
      <c r="X695" s="4">
        <v>0.5</v>
      </c>
      <c r="Y695">
        <v>1</v>
      </c>
      <c r="Z695">
        <v>0.5</v>
      </c>
      <c r="AA695">
        <f>(X695+Y695+W695)*(1+0.5*Z695)</f>
        <v>3.125</v>
      </c>
      <c r="AB695">
        <v>5</v>
      </c>
      <c r="AC695">
        <v>1</v>
      </c>
      <c r="AD695">
        <f>AB695*AC695</f>
        <v>5</v>
      </c>
      <c r="AE695">
        <v>487</v>
      </c>
      <c r="AF695">
        <v>26448193</v>
      </c>
      <c r="AG695">
        <f>AE695/AF695*1000000</f>
        <v>18.41335625462201</v>
      </c>
      <c r="AH695">
        <v>-10</v>
      </c>
      <c r="AI695">
        <v>0.0049634761664990755</v>
      </c>
      <c r="AJ695">
        <v>0.3265736521951258</v>
      </c>
      <c r="AK695">
        <v>-0.5097373</v>
      </c>
      <c r="AL695">
        <v>1</v>
      </c>
    </row>
    <row r="696" spans="1:38" ht="12.75">
      <c r="A696" s="4" t="s">
        <v>64</v>
      </c>
      <c r="B696" s="4">
        <v>2013</v>
      </c>
      <c r="C696" s="4">
        <v>1</v>
      </c>
      <c r="D696" s="4"/>
      <c r="E696" s="4"/>
      <c r="F696" s="4"/>
      <c r="M696" s="4">
        <v>0.245</v>
      </c>
      <c r="N696">
        <v>232.957</v>
      </c>
      <c r="O696" s="4">
        <f>M696*201.6/N696</f>
        <v>0.2120219611344583</v>
      </c>
      <c r="P696" s="4">
        <v>0</v>
      </c>
      <c r="R696" s="4">
        <v>0</v>
      </c>
      <c r="S696" s="4">
        <v>0</v>
      </c>
      <c r="U696">
        <v>104.3</v>
      </c>
      <c r="V696">
        <v>97.2</v>
      </c>
      <c r="W696">
        <v>1</v>
      </c>
      <c r="X696">
        <v>0.5</v>
      </c>
      <c r="Y696" s="4">
        <v>0.5</v>
      </c>
      <c r="Z696">
        <v>0</v>
      </c>
      <c r="AA696">
        <f>(X696+Y696+W696)*(1+0.5*Z696)</f>
        <v>2</v>
      </c>
      <c r="AB696">
        <v>0</v>
      </c>
      <c r="AC696">
        <v>1</v>
      </c>
      <c r="AD696">
        <f>AB696*AC696</f>
        <v>0</v>
      </c>
      <c r="AE696">
        <v>140</v>
      </c>
      <c r="AF696">
        <v>2900872</v>
      </c>
      <c r="AG696">
        <f>AE696/AF696*1000000</f>
        <v>48.26135038016155</v>
      </c>
      <c r="AH696">
        <v>-21.5</v>
      </c>
      <c r="AI696">
        <v>0.007187403421742886</v>
      </c>
      <c r="AJ696">
        <v>0.38224391159495097</v>
      </c>
      <c r="AK696">
        <v>0.0369421</v>
      </c>
      <c r="AL696">
        <v>1</v>
      </c>
    </row>
    <row r="697" spans="1:38" ht="12.75">
      <c r="A697" s="4" t="s">
        <v>65</v>
      </c>
      <c r="B697" s="4">
        <v>2013</v>
      </c>
      <c r="C697" s="4">
        <v>0</v>
      </c>
      <c r="D697" s="4"/>
      <c r="E697" s="4"/>
      <c r="F697" s="4"/>
      <c r="M697" s="4">
        <v>0.182</v>
      </c>
      <c r="N697">
        <v>232.957</v>
      </c>
      <c r="O697" s="4">
        <f>M697*201.6/N697</f>
        <v>0.15750202827131185</v>
      </c>
      <c r="P697" s="4">
        <v>1</v>
      </c>
      <c r="R697" s="4">
        <v>0</v>
      </c>
      <c r="S697" s="4">
        <v>0</v>
      </c>
      <c r="U697">
        <v>107.4</v>
      </c>
      <c r="V697">
        <v>100.2</v>
      </c>
      <c r="W697">
        <v>1</v>
      </c>
      <c r="X697">
        <v>0.5</v>
      </c>
      <c r="Y697">
        <v>0</v>
      </c>
      <c r="Z697">
        <v>0</v>
      </c>
      <c r="AA697">
        <f>(X697+Y697+W697)*(1+0.5*Z697)</f>
        <v>1.5</v>
      </c>
      <c r="AB697">
        <v>0</v>
      </c>
      <c r="AC697">
        <v>1</v>
      </c>
      <c r="AD697">
        <f>AB697*AC697</f>
        <v>0</v>
      </c>
      <c r="AE697">
        <v>251</v>
      </c>
      <c r="AF697">
        <v>626630</v>
      </c>
      <c r="AG697">
        <f>AE697/AF697*1000000</f>
        <v>400.5553516429153</v>
      </c>
      <c r="AH697">
        <v>15</v>
      </c>
      <c r="AI697">
        <v>0.024773036350939096</v>
      </c>
      <c r="AJ697">
        <v>3.31578947368421</v>
      </c>
      <c r="AK697">
        <v>0.6575392</v>
      </c>
      <c r="AL697">
        <v>0</v>
      </c>
    </row>
    <row r="698" spans="1:38" ht="12.75">
      <c r="A698" s="4" t="s">
        <v>66</v>
      </c>
      <c r="B698" s="4">
        <v>2013</v>
      </c>
      <c r="C698" s="4">
        <v>1</v>
      </c>
      <c r="D698" s="4"/>
      <c r="E698" s="4"/>
      <c r="F698" s="4"/>
      <c r="M698" s="4">
        <v>0.1478</v>
      </c>
      <c r="N698">
        <v>232.957</v>
      </c>
      <c r="O698" s="4">
        <f>M698*201.6/N698</f>
        <v>0.12790549328846093</v>
      </c>
      <c r="P698" s="4">
        <v>0</v>
      </c>
      <c r="R698" s="4">
        <v>0</v>
      </c>
      <c r="S698" s="4">
        <v>0</v>
      </c>
      <c r="U698">
        <v>110.4</v>
      </c>
      <c r="V698">
        <v>103</v>
      </c>
      <c r="W698">
        <v>1</v>
      </c>
      <c r="X698">
        <v>1</v>
      </c>
      <c r="Y698">
        <v>1</v>
      </c>
      <c r="Z698">
        <v>0.5</v>
      </c>
      <c r="AA698">
        <f>(X698+Y698+W698)*(1+0.5*Z698)</f>
        <v>3.75</v>
      </c>
      <c r="AB698">
        <v>0</v>
      </c>
      <c r="AC698">
        <v>1</v>
      </c>
      <c r="AD698">
        <f>AB698*AC698</f>
        <v>0</v>
      </c>
      <c r="AE698">
        <v>148</v>
      </c>
      <c r="AF698">
        <v>8260405</v>
      </c>
      <c r="AG698">
        <f>AE698/AF698*1000000</f>
        <v>17.91679705777138</v>
      </c>
      <c r="AH698">
        <v>-0.5</v>
      </c>
      <c r="AI698">
        <v>0.005829166011550384</v>
      </c>
      <c r="AJ698">
        <v>0.4756825938566553</v>
      </c>
      <c r="AK698">
        <v>-0.0350696</v>
      </c>
      <c r="AL698">
        <v>0</v>
      </c>
    </row>
    <row r="699" spans="1:38" ht="12.75">
      <c r="A699" s="4" t="s">
        <v>67</v>
      </c>
      <c r="B699" s="4">
        <v>2013</v>
      </c>
      <c r="C699" s="4">
        <v>1</v>
      </c>
      <c r="D699" s="4"/>
      <c r="E699" s="4"/>
      <c r="F699" s="4"/>
      <c r="M699" s="4">
        <v>0.375</v>
      </c>
      <c r="N699">
        <v>232.957</v>
      </c>
      <c r="O699" s="4">
        <f>M699*201.6/N699</f>
        <v>0.32452340989968104</v>
      </c>
      <c r="P699" s="4">
        <v>0</v>
      </c>
      <c r="R699" s="4">
        <v>0</v>
      </c>
      <c r="S699" s="4">
        <v>0</v>
      </c>
      <c r="U699">
        <v>110.7</v>
      </c>
      <c r="V699">
        <v>103.2</v>
      </c>
      <c r="W699">
        <v>1</v>
      </c>
      <c r="X699">
        <v>0</v>
      </c>
      <c r="Y699">
        <v>0</v>
      </c>
      <c r="Z699">
        <v>0</v>
      </c>
      <c r="AA699">
        <f>(X699+Y699+W699)*(1+0.5*Z699)</f>
        <v>1</v>
      </c>
      <c r="AB699">
        <v>3</v>
      </c>
      <c r="AC699">
        <v>1.5</v>
      </c>
      <c r="AD699">
        <f>AB699*AC699</f>
        <v>4.5</v>
      </c>
      <c r="AE699">
        <v>1281</v>
      </c>
      <c r="AF699">
        <v>6971406</v>
      </c>
      <c r="AG699">
        <f>AE699/AF699*1000000</f>
        <v>183.7505949302049</v>
      </c>
      <c r="AH699">
        <v>5</v>
      </c>
      <c r="AI699">
        <v>0.006326180905064178</v>
      </c>
      <c r="AJ699">
        <v>0.3739790565144938</v>
      </c>
      <c r="AK699">
        <v>0.9375471</v>
      </c>
      <c r="AL699">
        <v>0</v>
      </c>
    </row>
    <row r="700" spans="1:38" ht="12.75">
      <c r="A700" s="4" t="s">
        <v>68</v>
      </c>
      <c r="B700" s="4">
        <v>2013</v>
      </c>
      <c r="C700" s="4">
        <v>1</v>
      </c>
      <c r="D700" s="4"/>
      <c r="E700" s="4"/>
      <c r="F700" s="4"/>
      <c r="M700" s="4">
        <v>0.205</v>
      </c>
      <c r="N700">
        <v>232.957</v>
      </c>
      <c r="O700" s="4">
        <f>M700*201.6/N700</f>
        <v>0.17740613074515896</v>
      </c>
      <c r="P700" s="4">
        <v>0</v>
      </c>
      <c r="R700" s="4">
        <v>0</v>
      </c>
      <c r="S700" s="4">
        <v>0</v>
      </c>
      <c r="U700">
        <v>94.8</v>
      </c>
      <c r="V700">
        <v>88.4</v>
      </c>
      <c r="W700">
        <v>1</v>
      </c>
      <c r="X700">
        <v>0.5</v>
      </c>
      <c r="Y700">
        <v>0.5</v>
      </c>
      <c r="Z700">
        <v>0</v>
      </c>
      <c r="AA700">
        <f>(X700+Y700+W700)*(1+0.5*Z700)</f>
        <v>2</v>
      </c>
      <c r="AB700">
        <v>0</v>
      </c>
      <c r="AC700">
        <v>1</v>
      </c>
      <c r="AD700">
        <f>AB700*AC700</f>
        <v>0</v>
      </c>
      <c r="AE700">
        <v>79</v>
      </c>
      <c r="AF700">
        <v>1854304</v>
      </c>
      <c r="AG700">
        <f>AE700/AF700*1000000</f>
        <v>42.603586035515214</v>
      </c>
      <c r="AH700">
        <v>-12</v>
      </c>
      <c r="AI700">
        <v>0.012327317888410174</v>
      </c>
      <c r="AJ700">
        <v>0.7090663687982873</v>
      </c>
      <c r="AK700">
        <v>-1.270908</v>
      </c>
      <c r="AL700">
        <v>0</v>
      </c>
    </row>
    <row r="701" spans="1:38" ht="12.75">
      <c r="A701" s="4" t="s">
        <v>69</v>
      </c>
      <c r="B701" s="4">
        <v>2013</v>
      </c>
      <c r="C701" s="4">
        <v>0</v>
      </c>
      <c r="D701" s="4"/>
      <c r="E701" s="4"/>
      <c r="F701" s="4"/>
      <c r="M701" s="4">
        <v>0.309</v>
      </c>
      <c r="N701">
        <v>232.957</v>
      </c>
      <c r="O701" s="4">
        <f>M701*201.6/N701</f>
        <v>0.2674072897573372</v>
      </c>
      <c r="P701" s="4">
        <v>0</v>
      </c>
      <c r="R701" s="4">
        <v>0</v>
      </c>
      <c r="S701" s="4">
        <v>0</v>
      </c>
      <c r="U701">
        <v>99.7</v>
      </c>
      <c r="V701">
        <v>92.9</v>
      </c>
      <c r="W701">
        <v>1</v>
      </c>
      <c r="X701" s="4">
        <v>0.5</v>
      </c>
      <c r="Y701">
        <v>0.5</v>
      </c>
      <c r="Z701">
        <v>0</v>
      </c>
      <c r="AA701">
        <f>(X701+Y701+W701)*(1+0.5*Z701)</f>
        <v>2</v>
      </c>
      <c r="AB701">
        <v>3</v>
      </c>
      <c r="AC701">
        <v>1.5</v>
      </c>
      <c r="AD701">
        <f>AB701*AC701</f>
        <v>4.5</v>
      </c>
      <c r="AE701">
        <v>417</v>
      </c>
      <c r="AF701">
        <v>5742713</v>
      </c>
      <c r="AG701">
        <f>AE701/AF701*1000000</f>
        <v>72.6137628678292</v>
      </c>
      <c r="AH701">
        <v>2</v>
      </c>
      <c r="AI701">
        <v>0.005331721626386825</v>
      </c>
      <c r="AJ701">
        <v>2.1898517792741146</v>
      </c>
      <c r="AK701">
        <v>0.0043034</v>
      </c>
      <c r="AL701">
        <v>1</v>
      </c>
    </row>
    <row r="702" spans="1:38" ht="12.75">
      <c r="A702" s="4" t="s">
        <v>70</v>
      </c>
      <c r="B702" s="4">
        <v>2013</v>
      </c>
      <c r="C702" s="4">
        <v>1</v>
      </c>
      <c r="D702" s="4"/>
      <c r="E702" s="4"/>
      <c r="F702" s="4"/>
      <c r="M702" s="4">
        <v>0.23</v>
      </c>
      <c r="N702">
        <v>232.957</v>
      </c>
      <c r="O702" s="4">
        <f>M702*201.6/N702</f>
        <v>0.19904102473847107</v>
      </c>
      <c r="P702" s="4">
        <v>0</v>
      </c>
      <c r="R702" s="4">
        <v>0</v>
      </c>
      <c r="S702" s="4">
        <v>0</v>
      </c>
      <c r="U702">
        <v>102.8</v>
      </c>
      <c r="V702">
        <v>95.8</v>
      </c>
      <c r="W702">
        <v>1</v>
      </c>
      <c r="X702">
        <v>0.5</v>
      </c>
      <c r="Y702">
        <v>1</v>
      </c>
      <c r="Z702">
        <v>0</v>
      </c>
      <c r="AA702">
        <f>(X702+Y702+W702)*(1+0.5*Z702)</f>
        <v>2.5</v>
      </c>
      <c r="AB702">
        <v>0</v>
      </c>
      <c r="AC702">
        <v>1</v>
      </c>
      <c r="AD702">
        <f>AB702*AC702</f>
        <v>0</v>
      </c>
      <c r="AE702">
        <v>64</v>
      </c>
      <c r="AF702">
        <v>582658</v>
      </c>
      <c r="AG702">
        <f>AE702/AF702*1000000</f>
        <v>109.84145073096053</v>
      </c>
      <c r="AH702">
        <v>-21.5</v>
      </c>
      <c r="AI702">
        <v>0.015562508502244592</v>
      </c>
      <c r="AJ702">
        <v>0.058851843532394185</v>
      </c>
      <c r="AK702">
        <v>-0.474678</v>
      </c>
      <c r="AL702">
        <v>0</v>
      </c>
    </row>
    <row r="703" spans="1:38" ht="12.75">
      <c r="A703" s="4" t="s">
        <v>20</v>
      </c>
      <c r="B703" s="4">
        <v>2014</v>
      </c>
      <c r="C703" s="4">
        <v>0</v>
      </c>
      <c r="D703" s="4"/>
      <c r="E703" s="4">
        <v>0</v>
      </c>
      <c r="F703" s="4">
        <v>0</v>
      </c>
      <c r="M703" s="4"/>
      <c r="N703">
        <v>236.736</v>
      </c>
      <c r="O703" s="4"/>
      <c r="P703" s="4">
        <v>0</v>
      </c>
      <c r="R703" s="4">
        <v>0</v>
      </c>
      <c r="S703" s="4">
        <v>0</v>
      </c>
      <c r="W703">
        <v>1</v>
      </c>
      <c r="X703">
        <v>1</v>
      </c>
      <c r="Y703">
        <v>1</v>
      </c>
      <c r="Z703">
        <v>0.5</v>
      </c>
      <c r="AA703">
        <f>(X703+Y703+W703)*(1+0.5*Z703)</f>
        <v>3.75</v>
      </c>
      <c r="AB703">
        <v>0</v>
      </c>
      <c r="AC703">
        <v>1</v>
      </c>
      <c r="AD703">
        <f>AB703*AC703</f>
        <v>0</v>
      </c>
      <c r="AE703">
        <f>145</f>
        <v>145</v>
      </c>
      <c r="AF703">
        <v>4843214</v>
      </c>
      <c r="AG703">
        <f>AE703/AF703*1000000</f>
        <v>29.93879684028003</v>
      </c>
      <c r="AH703">
        <v>-14</v>
      </c>
      <c r="AJ703">
        <v>0.684705931028776</v>
      </c>
      <c r="AL703">
        <v>1</v>
      </c>
    </row>
    <row r="704" spans="1:38" ht="12.75">
      <c r="A704" s="4" t="s">
        <v>22</v>
      </c>
      <c r="B704" s="4">
        <v>2014</v>
      </c>
      <c r="C704" s="4">
        <v>0</v>
      </c>
      <c r="D704" s="4"/>
      <c r="E704" s="4">
        <v>0</v>
      </c>
      <c r="F704" s="4">
        <v>1</v>
      </c>
      <c r="M704" s="4"/>
      <c r="N704">
        <v>236.736</v>
      </c>
      <c r="O704" s="4"/>
      <c r="P704" s="4">
        <v>0</v>
      </c>
      <c r="R704" s="4">
        <v>0</v>
      </c>
      <c r="S704" s="4">
        <v>0</v>
      </c>
      <c r="W704">
        <v>1</v>
      </c>
      <c r="X704">
        <v>0.5</v>
      </c>
      <c r="Y704">
        <v>0</v>
      </c>
      <c r="Z704">
        <v>0</v>
      </c>
      <c r="AA704">
        <f>(X704+Y704+W704)*(1+0.5*Z704)</f>
        <v>1.5</v>
      </c>
      <c r="AB704">
        <v>0</v>
      </c>
      <c r="AC704">
        <v>1</v>
      </c>
      <c r="AD704">
        <f>AB704*AC704</f>
        <v>0</v>
      </c>
      <c r="AE704">
        <v>140</v>
      </c>
      <c r="AF704">
        <v>736705</v>
      </c>
      <c r="AG704">
        <f>AE704/AF704*1000000</f>
        <v>190.03536015094238</v>
      </c>
      <c r="AH704">
        <v>-12</v>
      </c>
      <c r="AJ704">
        <v>0.04229804269656815</v>
      </c>
      <c r="AL704">
        <v>1</v>
      </c>
    </row>
    <row r="705" spans="1:38" ht="12.75">
      <c r="A705" s="4" t="s">
        <v>23</v>
      </c>
      <c r="B705" s="4">
        <v>2014</v>
      </c>
      <c r="C705" s="4">
        <v>2</v>
      </c>
      <c r="D705" s="4"/>
      <c r="E705" s="4">
        <v>0</v>
      </c>
      <c r="F705" s="4">
        <v>1</v>
      </c>
      <c r="M705" s="4"/>
      <c r="N705">
        <v>236.736</v>
      </c>
      <c r="O705" s="4"/>
      <c r="P705" s="4">
        <v>0</v>
      </c>
      <c r="R705" s="4">
        <v>0</v>
      </c>
      <c r="S705" s="4">
        <v>0</v>
      </c>
      <c r="W705">
        <v>1</v>
      </c>
      <c r="X705">
        <v>0.5</v>
      </c>
      <c r="Y705">
        <v>1</v>
      </c>
      <c r="Z705">
        <v>0.5</v>
      </c>
      <c r="AA705">
        <f>(X705+Y705+W705)*(1+0.5*Z705)</f>
        <v>3.125</v>
      </c>
      <c r="AB705">
        <v>4.5</v>
      </c>
      <c r="AC705">
        <v>1</v>
      </c>
      <c r="AD705">
        <f>AB705*AC705</f>
        <v>4.5</v>
      </c>
      <c r="AE705">
        <v>195</v>
      </c>
      <c r="AF705">
        <v>6719993</v>
      </c>
      <c r="AG705">
        <f>AE705/AF705*1000000</f>
        <v>29.017887369823153</v>
      </c>
      <c r="AH705">
        <v>-7</v>
      </c>
      <c r="AJ705">
        <v>0.09435136892492009</v>
      </c>
      <c r="AL705">
        <v>1</v>
      </c>
    </row>
    <row r="706" spans="1:38" ht="12.75">
      <c r="A706" s="4" t="s">
        <v>24</v>
      </c>
      <c r="B706" s="4">
        <v>2014</v>
      </c>
      <c r="C706" s="4">
        <v>0</v>
      </c>
      <c r="D706" s="4"/>
      <c r="E706" s="4">
        <v>0</v>
      </c>
      <c r="F706" s="4">
        <v>0</v>
      </c>
      <c r="M706" s="4"/>
      <c r="N706">
        <v>236.736</v>
      </c>
      <c r="O706" s="4"/>
      <c r="P706" s="4">
        <v>0</v>
      </c>
      <c r="R706" s="4">
        <v>0</v>
      </c>
      <c r="S706" s="4">
        <v>0</v>
      </c>
      <c r="W706">
        <v>0</v>
      </c>
      <c r="X706">
        <v>0</v>
      </c>
      <c r="Y706">
        <v>0</v>
      </c>
      <c r="Z706">
        <v>0</v>
      </c>
      <c r="AA706">
        <f>(X706+Y706+W706)*(1+0.5*Z706)</f>
        <v>0</v>
      </c>
      <c r="AB706">
        <v>0</v>
      </c>
      <c r="AC706">
        <v>1</v>
      </c>
      <c r="AD706">
        <f>AB706*AC706</f>
        <v>0</v>
      </c>
      <c r="AE706">
        <v>118</v>
      </c>
      <c r="AF706">
        <v>2966912</v>
      </c>
      <c r="AG706">
        <f>AE706/AF706*1000000</f>
        <v>39.77199188921006</v>
      </c>
      <c r="AH706">
        <v>-14</v>
      </c>
      <c r="AJ706">
        <v>0.724807708927491</v>
      </c>
      <c r="AL706">
        <v>0</v>
      </c>
    </row>
    <row r="707" spans="1:38" ht="12.75">
      <c r="A707" s="4" t="s">
        <v>25</v>
      </c>
      <c r="B707" s="4">
        <v>2014</v>
      </c>
      <c r="C707" s="4">
        <v>0</v>
      </c>
      <c r="D707" s="4"/>
      <c r="E707" s="4">
        <v>0.5</v>
      </c>
      <c r="F707" s="4">
        <v>2</v>
      </c>
      <c r="M707" s="4"/>
      <c r="N707">
        <v>236.736</v>
      </c>
      <c r="O707" s="4"/>
      <c r="P707" s="4">
        <v>1</v>
      </c>
      <c r="R707" s="4">
        <v>1</v>
      </c>
      <c r="S707" s="4">
        <v>1</v>
      </c>
      <c r="W707">
        <v>1</v>
      </c>
      <c r="X707">
        <v>0</v>
      </c>
      <c r="Y707">
        <v>0</v>
      </c>
      <c r="Z707">
        <v>0.5</v>
      </c>
      <c r="AA707">
        <f>(X707+Y707+W707)*(1+0.5*Z707)</f>
        <v>1.25</v>
      </c>
      <c r="AB707">
        <f>5/3+AB706</f>
        <v>1.6666666666666667</v>
      </c>
      <c r="AC707">
        <v>1.5</v>
      </c>
      <c r="AD707">
        <f>AB707*AC707</f>
        <v>2.5</v>
      </c>
      <c r="AE707">
        <v>2579</v>
      </c>
      <c r="AF707">
        <v>38680810</v>
      </c>
      <c r="AG707">
        <f>AE707/AF707*1000000</f>
        <v>66.67388816314859</v>
      </c>
      <c r="AH707">
        <v>9</v>
      </c>
      <c r="AJ707">
        <v>0.30127395291871195</v>
      </c>
      <c r="AL707">
        <v>0</v>
      </c>
    </row>
    <row r="708" spans="1:38" ht="12.75">
      <c r="A708" s="4" t="s">
        <v>26</v>
      </c>
      <c r="B708" s="4">
        <v>2014</v>
      </c>
      <c r="C708" s="4">
        <v>0</v>
      </c>
      <c r="D708" s="4"/>
      <c r="E708" s="4">
        <v>0</v>
      </c>
      <c r="F708" s="4">
        <v>1</v>
      </c>
      <c r="M708" s="4"/>
      <c r="N708">
        <v>236.736</v>
      </c>
      <c r="O708" s="4"/>
      <c r="P708" s="4">
        <v>0</v>
      </c>
      <c r="R708" s="4">
        <v>0</v>
      </c>
      <c r="S708" s="4">
        <v>0.5</v>
      </c>
      <c r="W708">
        <v>1</v>
      </c>
      <c r="X708">
        <v>0.5</v>
      </c>
      <c r="Y708">
        <v>0.5</v>
      </c>
      <c r="Z708">
        <v>0</v>
      </c>
      <c r="AA708">
        <f>(X708+Y708+W708)*(1+0.5*Z708)</f>
        <v>2</v>
      </c>
      <c r="AB708">
        <v>13</v>
      </c>
      <c r="AC708">
        <v>1</v>
      </c>
      <c r="AD708">
        <f>AB708*AC708</f>
        <v>13</v>
      </c>
      <c r="AE708">
        <v>322</v>
      </c>
      <c r="AF708">
        <v>5349648</v>
      </c>
      <c r="AG708">
        <f>AE708/AF708*1000000</f>
        <v>60.19087610997957</v>
      </c>
      <c r="AH708">
        <v>1</v>
      </c>
      <c r="AJ708">
        <v>0.2845351461808663</v>
      </c>
      <c r="AL708">
        <v>0</v>
      </c>
    </row>
    <row r="709" spans="1:38" ht="12.75">
      <c r="A709" s="4" t="s">
        <v>27</v>
      </c>
      <c r="B709" s="4">
        <v>2014</v>
      </c>
      <c r="C709" s="4">
        <v>0</v>
      </c>
      <c r="D709" s="4"/>
      <c r="E709" s="4">
        <v>1</v>
      </c>
      <c r="F709" s="4">
        <v>2</v>
      </c>
      <c r="M709" s="4"/>
      <c r="N709">
        <v>236.736</v>
      </c>
      <c r="O709" s="4"/>
      <c r="P709" s="4">
        <v>1</v>
      </c>
      <c r="R709" s="4">
        <v>0</v>
      </c>
      <c r="S709" s="4">
        <v>0</v>
      </c>
      <c r="W709">
        <v>1</v>
      </c>
      <c r="X709">
        <v>0</v>
      </c>
      <c r="Y709">
        <v>0</v>
      </c>
      <c r="Z709">
        <v>0</v>
      </c>
      <c r="AA709">
        <f>(X709+Y709+W709)*(1+0.5*Z709)</f>
        <v>1</v>
      </c>
      <c r="AB709">
        <v>19.5</v>
      </c>
      <c r="AC709">
        <v>1</v>
      </c>
      <c r="AD709">
        <f>AB709*AC709</f>
        <v>19.5</v>
      </c>
      <c r="AE709">
        <v>519</v>
      </c>
      <c r="AF709">
        <v>3591873</v>
      </c>
      <c r="AG709">
        <f>AE709/AF709*1000000</f>
        <v>144.49285929652856</v>
      </c>
      <c r="AH709">
        <v>7</v>
      </c>
      <c r="AJ709">
        <v>3.634408602150538</v>
      </c>
      <c r="AL709">
        <v>0</v>
      </c>
    </row>
    <row r="710" spans="1:38" ht="12.75">
      <c r="A710" s="4" t="s">
        <v>28</v>
      </c>
      <c r="B710" s="4">
        <v>2014</v>
      </c>
      <c r="C710" s="4">
        <v>1</v>
      </c>
      <c r="D710" s="4"/>
      <c r="E710" s="4">
        <v>0.5</v>
      </c>
      <c r="F710" s="4">
        <v>1</v>
      </c>
      <c r="M710" s="4"/>
      <c r="N710">
        <v>236.736</v>
      </c>
      <c r="O710" s="4"/>
      <c r="P710" s="4">
        <v>1</v>
      </c>
      <c r="R710" s="4">
        <v>0</v>
      </c>
      <c r="S710" s="4">
        <v>0</v>
      </c>
      <c r="W710">
        <v>1</v>
      </c>
      <c r="X710">
        <v>1</v>
      </c>
      <c r="Y710">
        <v>1</v>
      </c>
      <c r="Z710">
        <v>0</v>
      </c>
      <c r="AA710">
        <f>(X710+Y710+W710)*(1+0.5*Z710)</f>
        <v>3</v>
      </c>
      <c r="AB710">
        <v>13</v>
      </c>
      <c r="AC710">
        <v>1.5</v>
      </c>
      <c r="AD710">
        <f>AB710*AC710</f>
        <v>19.5</v>
      </c>
      <c r="AE710">
        <v>58</v>
      </c>
      <c r="AF710">
        <v>934948</v>
      </c>
      <c r="AG710">
        <f>AE710/AF710*1000000</f>
        <v>62.0355356661547</v>
      </c>
      <c r="AH710">
        <v>8</v>
      </c>
      <c r="AJ710">
        <v>1.5864297253634894</v>
      </c>
      <c r="AL710">
        <v>0</v>
      </c>
    </row>
    <row r="711" spans="1:38" ht="12.75">
      <c r="A711" s="4" t="s">
        <v>29</v>
      </c>
      <c r="B711" s="4">
        <v>2014</v>
      </c>
      <c r="C711" s="4">
        <v>2</v>
      </c>
      <c r="D711" s="4"/>
      <c r="E711" s="4">
        <v>1</v>
      </c>
      <c r="F711" s="4">
        <v>1</v>
      </c>
      <c r="M711" s="4"/>
      <c r="N711">
        <v>236.736</v>
      </c>
      <c r="O711" s="4"/>
      <c r="P711" s="4">
        <v>0</v>
      </c>
      <c r="R711" s="4">
        <v>0</v>
      </c>
      <c r="S711" s="4">
        <v>0</v>
      </c>
      <c r="W711">
        <v>1</v>
      </c>
      <c r="X711">
        <v>1</v>
      </c>
      <c r="Y711">
        <v>1</v>
      </c>
      <c r="Z711">
        <v>1</v>
      </c>
      <c r="AA711">
        <f>(X711+Y711+W711)*(1+0.5*Z711)</f>
        <v>4.5</v>
      </c>
      <c r="AB711">
        <v>0</v>
      </c>
      <c r="AC711">
        <v>1</v>
      </c>
      <c r="AD711">
        <f>AB711*AC711</f>
        <v>0</v>
      </c>
      <c r="AE711">
        <v>797</v>
      </c>
      <c r="AF711">
        <v>19888741</v>
      </c>
      <c r="AG711">
        <f>AE711/AF711*1000000</f>
        <v>40.072923670734106</v>
      </c>
      <c r="AH711">
        <v>-2</v>
      </c>
      <c r="AJ711">
        <v>0.45335293712237823</v>
      </c>
      <c r="AL711">
        <v>1</v>
      </c>
    </row>
    <row r="712" spans="1:38" ht="12.75">
      <c r="A712" s="4" t="s">
        <v>30</v>
      </c>
      <c r="B712" s="4">
        <v>2014</v>
      </c>
      <c r="C712" s="4">
        <v>0</v>
      </c>
      <c r="D712" s="4"/>
      <c r="E712" s="4">
        <v>0.5</v>
      </c>
      <c r="F712" s="4">
        <v>1</v>
      </c>
      <c r="M712" s="4"/>
      <c r="N712">
        <v>236.736</v>
      </c>
      <c r="O712" s="4"/>
      <c r="P712" s="4">
        <v>0</v>
      </c>
      <c r="R712" s="4">
        <v>0</v>
      </c>
      <c r="S712" s="4">
        <v>0</v>
      </c>
      <c r="W712">
        <v>1</v>
      </c>
      <c r="X712">
        <v>0.5</v>
      </c>
      <c r="Y712">
        <v>1</v>
      </c>
      <c r="Z712">
        <v>0.5</v>
      </c>
      <c r="AA712">
        <f>(X712+Y712+W712)*(1+0.5*Z712)</f>
        <v>3.125</v>
      </c>
      <c r="AB712">
        <v>0</v>
      </c>
      <c r="AC712">
        <v>1</v>
      </c>
      <c r="AD712">
        <f>AB712*AC712</f>
        <v>0</v>
      </c>
      <c r="AE712">
        <v>264</v>
      </c>
      <c r="AF712">
        <v>10087231</v>
      </c>
      <c r="AG712">
        <f>AE712/AF712*1000000</f>
        <v>26.17170162951557</v>
      </c>
      <c r="AH712">
        <v>-6</v>
      </c>
      <c r="AJ712">
        <v>0.5519704616298056</v>
      </c>
      <c r="AL712">
        <v>1</v>
      </c>
    </row>
    <row r="713" spans="1:38" ht="12.75">
      <c r="A713" s="4" t="s">
        <v>31</v>
      </c>
      <c r="B713" s="4">
        <v>2014</v>
      </c>
      <c r="C713" s="4">
        <v>0</v>
      </c>
      <c r="D713" s="4"/>
      <c r="E713" s="4">
        <v>0</v>
      </c>
      <c r="F713" s="4">
        <v>2</v>
      </c>
      <c r="M713" s="4"/>
      <c r="N713">
        <v>236.736</v>
      </c>
      <c r="O713" s="4"/>
      <c r="P713" s="4">
        <v>0</v>
      </c>
      <c r="R713" s="4">
        <v>0</v>
      </c>
      <c r="S713" s="4">
        <v>0</v>
      </c>
      <c r="W713">
        <v>0</v>
      </c>
      <c r="X713">
        <v>0</v>
      </c>
      <c r="Y713">
        <v>0</v>
      </c>
      <c r="Z713">
        <v>0</v>
      </c>
      <c r="AA713">
        <f>(X713+Y713+W713)*(1+0.5*Z713)</f>
        <v>0</v>
      </c>
      <c r="AB713">
        <v>10</v>
      </c>
      <c r="AC713">
        <v>1</v>
      </c>
      <c r="AD713">
        <f>AB713*AC713</f>
        <v>10</v>
      </c>
      <c r="AE713">
        <v>365</v>
      </c>
      <c r="AF713">
        <v>1416349</v>
      </c>
      <c r="AG713">
        <f>AE713/AF713*1000000</f>
        <v>257.70484534532096</v>
      </c>
      <c r="AH713">
        <v>20</v>
      </c>
      <c r="AJ713">
        <v>0.07090941322460556</v>
      </c>
      <c r="AL713">
        <v>0</v>
      </c>
    </row>
    <row r="714" spans="1:38" ht="12.75">
      <c r="A714" s="4" t="s">
        <v>32</v>
      </c>
      <c r="B714" s="4">
        <v>2014</v>
      </c>
      <c r="C714" s="4">
        <v>1</v>
      </c>
      <c r="D714" s="4"/>
      <c r="E714" s="4">
        <v>0</v>
      </c>
      <c r="F714" s="4">
        <v>0</v>
      </c>
      <c r="M714" s="4"/>
      <c r="N714">
        <v>236.736</v>
      </c>
      <c r="O714" s="4"/>
      <c r="P714" s="4">
        <v>0</v>
      </c>
      <c r="R714" s="4">
        <v>0</v>
      </c>
      <c r="S714" s="4">
        <v>0</v>
      </c>
      <c r="W714">
        <v>1</v>
      </c>
      <c r="X714">
        <v>0.5</v>
      </c>
      <c r="Y714">
        <v>0</v>
      </c>
      <c r="Z714">
        <v>0</v>
      </c>
      <c r="AA714">
        <f>(X714+Y714+W714)*(1+0.5*Z714)</f>
        <v>1.5</v>
      </c>
      <c r="AB714">
        <v>0</v>
      </c>
      <c r="AC714">
        <v>1</v>
      </c>
      <c r="AD714">
        <f>AB714*AC714</f>
        <v>0</v>
      </c>
      <c r="AE714">
        <v>181</v>
      </c>
      <c r="AF714">
        <v>1633532</v>
      </c>
      <c r="AG714">
        <f>AE714/AF714*1000000</f>
        <v>110.80284928608684</v>
      </c>
      <c r="AH714">
        <v>-18</v>
      </c>
      <c r="AJ714">
        <v>0.2757465564738292</v>
      </c>
      <c r="AL714">
        <v>0</v>
      </c>
    </row>
    <row r="715" spans="1:38" ht="12.75">
      <c r="A715" s="4" t="s">
        <v>33</v>
      </c>
      <c r="B715" s="4">
        <v>2014</v>
      </c>
      <c r="C715" s="4">
        <v>0</v>
      </c>
      <c r="D715" s="4"/>
      <c r="E715" s="4">
        <v>0</v>
      </c>
      <c r="F715" s="4">
        <v>2</v>
      </c>
      <c r="M715" s="4"/>
      <c r="N715">
        <v>236.736</v>
      </c>
      <c r="O715" s="4"/>
      <c r="P715" s="4">
        <v>0</v>
      </c>
      <c r="R715" s="4">
        <v>0</v>
      </c>
      <c r="S715" s="4">
        <v>0</v>
      </c>
      <c r="W715">
        <v>1</v>
      </c>
      <c r="X715">
        <v>0.5</v>
      </c>
      <c r="Y715">
        <v>0</v>
      </c>
      <c r="Z715">
        <v>0</v>
      </c>
      <c r="AA715">
        <f>(X715+Y715+W715)*(1+0.5*Z715)</f>
        <v>1.5</v>
      </c>
      <c r="AB715">
        <v>8</v>
      </c>
      <c r="AC715">
        <v>1.5</v>
      </c>
      <c r="AD715">
        <f>AB715*AC715</f>
        <v>12</v>
      </c>
      <c r="AE715">
        <v>666</v>
      </c>
      <c r="AF715">
        <v>12867544</v>
      </c>
      <c r="AG715">
        <f>AE715/AF715*1000000</f>
        <v>51.75812882396206</v>
      </c>
      <c r="AH715">
        <v>8</v>
      </c>
      <c r="AJ715">
        <v>1.8236556752155728</v>
      </c>
      <c r="AL715">
        <v>1</v>
      </c>
    </row>
    <row r="716" spans="1:38" ht="12.75">
      <c r="A716" s="4" t="s">
        <v>34</v>
      </c>
      <c r="B716" s="4">
        <v>2014</v>
      </c>
      <c r="C716" s="4">
        <v>1</v>
      </c>
      <c r="D716" s="4"/>
      <c r="E716" s="4">
        <v>1</v>
      </c>
      <c r="F716" s="4">
        <v>1</v>
      </c>
      <c r="M716" s="4"/>
      <c r="N716">
        <v>236.736</v>
      </c>
      <c r="O716" s="4"/>
      <c r="P716" s="4">
        <v>0</v>
      </c>
      <c r="R716" s="4">
        <v>0</v>
      </c>
      <c r="S716" s="4">
        <v>0</v>
      </c>
      <c r="W716">
        <v>1</v>
      </c>
      <c r="X716" s="4">
        <v>0.5</v>
      </c>
      <c r="Y716">
        <v>1</v>
      </c>
      <c r="Z716">
        <v>0</v>
      </c>
      <c r="AA716">
        <f>(X716+Y716+W716)*(1+0.5*Z716)</f>
        <v>2.5</v>
      </c>
      <c r="AB716">
        <v>0</v>
      </c>
      <c r="AC716">
        <v>1</v>
      </c>
      <c r="AD716">
        <f>AB716*AC716</f>
        <v>0</v>
      </c>
      <c r="AE716">
        <v>325</v>
      </c>
      <c r="AF716">
        <v>6595233</v>
      </c>
      <c r="AG716">
        <f>AE716/AF716*1000000</f>
        <v>49.27801640973109</v>
      </c>
      <c r="AH716">
        <v>-5</v>
      </c>
      <c r="AJ716">
        <v>0.9724913047227572</v>
      </c>
      <c r="AL716">
        <v>1</v>
      </c>
    </row>
    <row r="717" spans="1:38" ht="12.75">
      <c r="A717" s="4" t="s">
        <v>35</v>
      </c>
      <c r="B717" s="4">
        <v>2014</v>
      </c>
      <c r="C717" s="4">
        <v>0</v>
      </c>
      <c r="D717" s="4"/>
      <c r="E717" s="4">
        <v>0</v>
      </c>
      <c r="F717" s="4">
        <v>2</v>
      </c>
      <c r="M717" s="4"/>
      <c r="N717">
        <v>236.736</v>
      </c>
      <c r="O717" s="4"/>
      <c r="P717" s="4">
        <v>0</v>
      </c>
      <c r="R717" s="4">
        <v>0</v>
      </c>
      <c r="S717" s="4">
        <v>0</v>
      </c>
      <c r="W717">
        <v>1</v>
      </c>
      <c r="X717">
        <v>0</v>
      </c>
      <c r="Y717">
        <v>1</v>
      </c>
      <c r="Z717">
        <v>0</v>
      </c>
      <c r="AA717">
        <f>(X717+Y717+W717)*(1+0.5*Z717)</f>
        <v>2</v>
      </c>
      <c r="AB717">
        <v>0.5</v>
      </c>
      <c r="AC717">
        <v>1</v>
      </c>
      <c r="AD717">
        <f>AB717*AC717</f>
        <v>0.5</v>
      </c>
      <c r="AE717">
        <v>170</v>
      </c>
      <c r="AF717">
        <v>3108030</v>
      </c>
      <c r="AG717">
        <f>AE717/AF717*1000000</f>
        <v>54.69702673397619</v>
      </c>
      <c r="AH717">
        <v>1</v>
      </c>
      <c r="AJ717">
        <v>1.0926526891522335</v>
      </c>
      <c r="AL717">
        <v>0</v>
      </c>
    </row>
    <row r="718" spans="1:38" ht="12.75">
      <c r="A718" s="4" t="s">
        <v>36</v>
      </c>
      <c r="B718" s="4">
        <v>2014</v>
      </c>
      <c r="C718" s="4">
        <v>1</v>
      </c>
      <c r="D718" s="4"/>
      <c r="E718" s="4">
        <v>0</v>
      </c>
      <c r="F718" s="4">
        <v>1</v>
      </c>
      <c r="M718" s="4"/>
      <c r="N718">
        <v>236.736</v>
      </c>
      <c r="O718" s="4"/>
      <c r="P718" s="4">
        <v>0</v>
      </c>
      <c r="R718" s="4">
        <v>0</v>
      </c>
      <c r="S718" s="4">
        <v>0</v>
      </c>
      <c r="W718">
        <v>1</v>
      </c>
      <c r="X718" s="4">
        <v>0.5</v>
      </c>
      <c r="Y718">
        <v>1</v>
      </c>
      <c r="Z718">
        <v>0</v>
      </c>
      <c r="AA718">
        <f>(X718+Y718+W718)*(1+0.5*Z718)</f>
        <v>2.5</v>
      </c>
      <c r="AB718">
        <v>10</v>
      </c>
      <c r="AC718">
        <v>1</v>
      </c>
      <c r="AD718">
        <f>AB718*AC718</f>
        <v>10</v>
      </c>
      <c r="AE718">
        <v>143</v>
      </c>
      <c r="AF718">
        <v>2899360</v>
      </c>
      <c r="AG718">
        <f>AE718/AF718*1000000</f>
        <v>49.32122951272005</v>
      </c>
      <c r="AH718">
        <v>-12</v>
      </c>
      <c r="AJ718">
        <v>0.4790651663163102</v>
      </c>
      <c r="AL718">
        <v>1</v>
      </c>
    </row>
    <row r="719" spans="1:38" ht="12.75">
      <c r="A719" s="4" t="s">
        <v>37</v>
      </c>
      <c r="B719" s="4">
        <v>2014</v>
      </c>
      <c r="C719" s="4">
        <v>0</v>
      </c>
      <c r="D719" s="4"/>
      <c r="E719" s="4">
        <v>0</v>
      </c>
      <c r="F719" s="4">
        <v>1</v>
      </c>
      <c r="M719" s="4"/>
      <c r="N719">
        <v>236.736</v>
      </c>
      <c r="O719" s="4"/>
      <c r="P719" s="4">
        <v>0</v>
      </c>
      <c r="R719" s="4">
        <v>0</v>
      </c>
      <c r="S719" s="4">
        <v>0</v>
      </c>
      <c r="W719">
        <v>1</v>
      </c>
      <c r="X719" s="4">
        <v>0.5</v>
      </c>
      <c r="Y719">
        <v>0</v>
      </c>
      <c r="Z719">
        <v>0</v>
      </c>
      <c r="AA719">
        <f>(X719+Y719+W719)*(1+0.5*Z719)</f>
        <v>1.5</v>
      </c>
      <c r="AB719">
        <v>0</v>
      </c>
      <c r="AC719">
        <v>1</v>
      </c>
      <c r="AD719">
        <f>AB719*AC719</f>
        <v>0</v>
      </c>
      <c r="AE719">
        <v>180</v>
      </c>
      <c r="AF719">
        <v>4413057</v>
      </c>
      <c r="AG719">
        <f>AE719/AF719*1000000</f>
        <v>40.788052363701624</v>
      </c>
      <c r="AH719">
        <v>-13</v>
      </c>
      <c r="AJ719">
        <v>0.8186749958901856</v>
      </c>
      <c r="AL719">
        <v>1</v>
      </c>
    </row>
    <row r="720" spans="1:38" ht="12.75">
      <c r="A720" s="4" t="s">
        <v>38</v>
      </c>
      <c r="B720" s="4">
        <v>2014</v>
      </c>
      <c r="C720" s="4">
        <v>1</v>
      </c>
      <c r="D720" s="4"/>
      <c r="E720" s="4">
        <v>0.5</v>
      </c>
      <c r="F720" s="4">
        <v>1</v>
      </c>
      <c r="M720" s="4"/>
      <c r="N720">
        <v>236.736</v>
      </c>
      <c r="O720" s="4"/>
      <c r="P720" s="4">
        <v>0</v>
      </c>
      <c r="R720" s="4">
        <v>0</v>
      </c>
      <c r="S720" s="4">
        <v>0</v>
      </c>
      <c r="W720">
        <v>1</v>
      </c>
      <c r="X720" s="4">
        <v>0.5</v>
      </c>
      <c r="Y720">
        <v>1</v>
      </c>
      <c r="Z720">
        <v>1</v>
      </c>
      <c r="AA720">
        <f>(X720+Y720+W720)*(1+0.5*Z720)</f>
        <v>3.75</v>
      </c>
      <c r="AB720">
        <v>0</v>
      </c>
      <c r="AC720">
        <v>1</v>
      </c>
      <c r="AD720">
        <f>AB720*AC720</f>
        <v>0</v>
      </c>
      <c r="AE720">
        <v>304</v>
      </c>
      <c r="AF720">
        <v>4647880</v>
      </c>
      <c r="AG720">
        <f>AE720/AF720*1000000</f>
        <v>65.4061636703185</v>
      </c>
      <c r="AH720">
        <v>-12</v>
      </c>
      <c r="AJ720">
        <v>0.42753100842633796</v>
      </c>
      <c r="AL720">
        <v>1</v>
      </c>
    </row>
    <row r="721" spans="1:38" ht="12.75">
      <c r="A721" s="4" t="s">
        <v>39</v>
      </c>
      <c r="B721" s="4">
        <v>2014</v>
      </c>
      <c r="C721" s="4">
        <v>0</v>
      </c>
      <c r="D721" s="4"/>
      <c r="E721" s="4">
        <v>1</v>
      </c>
      <c r="F721" s="4">
        <v>1</v>
      </c>
      <c r="M721" s="4"/>
      <c r="N721">
        <v>236.736</v>
      </c>
      <c r="O721" s="4"/>
      <c r="P721" s="4">
        <v>1</v>
      </c>
      <c r="R721" s="4">
        <v>0</v>
      </c>
      <c r="S721" s="4">
        <v>0</v>
      </c>
      <c r="W721">
        <v>1</v>
      </c>
      <c r="X721" s="4">
        <v>0.5</v>
      </c>
      <c r="Y721">
        <v>0</v>
      </c>
      <c r="Z721">
        <v>0</v>
      </c>
      <c r="AA721">
        <f>(X721+Y721+W721)*(1+0.5*Z721)</f>
        <v>1.5</v>
      </c>
      <c r="AB721">
        <v>37</v>
      </c>
      <c r="AC721">
        <v>1</v>
      </c>
      <c r="AD721">
        <f>AB721*AC721</f>
        <v>37</v>
      </c>
      <c r="AE721">
        <v>394</v>
      </c>
      <c r="AF721">
        <v>1330719</v>
      </c>
      <c r="AG721">
        <f>AE721/AF721*1000000</f>
        <v>296.0805399186455</v>
      </c>
      <c r="AH721">
        <v>5</v>
      </c>
      <c r="AJ721">
        <v>1.5151943462897526</v>
      </c>
      <c r="AL721">
        <v>1</v>
      </c>
    </row>
    <row r="722" spans="1:38" ht="12.75">
      <c r="A722" s="4" t="s">
        <v>40</v>
      </c>
      <c r="B722" s="4">
        <v>2014</v>
      </c>
      <c r="C722" s="4">
        <v>0</v>
      </c>
      <c r="D722" s="4"/>
      <c r="E722" s="4">
        <v>1</v>
      </c>
      <c r="F722" s="4">
        <v>2</v>
      </c>
      <c r="M722" s="4"/>
      <c r="N722">
        <v>236.736</v>
      </c>
      <c r="O722" s="4"/>
      <c r="P722" s="4">
        <v>1</v>
      </c>
      <c r="R722" s="4">
        <v>1</v>
      </c>
      <c r="S722" s="4">
        <v>0</v>
      </c>
      <c r="W722">
        <v>1</v>
      </c>
      <c r="X722">
        <v>0</v>
      </c>
      <c r="Y722">
        <v>0</v>
      </c>
      <c r="Z722">
        <v>0</v>
      </c>
      <c r="AA722">
        <f>(X722+Y722+W722)*(1+0.5*Z722)</f>
        <v>1</v>
      </c>
      <c r="AB722">
        <v>13</v>
      </c>
      <c r="AC722">
        <f>(0.5/14)+AC721</f>
        <v>1.0357142857142858</v>
      </c>
      <c r="AD722">
        <f>AB722*AC722</f>
        <v>13.464285714285715</v>
      </c>
      <c r="AE722">
        <v>540</v>
      </c>
      <c r="AF722">
        <v>5967295</v>
      </c>
      <c r="AG722">
        <f>AE722/AF722*1000000</f>
        <v>90.49326369820832</v>
      </c>
      <c r="AH722">
        <v>10</v>
      </c>
      <c r="AJ722">
        <v>0.49052107030657566</v>
      </c>
      <c r="AL722">
        <v>0</v>
      </c>
    </row>
    <row r="723" spans="1:38" ht="12.75">
      <c r="A723" s="4" t="s">
        <v>41</v>
      </c>
      <c r="B723" s="4">
        <v>2014</v>
      </c>
      <c r="C723" s="4">
        <v>0</v>
      </c>
      <c r="D723" s="4"/>
      <c r="E723" s="4">
        <v>1</v>
      </c>
      <c r="F723" s="4">
        <v>2</v>
      </c>
      <c r="M723" s="4"/>
      <c r="N723">
        <v>236.736</v>
      </c>
      <c r="O723" s="4"/>
      <c r="P723" s="4">
        <v>1</v>
      </c>
      <c r="R723" s="4">
        <v>0</v>
      </c>
      <c r="S723" s="4">
        <v>0.5</v>
      </c>
      <c r="W723">
        <v>0</v>
      </c>
      <c r="X723">
        <v>0</v>
      </c>
      <c r="Y723">
        <v>0</v>
      </c>
      <c r="Z723">
        <v>0</v>
      </c>
      <c r="AA723">
        <f>(X723+Y723+W723)*(1+0.5*Z723)</f>
        <v>0</v>
      </c>
      <c r="AB723">
        <v>10.8</v>
      </c>
      <c r="AC723">
        <v>1</v>
      </c>
      <c r="AD723">
        <f>AB723*AC723</f>
        <v>10.8</v>
      </c>
      <c r="AE723">
        <v>406</v>
      </c>
      <c r="AF723">
        <v>6749911</v>
      </c>
      <c r="AG723">
        <f>AE723/AF723*1000000</f>
        <v>60.14894122307687</v>
      </c>
      <c r="AH723">
        <v>10</v>
      </c>
      <c r="AJ723">
        <v>4.644661232126153</v>
      </c>
      <c r="AL723">
        <v>0</v>
      </c>
    </row>
    <row r="724" spans="1:38" ht="12.75">
      <c r="A724" s="4" t="s">
        <v>42</v>
      </c>
      <c r="B724" s="4">
        <v>2014</v>
      </c>
      <c r="C724" s="4">
        <v>1</v>
      </c>
      <c r="D724" s="4"/>
      <c r="E724" s="4">
        <v>1</v>
      </c>
      <c r="F724" s="4">
        <v>2</v>
      </c>
      <c r="M724" s="4"/>
      <c r="N724">
        <v>236.736</v>
      </c>
      <c r="O724" s="4"/>
      <c r="P724" s="4">
        <v>0</v>
      </c>
      <c r="R724" s="4">
        <v>0</v>
      </c>
      <c r="S724" s="4">
        <v>0</v>
      </c>
      <c r="W724">
        <v>1</v>
      </c>
      <c r="X724" s="4">
        <v>0.5</v>
      </c>
      <c r="Y724">
        <v>1</v>
      </c>
      <c r="Z724">
        <v>1</v>
      </c>
      <c r="AA724">
        <f>(X724+Y724+W724)*(1+0.5*Z724)</f>
        <v>3.75</v>
      </c>
      <c r="AB724">
        <v>10</v>
      </c>
      <c r="AC724">
        <v>1</v>
      </c>
      <c r="AD724">
        <f>AB724*AC724</f>
        <v>10</v>
      </c>
      <c r="AE724">
        <v>656</v>
      </c>
      <c r="AF724">
        <v>9915767</v>
      </c>
      <c r="AG724">
        <f>AE724/AF724*1000000</f>
        <v>66.15726246895474</v>
      </c>
      <c r="AH724">
        <v>4</v>
      </c>
      <c r="AJ724">
        <v>0.9687088345174597</v>
      </c>
      <c r="AL724">
        <v>0</v>
      </c>
    </row>
    <row r="725" spans="1:38" ht="12.75">
      <c r="A725" s="4" t="s">
        <v>43</v>
      </c>
      <c r="B725" s="4">
        <v>2014</v>
      </c>
      <c r="C725" s="4">
        <v>0</v>
      </c>
      <c r="D725" s="4"/>
      <c r="E725" s="4">
        <v>1</v>
      </c>
      <c r="F725" s="4">
        <v>2</v>
      </c>
      <c r="M725" s="4"/>
      <c r="N725">
        <v>236.736</v>
      </c>
      <c r="O725" s="4"/>
      <c r="P725" s="4">
        <v>0</v>
      </c>
      <c r="R725" s="4">
        <v>0</v>
      </c>
      <c r="S725" s="4">
        <v>0</v>
      </c>
      <c r="W725">
        <v>1</v>
      </c>
      <c r="X725" s="4">
        <v>0.5</v>
      </c>
      <c r="Y725">
        <v>1</v>
      </c>
      <c r="Z725">
        <v>0</v>
      </c>
      <c r="AA725">
        <f>(X725+Y725+W725)*(1+0.5*Z725)</f>
        <v>2.5</v>
      </c>
      <c r="AB725">
        <f>AVERAGE(18,12,12)</f>
        <v>14</v>
      </c>
      <c r="AC725">
        <v>1</v>
      </c>
      <c r="AD725">
        <f>AB725*AC725</f>
        <v>14</v>
      </c>
      <c r="AE725">
        <v>579</v>
      </c>
      <c r="AF725">
        <v>5453109</v>
      </c>
      <c r="AG725">
        <f>AE725/AF725*1000000</f>
        <v>106.17796196628382</v>
      </c>
      <c r="AH725">
        <v>2</v>
      </c>
      <c r="AJ725">
        <v>0.789141488795601</v>
      </c>
      <c r="AL725">
        <v>1</v>
      </c>
    </row>
    <row r="726" spans="1:38" ht="12.75">
      <c r="A726" s="4" t="s">
        <v>44</v>
      </c>
      <c r="B726" s="4">
        <v>2014</v>
      </c>
      <c r="C726" s="4">
        <v>1</v>
      </c>
      <c r="D726" s="4"/>
      <c r="E726" s="4">
        <v>0.5</v>
      </c>
      <c r="F726" s="4">
        <v>1</v>
      </c>
      <c r="M726" s="4"/>
      <c r="N726">
        <v>236.736</v>
      </c>
      <c r="O726" s="4"/>
      <c r="P726" s="4">
        <v>0</v>
      </c>
      <c r="R726" s="4">
        <v>0</v>
      </c>
      <c r="S726" s="4">
        <v>0</v>
      </c>
      <c r="W726">
        <v>1</v>
      </c>
      <c r="X726" s="4">
        <v>0.5</v>
      </c>
      <c r="Y726" s="4">
        <v>0</v>
      </c>
      <c r="Z726" s="4">
        <v>1</v>
      </c>
      <c r="AA726">
        <f>(X726+Y726+W726)*(1+0.5*Z726)</f>
        <v>2.25</v>
      </c>
      <c r="AB726">
        <v>0</v>
      </c>
      <c r="AC726">
        <v>1</v>
      </c>
      <c r="AD726">
        <f>AB726*AC726</f>
        <v>0</v>
      </c>
      <c r="AE726">
        <v>146</v>
      </c>
      <c r="AF726">
        <v>2992400</v>
      </c>
      <c r="AG726">
        <f>AE726/AF726*1000000</f>
        <v>48.79026868065766</v>
      </c>
      <c r="AH726">
        <v>-9</v>
      </c>
      <c r="AJ726">
        <v>0.37574425208390577</v>
      </c>
      <c r="AL726">
        <v>1</v>
      </c>
    </row>
    <row r="727" spans="1:38" ht="12.75">
      <c r="A727" s="4" t="s">
        <v>45</v>
      </c>
      <c r="B727" s="4">
        <v>2014</v>
      </c>
      <c r="C727" s="4">
        <v>1</v>
      </c>
      <c r="D727" s="4"/>
      <c r="E727" s="4">
        <v>0</v>
      </c>
      <c r="F727" s="4">
        <v>2</v>
      </c>
      <c r="M727" s="4"/>
      <c r="N727">
        <v>236.736</v>
      </c>
      <c r="O727" s="4"/>
      <c r="P727" s="4">
        <v>0</v>
      </c>
      <c r="R727" s="4">
        <v>0</v>
      </c>
      <c r="S727" s="4">
        <v>0</v>
      </c>
      <c r="W727">
        <v>1</v>
      </c>
      <c r="X727" s="4">
        <v>0.5</v>
      </c>
      <c r="Y727" s="4">
        <v>0</v>
      </c>
      <c r="Z727" s="4">
        <v>0</v>
      </c>
      <c r="AA727">
        <f>(X727+Y727+W727)*(1+0.5*Z727)</f>
        <v>1.5</v>
      </c>
      <c r="AB727">
        <v>2.5</v>
      </c>
      <c r="AC727">
        <v>1.5</v>
      </c>
      <c r="AD727">
        <f>AB727*AC727</f>
        <v>3.75</v>
      </c>
      <c r="AE727">
        <v>319</v>
      </c>
      <c r="AF727">
        <v>6060930</v>
      </c>
      <c r="AG727">
        <f>AE727/AF727*1000000</f>
        <v>52.63218680961503</v>
      </c>
      <c r="AH727">
        <v>-5</v>
      </c>
      <c r="AJ727">
        <v>1.1059631517052135</v>
      </c>
      <c r="AL727">
        <v>1</v>
      </c>
    </row>
    <row r="728" spans="1:38" ht="12.75">
      <c r="A728" s="4" t="s">
        <v>46</v>
      </c>
      <c r="B728" s="4">
        <v>2014</v>
      </c>
      <c r="C728" s="4">
        <v>1</v>
      </c>
      <c r="D728" s="4"/>
      <c r="E728" s="4">
        <v>0</v>
      </c>
      <c r="F728" s="4">
        <v>1</v>
      </c>
      <c r="M728" s="4"/>
      <c r="N728">
        <v>236.736</v>
      </c>
      <c r="O728" s="4"/>
      <c r="P728" s="4">
        <v>0</v>
      </c>
      <c r="R728" s="4">
        <v>0</v>
      </c>
      <c r="S728" s="4">
        <v>0</v>
      </c>
      <c r="W728">
        <v>1</v>
      </c>
      <c r="X728">
        <v>0.5</v>
      </c>
      <c r="Y728">
        <v>0</v>
      </c>
      <c r="Z728">
        <v>0</v>
      </c>
      <c r="AA728">
        <f>(X728+Y728+W728)*(1+0.5*Z728)</f>
        <v>1.5</v>
      </c>
      <c r="AB728">
        <v>10</v>
      </c>
      <c r="AC728">
        <v>1.5</v>
      </c>
      <c r="AD728">
        <f>AB728*AC728</f>
        <v>15</v>
      </c>
      <c r="AE728">
        <v>136</v>
      </c>
      <c r="AF728">
        <v>1022867</v>
      </c>
      <c r="AG728">
        <f>AE728/AF728*1000000</f>
        <v>132.95961254004675</v>
      </c>
      <c r="AH728">
        <v>-7</v>
      </c>
      <c r="AJ728">
        <v>0.0776691131277342</v>
      </c>
      <c r="AL728">
        <v>0</v>
      </c>
    </row>
    <row r="729" spans="1:38" ht="12.75">
      <c r="A729" s="4" t="s">
        <v>47</v>
      </c>
      <c r="B729" s="4">
        <v>2014</v>
      </c>
      <c r="C729" s="4">
        <v>1</v>
      </c>
      <c r="D729" s="4"/>
      <c r="E729" s="4">
        <v>0</v>
      </c>
      <c r="F729" s="4">
        <v>2</v>
      </c>
      <c r="M729" s="4"/>
      <c r="N729">
        <v>236.736</v>
      </c>
      <c r="O729" s="4"/>
      <c r="P729" s="4">
        <v>0</v>
      </c>
      <c r="R729" s="4">
        <v>0</v>
      </c>
      <c r="S729" s="4">
        <v>0</v>
      </c>
      <c r="W729">
        <v>1</v>
      </c>
      <c r="X729">
        <v>0</v>
      </c>
      <c r="Y729">
        <v>0</v>
      </c>
      <c r="Z729">
        <v>0</v>
      </c>
      <c r="AA729">
        <f>(X729+Y729+W729)*(1+0.5*Z729)</f>
        <v>1</v>
      </c>
      <c r="AB729">
        <v>0</v>
      </c>
      <c r="AC729">
        <v>1</v>
      </c>
      <c r="AD729">
        <f>AB729*AC729</f>
        <v>0</v>
      </c>
      <c r="AE729">
        <v>94</v>
      </c>
      <c r="AF729">
        <v>1881145</v>
      </c>
      <c r="AG729">
        <f>AE729/AF729*1000000</f>
        <v>49.969566407693186</v>
      </c>
      <c r="AH729">
        <v>-12</v>
      </c>
      <c r="AJ729">
        <v>0.4447832831704699</v>
      </c>
      <c r="AL729">
        <v>1</v>
      </c>
    </row>
    <row r="730" spans="1:38" ht="12.75">
      <c r="A730" s="4" t="s">
        <v>48</v>
      </c>
      <c r="B730" s="4">
        <v>2014</v>
      </c>
      <c r="C730" s="4">
        <v>0</v>
      </c>
      <c r="D730" s="4"/>
      <c r="E730" s="4">
        <v>0</v>
      </c>
      <c r="F730" s="4">
        <v>1</v>
      </c>
      <c r="M730" s="4"/>
      <c r="N730">
        <v>236.736</v>
      </c>
      <c r="O730" s="4"/>
      <c r="P730" s="4">
        <v>0</v>
      </c>
      <c r="R730" s="4">
        <v>0</v>
      </c>
      <c r="S730" s="4">
        <v>0</v>
      </c>
      <c r="W730">
        <v>1</v>
      </c>
      <c r="X730">
        <v>1</v>
      </c>
      <c r="Y730">
        <v>0</v>
      </c>
      <c r="Z730">
        <v>1</v>
      </c>
      <c r="AA730">
        <f>(X730+Y730+W730)*(1+0.5*Z730)</f>
        <v>3</v>
      </c>
      <c r="AB730">
        <v>18</v>
      </c>
      <c r="AC730">
        <v>1</v>
      </c>
      <c r="AD730">
        <f>AB730*AC730</f>
        <v>18</v>
      </c>
      <c r="AE730">
        <v>76</v>
      </c>
      <c r="AF730">
        <v>2833013</v>
      </c>
      <c r="AG730">
        <f>AE730/AF730*1000000</f>
        <v>26.82656239134801</v>
      </c>
      <c r="AH730">
        <v>2</v>
      </c>
      <c r="AJ730">
        <v>0.0363356684058453</v>
      </c>
      <c r="AL730">
        <v>0</v>
      </c>
    </row>
    <row r="731" spans="1:38" ht="12.75">
      <c r="A731" s="4" t="s">
        <v>49</v>
      </c>
      <c r="B731" s="4">
        <v>2014</v>
      </c>
      <c r="C731" s="4">
        <v>0</v>
      </c>
      <c r="D731" s="4"/>
      <c r="E731" s="4">
        <v>1</v>
      </c>
      <c r="F731" s="4">
        <v>1</v>
      </c>
      <c r="M731" s="4"/>
      <c r="N731">
        <v>236.736</v>
      </c>
      <c r="O731" s="4"/>
      <c r="P731" s="4">
        <v>1</v>
      </c>
      <c r="R731" s="4">
        <v>0</v>
      </c>
      <c r="S731" s="4">
        <v>0</v>
      </c>
      <c r="W731">
        <v>1</v>
      </c>
      <c r="X731" s="4">
        <v>0.5</v>
      </c>
      <c r="Y731">
        <v>1</v>
      </c>
      <c r="Z731">
        <v>1</v>
      </c>
      <c r="AA731">
        <f>(X731+Y731+W731)*(1+0.5*Z731)</f>
        <v>3.75</v>
      </c>
      <c r="AB731">
        <f>7.2*2/3</f>
        <v>4.8</v>
      </c>
      <c r="AC731">
        <v>1</v>
      </c>
      <c r="AD731">
        <f>AB731*AC731</f>
        <v>4.8</v>
      </c>
      <c r="AE731">
        <v>301</v>
      </c>
      <c r="AF731">
        <v>1328743</v>
      </c>
      <c r="AG731">
        <f>AE731/AF731*1000000</f>
        <v>226.52988576421475</v>
      </c>
      <c r="AH731">
        <v>1</v>
      </c>
      <c r="AJ731">
        <v>2.5293449450965544</v>
      </c>
      <c r="AL731">
        <v>0</v>
      </c>
    </row>
    <row r="732" spans="1:38" ht="12.75">
      <c r="A732" s="4" t="s">
        <v>50</v>
      </c>
      <c r="B732" s="4">
        <v>2014</v>
      </c>
      <c r="C732" s="4">
        <v>0</v>
      </c>
      <c r="D732" s="4"/>
      <c r="E732" s="4">
        <v>1</v>
      </c>
      <c r="F732" s="4">
        <v>1</v>
      </c>
      <c r="M732" s="4"/>
      <c r="N732">
        <v>236.736</v>
      </c>
      <c r="O732" s="4"/>
      <c r="P732" s="4">
        <v>0</v>
      </c>
      <c r="R732" s="4">
        <v>1</v>
      </c>
      <c r="S732" s="4">
        <v>3</v>
      </c>
      <c r="W732">
        <v>1</v>
      </c>
      <c r="X732">
        <v>0</v>
      </c>
      <c r="Y732">
        <v>0</v>
      </c>
      <c r="Z732">
        <v>1</v>
      </c>
      <c r="AA732">
        <f>(X732+Y732+W732)*(1+0.5*Z732)</f>
        <v>1.5</v>
      </c>
      <c r="AB732">
        <f>8.807+2.5</f>
        <v>11.307</v>
      </c>
      <c r="AC732">
        <v>1.5</v>
      </c>
      <c r="AD732">
        <f>AB732*AC732</f>
        <v>16.9605</v>
      </c>
      <c r="AE732">
        <v>1622</v>
      </c>
      <c r="AF732">
        <v>8925001</v>
      </c>
      <c r="AG732">
        <f>AE732/AF732*1000000</f>
        <v>181.73667431521858</v>
      </c>
      <c r="AH732">
        <v>6</v>
      </c>
      <c r="AJ732">
        <v>5.619216533004318</v>
      </c>
      <c r="AL732">
        <v>0</v>
      </c>
    </row>
    <row r="733" spans="1:38" ht="12.75">
      <c r="A733" s="4" t="s">
        <v>51</v>
      </c>
      <c r="B733" s="4">
        <v>2014</v>
      </c>
      <c r="C733" s="4">
        <v>0</v>
      </c>
      <c r="D733" s="4"/>
      <c r="E733" s="4">
        <v>0</v>
      </c>
      <c r="F733" s="4">
        <v>1</v>
      </c>
      <c r="M733" s="4"/>
      <c r="N733">
        <v>236.736</v>
      </c>
      <c r="O733" s="4"/>
      <c r="P733" s="4">
        <v>0</v>
      </c>
      <c r="R733" s="4">
        <v>0</v>
      </c>
      <c r="S733" s="4">
        <v>0</v>
      </c>
      <c r="W733">
        <v>1</v>
      </c>
      <c r="X733">
        <v>1</v>
      </c>
      <c r="Y733">
        <v>1</v>
      </c>
      <c r="Z733">
        <v>0</v>
      </c>
      <c r="AA733">
        <f>(X733+Y733+W733)*(1+0.5*Z733)</f>
        <v>3</v>
      </c>
      <c r="AB733">
        <v>7.5</v>
      </c>
      <c r="AC733">
        <v>1.5</v>
      </c>
      <c r="AD733">
        <f>AB733*AC733</f>
        <v>11.25</v>
      </c>
      <c r="AE733">
        <v>136</v>
      </c>
      <c r="AF733">
        <v>2083024</v>
      </c>
      <c r="AG733">
        <f>AE733/AF733*1000000</f>
        <v>65.28969421379686</v>
      </c>
      <c r="AH733">
        <v>4</v>
      </c>
      <c r="AJ733">
        <v>0.08797584512462257</v>
      </c>
      <c r="AL733">
        <v>0</v>
      </c>
    </row>
    <row r="734" spans="1:38" ht="12.75">
      <c r="A734" s="4" t="s">
        <v>52</v>
      </c>
      <c r="B734" s="4">
        <v>2014</v>
      </c>
      <c r="C734" s="4">
        <v>0</v>
      </c>
      <c r="D734" s="4"/>
      <c r="E734" s="4">
        <v>1</v>
      </c>
      <c r="F734" s="4">
        <v>1</v>
      </c>
      <c r="M734" s="4"/>
      <c r="N734">
        <v>236.736</v>
      </c>
      <c r="O734" s="4"/>
      <c r="P734" s="4">
        <v>1</v>
      </c>
      <c r="R734" s="4">
        <v>1</v>
      </c>
      <c r="S734" s="4">
        <v>0</v>
      </c>
      <c r="W734">
        <v>0</v>
      </c>
      <c r="X734">
        <v>0</v>
      </c>
      <c r="Y734">
        <v>0</v>
      </c>
      <c r="Z734">
        <v>0</v>
      </c>
      <c r="AA734">
        <f>(X734+Y734+W734)*(1+0.5*Z734)</f>
        <v>0</v>
      </c>
      <c r="AB734">
        <v>12.5</v>
      </c>
      <c r="AC734">
        <v>1</v>
      </c>
      <c r="AD734">
        <f>AB734*AC734</f>
        <v>12.5</v>
      </c>
      <c r="AE734">
        <v>1176</v>
      </c>
      <c r="AF734">
        <v>19718515</v>
      </c>
      <c r="AG734">
        <f>AE734/AF734*1000000</f>
        <v>59.63937953745503</v>
      </c>
      <c r="AH734">
        <v>11</v>
      </c>
      <c r="AJ734">
        <v>2.9344849632676695</v>
      </c>
      <c r="AL734">
        <v>0</v>
      </c>
    </row>
    <row r="735" spans="1:38" ht="12.75">
      <c r="A735" s="4" t="s">
        <v>53</v>
      </c>
      <c r="B735" s="4">
        <v>2014</v>
      </c>
      <c r="C735" s="4">
        <v>1</v>
      </c>
      <c r="D735" s="4"/>
      <c r="E735" s="4">
        <v>1</v>
      </c>
      <c r="F735" s="4">
        <v>1</v>
      </c>
      <c r="M735" s="4"/>
      <c r="N735">
        <v>236.736</v>
      </c>
      <c r="O735" s="4"/>
      <c r="P735" s="4">
        <v>0</v>
      </c>
      <c r="R735" s="4">
        <v>0</v>
      </c>
      <c r="S735" s="4">
        <v>0</v>
      </c>
      <c r="W735">
        <v>1</v>
      </c>
      <c r="X735">
        <v>0</v>
      </c>
      <c r="Y735">
        <v>0.5</v>
      </c>
      <c r="Z735">
        <v>0</v>
      </c>
      <c r="AA735">
        <f>(X735+Y735+W735)*(1+0.5*Z735)</f>
        <v>1.5</v>
      </c>
      <c r="AB735">
        <v>3</v>
      </c>
      <c r="AC735">
        <v>1.5</v>
      </c>
      <c r="AD735">
        <f>AB735*AC735</f>
        <v>4.5</v>
      </c>
      <c r="AE735">
        <v>340</v>
      </c>
      <c r="AF735">
        <v>9934399</v>
      </c>
      <c r="AG735">
        <f>AE735/AF735*1000000</f>
        <v>34.22451624904536</v>
      </c>
      <c r="AH735">
        <v>-3</v>
      </c>
      <c r="AJ735">
        <v>0.5353698114063954</v>
      </c>
      <c r="AL735">
        <v>0</v>
      </c>
    </row>
    <row r="736" spans="1:38" ht="12.75">
      <c r="A736" s="4" t="s">
        <v>54</v>
      </c>
      <c r="B736" s="4">
        <v>2014</v>
      </c>
      <c r="C736" s="4">
        <v>1</v>
      </c>
      <c r="D736" s="4"/>
      <c r="E736" s="4">
        <v>1</v>
      </c>
      <c r="F736" s="4">
        <v>0</v>
      </c>
      <c r="M736" s="4"/>
      <c r="N736">
        <v>236.736</v>
      </c>
      <c r="O736" s="4"/>
      <c r="P736" s="4">
        <v>0</v>
      </c>
      <c r="R736" s="4">
        <v>0</v>
      </c>
      <c r="S736" s="4">
        <v>0</v>
      </c>
      <c r="W736">
        <v>1</v>
      </c>
      <c r="X736">
        <v>1</v>
      </c>
      <c r="Y736">
        <v>1</v>
      </c>
      <c r="Z736">
        <v>1</v>
      </c>
      <c r="AA736">
        <f>(X736+Y736+W736)*(1+0.5*Z736)</f>
        <v>4.5</v>
      </c>
      <c r="AB736">
        <v>0</v>
      </c>
      <c r="AC736">
        <v>1</v>
      </c>
      <c r="AD736">
        <f>AB736*AC736</f>
        <v>0</v>
      </c>
      <c r="AE736">
        <v>58</v>
      </c>
      <c r="AF736">
        <v>739904</v>
      </c>
      <c r="AG736">
        <f>AE736/AF736*1000000</f>
        <v>78.38854770348586</v>
      </c>
      <c r="AH736">
        <v>-10</v>
      </c>
      <c r="AJ736">
        <v>1.6995058725736187</v>
      </c>
      <c r="AL736">
        <v>1</v>
      </c>
    </row>
    <row r="737" spans="1:38" ht="12.75">
      <c r="A737" s="4" t="s">
        <v>55</v>
      </c>
      <c r="B737" s="4">
        <v>2014</v>
      </c>
      <c r="C737" s="4">
        <v>0</v>
      </c>
      <c r="D737" s="4"/>
      <c r="E737" s="4">
        <v>1</v>
      </c>
      <c r="F737" s="4">
        <v>2</v>
      </c>
      <c r="M737" s="4"/>
      <c r="N737">
        <v>236.736</v>
      </c>
      <c r="O737" s="4"/>
      <c r="P737" s="4">
        <v>0</v>
      </c>
      <c r="R737" s="4">
        <v>0</v>
      </c>
      <c r="S737" s="4">
        <v>0</v>
      </c>
      <c r="W737">
        <v>1</v>
      </c>
      <c r="X737" s="4">
        <v>0.5</v>
      </c>
      <c r="Y737">
        <v>0</v>
      </c>
      <c r="Z737">
        <v>1</v>
      </c>
      <c r="AA737">
        <f>(X737+Y737+W737)*(1+0.5*Z737)</f>
        <v>2.25</v>
      </c>
      <c r="AB737">
        <v>1.25</v>
      </c>
      <c r="AC737">
        <v>1</v>
      </c>
      <c r="AD737">
        <f>AB737*AC737</f>
        <v>1.25</v>
      </c>
      <c r="AE737">
        <v>871</v>
      </c>
      <c r="AF737">
        <v>11594408</v>
      </c>
      <c r="AG737">
        <f>AE737/AF737*1000000</f>
        <v>75.12242108437101</v>
      </c>
      <c r="AH737">
        <v>-1</v>
      </c>
      <c r="AJ737">
        <v>1.5220324313316194</v>
      </c>
      <c r="AL737">
        <v>0</v>
      </c>
    </row>
    <row r="738" spans="1:38" ht="12.75">
      <c r="A738" s="4" t="s">
        <v>56</v>
      </c>
      <c r="B738" s="4">
        <v>2014</v>
      </c>
      <c r="C738" s="4">
        <v>0</v>
      </c>
      <c r="D738" s="4"/>
      <c r="E738" s="4">
        <v>0</v>
      </c>
      <c r="F738" s="4">
        <v>1</v>
      </c>
      <c r="M738" s="4"/>
      <c r="N738">
        <v>236.736</v>
      </c>
      <c r="O738" s="4"/>
      <c r="P738" s="4">
        <v>0</v>
      </c>
      <c r="R738" s="4">
        <v>0</v>
      </c>
      <c r="S738" s="4">
        <v>0</v>
      </c>
      <c r="W738">
        <v>0</v>
      </c>
      <c r="X738" s="4">
        <v>0.5</v>
      </c>
      <c r="Y738">
        <v>0</v>
      </c>
      <c r="Z738">
        <v>1</v>
      </c>
      <c r="AA738">
        <f>(X738+Y738+W738)*(1+0.5*Z738)</f>
        <v>0.75</v>
      </c>
      <c r="AB738">
        <v>0</v>
      </c>
      <c r="AC738">
        <v>1</v>
      </c>
      <c r="AD738">
        <f>AB738*AC738</f>
        <v>0</v>
      </c>
      <c r="AE738">
        <v>85</v>
      </c>
      <c r="AF738">
        <v>3877499</v>
      </c>
      <c r="AG738">
        <f>AE738/AF738*1000000</f>
        <v>21.921346723751572</v>
      </c>
      <c r="AH738">
        <v>-19</v>
      </c>
      <c r="AJ738">
        <v>0.6935057523054279</v>
      </c>
      <c r="AL738">
        <v>1</v>
      </c>
    </row>
    <row r="739" spans="1:38" ht="12.75">
      <c r="A739" s="4" t="s">
        <v>57</v>
      </c>
      <c r="B739" s="4">
        <v>2014</v>
      </c>
      <c r="C739" s="4">
        <v>2</v>
      </c>
      <c r="D739" s="4"/>
      <c r="E739" s="4">
        <v>1</v>
      </c>
      <c r="F739" s="4">
        <v>1</v>
      </c>
      <c r="M739" s="4"/>
      <c r="N739">
        <v>236.736</v>
      </c>
      <c r="O739" s="4"/>
      <c r="P739" s="4">
        <v>0</v>
      </c>
      <c r="R739" s="4">
        <v>0</v>
      </c>
      <c r="S739" s="4">
        <v>0</v>
      </c>
      <c r="W739">
        <v>1</v>
      </c>
      <c r="X739" s="4">
        <v>0.5</v>
      </c>
      <c r="Y739">
        <v>1</v>
      </c>
      <c r="Z739">
        <v>0</v>
      </c>
      <c r="AA739">
        <f>(X739+Y739+W739)*(1+0.5*Z739)</f>
        <v>2.5</v>
      </c>
      <c r="AB739">
        <v>11.5</v>
      </c>
      <c r="AC739">
        <v>1</v>
      </c>
      <c r="AD739">
        <f>AB739*AC739</f>
        <v>11.5</v>
      </c>
      <c r="AE739">
        <v>1474</v>
      </c>
      <c r="AF739">
        <v>3968371</v>
      </c>
      <c r="AG739">
        <f>AE739/AF739*1000000</f>
        <v>371.4370455786518</v>
      </c>
      <c r="AH739">
        <v>5</v>
      </c>
      <c r="AJ739">
        <v>0.27339240850139196</v>
      </c>
      <c r="AL739">
        <v>0</v>
      </c>
    </row>
    <row r="740" spans="1:38" ht="12.75">
      <c r="A740" s="4" t="s">
        <v>58</v>
      </c>
      <c r="B740" s="4">
        <v>2014</v>
      </c>
      <c r="C740" s="4">
        <v>0</v>
      </c>
      <c r="D740" s="4"/>
      <c r="E740" s="4">
        <v>1</v>
      </c>
      <c r="F740" s="4">
        <v>2</v>
      </c>
      <c r="M740" s="4"/>
      <c r="N740">
        <v>236.736</v>
      </c>
      <c r="O740" s="4"/>
      <c r="P740" s="4">
        <v>0</v>
      </c>
      <c r="R740" s="4">
        <v>0</v>
      </c>
      <c r="S740" s="4">
        <v>1</v>
      </c>
      <c r="W740">
        <v>1</v>
      </c>
      <c r="X740">
        <v>1</v>
      </c>
      <c r="Y740">
        <v>1</v>
      </c>
      <c r="Z740">
        <v>0</v>
      </c>
      <c r="AA740">
        <f>(X740+Y740+W740)*(1+0.5*Z740)</f>
        <v>3</v>
      </c>
      <c r="AB740">
        <v>11.2</v>
      </c>
      <c r="AC740">
        <v>0.5</v>
      </c>
      <c r="AD740">
        <f>AB740*AC740</f>
        <v>5.6</v>
      </c>
      <c r="AE740">
        <v>1255</v>
      </c>
      <c r="AF740">
        <v>12790565</v>
      </c>
      <c r="AG740">
        <f>AE740/AF740*1000000</f>
        <v>98.1191995818793</v>
      </c>
      <c r="AH740">
        <v>1</v>
      </c>
      <c r="AJ740">
        <v>4.458726121003541</v>
      </c>
      <c r="AL740">
        <v>0</v>
      </c>
    </row>
    <row r="741" spans="1:38" ht="12.75">
      <c r="A741" s="4" t="s">
        <v>59</v>
      </c>
      <c r="B741" s="4">
        <v>2014</v>
      </c>
      <c r="C741" s="4">
        <v>0</v>
      </c>
      <c r="D741" s="4"/>
      <c r="E741" s="4">
        <v>1</v>
      </c>
      <c r="F741" s="4">
        <v>2</v>
      </c>
      <c r="M741" s="4"/>
      <c r="N741">
        <v>236.736</v>
      </c>
      <c r="O741" s="4"/>
      <c r="P741" s="4">
        <v>1</v>
      </c>
      <c r="R741" s="4">
        <v>0</v>
      </c>
      <c r="S741" s="4">
        <v>0</v>
      </c>
      <c r="W741">
        <v>1</v>
      </c>
      <c r="X741">
        <v>0</v>
      </c>
      <c r="Y741">
        <v>0</v>
      </c>
      <c r="Z741">
        <v>0</v>
      </c>
      <c r="AA741">
        <f>(X741+Y741+W741)*(1+0.5*Z741)</f>
        <v>1</v>
      </c>
      <c r="AB741">
        <v>8.5</v>
      </c>
      <c r="AC741">
        <v>1.5</v>
      </c>
      <c r="AD741">
        <f>AB741*AC741</f>
        <v>12.75</v>
      </c>
      <c r="AE741">
        <v>130</v>
      </c>
      <c r="AF741">
        <v>1054480</v>
      </c>
      <c r="AG741">
        <f>AE741/AF741*1000000</f>
        <v>123.2835141491541</v>
      </c>
      <c r="AH741">
        <v>11</v>
      </c>
      <c r="AJ741">
        <v>4.016477857878476</v>
      </c>
      <c r="AL741">
        <v>0</v>
      </c>
    </row>
    <row r="742" spans="1:38" ht="12.75">
      <c r="A742" s="4" t="s">
        <v>60</v>
      </c>
      <c r="B742" s="4">
        <v>2014</v>
      </c>
      <c r="C742" s="4">
        <v>0</v>
      </c>
      <c r="D742" s="4"/>
      <c r="E742" s="4">
        <v>0.5</v>
      </c>
      <c r="F742" s="4">
        <v>1</v>
      </c>
      <c r="M742" s="4"/>
      <c r="N742">
        <v>236.736</v>
      </c>
      <c r="O742" s="4"/>
      <c r="P742" s="4">
        <v>0</v>
      </c>
      <c r="R742" s="4">
        <v>0</v>
      </c>
      <c r="S742" s="4">
        <v>0</v>
      </c>
      <c r="W742">
        <v>1</v>
      </c>
      <c r="X742" s="4">
        <v>1</v>
      </c>
      <c r="Y742">
        <v>1</v>
      </c>
      <c r="Z742">
        <v>1</v>
      </c>
      <c r="AA742">
        <f>(X742+Y742+W742)*(1+0.5*Z742)</f>
        <v>4.5</v>
      </c>
      <c r="AB742">
        <v>0</v>
      </c>
      <c r="AC742">
        <v>1</v>
      </c>
      <c r="AD742">
        <f>AB742*AC742</f>
        <v>0</v>
      </c>
      <c r="AE742">
        <v>114</v>
      </c>
      <c r="AF742">
        <v>4828430</v>
      </c>
      <c r="AG742">
        <f>AE742/AF742*1000000</f>
        <v>23.610158995781237</v>
      </c>
      <c r="AH742">
        <v>-8</v>
      </c>
      <c r="AJ742">
        <v>0.43142898258742274</v>
      </c>
      <c r="AL742">
        <v>0</v>
      </c>
    </row>
    <row r="743" spans="1:38" ht="12.75">
      <c r="A743" s="4" t="s">
        <v>61</v>
      </c>
      <c r="B743" s="4">
        <v>2014</v>
      </c>
      <c r="C743" s="4">
        <v>0</v>
      </c>
      <c r="D743" s="4"/>
      <c r="E743" s="4">
        <v>0</v>
      </c>
      <c r="F743" s="4">
        <v>2</v>
      </c>
      <c r="M743" s="4"/>
      <c r="N743">
        <v>236.736</v>
      </c>
      <c r="O743" s="4"/>
      <c r="P743" s="4">
        <v>0</v>
      </c>
      <c r="R743" s="4">
        <v>0</v>
      </c>
      <c r="S743" s="4">
        <v>0</v>
      </c>
      <c r="W743">
        <v>1</v>
      </c>
      <c r="X743">
        <v>1</v>
      </c>
      <c r="Y743">
        <v>1</v>
      </c>
      <c r="Z743">
        <v>0</v>
      </c>
      <c r="AA743">
        <f>(X743+Y743+W743)*(1+0.5*Z743)</f>
        <v>3</v>
      </c>
      <c r="AB743">
        <v>0</v>
      </c>
      <c r="AC743">
        <v>1</v>
      </c>
      <c r="AD743">
        <f>AB743*AC743</f>
        <v>0</v>
      </c>
      <c r="AE743">
        <v>66</v>
      </c>
      <c r="AF743">
        <v>852561</v>
      </c>
      <c r="AG743">
        <f>AE743/AF743*1000000</f>
        <v>77.41381555102802</v>
      </c>
      <c r="AH743">
        <v>-10</v>
      </c>
      <c r="AJ743">
        <v>1.2198839404320772</v>
      </c>
      <c r="AL743">
        <v>0</v>
      </c>
    </row>
    <row r="744" spans="1:38" ht="12.75">
      <c r="A744" s="4" t="s">
        <v>62</v>
      </c>
      <c r="B744" s="4">
        <v>2014</v>
      </c>
      <c r="C744" s="4">
        <v>1</v>
      </c>
      <c r="D744" s="4"/>
      <c r="E744" s="4">
        <v>0</v>
      </c>
      <c r="F744" s="4">
        <v>1</v>
      </c>
      <c r="M744" s="4"/>
      <c r="N744">
        <v>236.736</v>
      </c>
      <c r="O744" s="4"/>
      <c r="P744" s="4">
        <v>0</v>
      </c>
      <c r="R744" s="4">
        <v>0</v>
      </c>
      <c r="S744" s="4">
        <v>0</v>
      </c>
      <c r="W744">
        <v>1</v>
      </c>
      <c r="X744" s="4">
        <v>0.5</v>
      </c>
      <c r="Y744">
        <v>0</v>
      </c>
      <c r="Z744">
        <v>0</v>
      </c>
      <c r="AA744">
        <f>(X744+Y744+W744)*(1+0.5*Z744)</f>
        <v>1.5</v>
      </c>
      <c r="AB744">
        <v>0</v>
      </c>
      <c r="AC744">
        <v>1</v>
      </c>
      <c r="AD744">
        <f>AB744*AC744</f>
        <v>0</v>
      </c>
      <c r="AE744">
        <v>216</v>
      </c>
      <c r="AF744">
        <v>6544663</v>
      </c>
      <c r="AG744">
        <f>AE744/AF744*1000000</f>
        <v>33.00399119099028</v>
      </c>
      <c r="AH744">
        <v>-12</v>
      </c>
      <c r="AJ744">
        <v>0.5064505810854035</v>
      </c>
      <c r="AL744">
        <v>0</v>
      </c>
    </row>
    <row r="745" spans="1:38" ht="12.75">
      <c r="A745" s="4" t="s">
        <v>63</v>
      </c>
      <c r="B745" s="4">
        <v>2014</v>
      </c>
      <c r="C745" s="4">
        <f>2/2</f>
        <v>1</v>
      </c>
      <c r="D745" s="4"/>
      <c r="E745" s="4">
        <v>0</v>
      </c>
      <c r="F745" s="4">
        <v>1</v>
      </c>
      <c r="M745" s="4"/>
      <c r="N745">
        <v>236.736</v>
      </c>
      <c r="O745" s="4"/>
      <c r="P745" s="4">
        <v>0</v>
      </c>
      <c r="R745" s="4">
        <v>0</v>
      </c>
      <c r="S745" s="4">
        <v>0</v>
      </c>
      <c r="W745">
        <v>1</v>
      </c>
      <c r="X745" s="4">
        <v>0.5</v>
      </c>
      <c r="Y745">
        <v>1</v>
      </c>
      <c r="Z745">
        <v>0.5</v>
      </c>
      <c r="AA745">
        <f>(X745+Y745+W745)*(1+0.5*Z745)</f>
        <v>3.125</v>
      </c>
      <c r="AB745">
        <v>5</v>
      </c>
      <c r="AC745">
        <v>1</v>
      </c>
      <c r="AD745">
        <f>AB745*AC745</f>
        <v>5</v>
      </c>
      <c r="AE745">
        <v>505</v>
      </c>
      <c r="AF745">
        <v>26944751</v>
      </c>
      <c r="AG745">
        <f>AE745/AF745*1000000</f>
        <v>18.742054806889847</v>
      </c>
      <c r="AH745">
        <v>-10</v>
      </c>
      <c r="AJ745">
        <v>0.3265736521951258</v>
      </c>
      <c r="AL745">
        <v>1</v>
      </c>
    </row>
    <row r="746" spans="1:38" ht="12.75">
      <c r="A746" s="4" t="s">
        <v>64</v>
      </c>
      <c r="B746" s="4">
        <v>2014</v>
      </c>
      <c r="C746" s="4">
        <v>1</v>
      </c>
      <c r="D746" s="4"/>
      <c r="E746" s="4">
        <v>0</v>
      </c>
      <c r="F746" s="4">
        <v>1</v>
      </c>
      <c r="M746" s="4"/>
      <c r="N746">
        <v>236.736</v>
      </c>
      <c r="O746" s="4"/>
      <c r="P746" s="4">
        <v>0</v>
      </c>
      <c r="R746" s="4">
        <v>0</v>
      </c>
      <c r="S746" s="4">
        <v>0</v>
      </c>
      <c r="W746">
        <v>1</v>
      </c>
      <c r="X746">
        <v>0.5</v>
      </c>
      <c r="Y746" s="4">
        <v>0.5</v>
      </c>
      <c r="Z746">
        <v>0</v>
      </c>
      <c r="AA746">
        <f>(X746+Y746+W746)*(1+0.5*Z746)</f>
        <v>2</v>
      </c>
      <c r="AB746">
        <v>0</v>
      </c>
      <c r="AC746">
        <v>1</v>
      </c>
      <c r="AD746">
        <f>AB746*AC746</f>
        <v>0</v>
      </c>
      <c r="AE746">
        <v>147</v>
      </c>
      <c r="AF746">
        <v>2941836</v>
      </c>
      <c r="AG746">
        <f>AE746/AF746*1000000</f>
        <v>49.96879499740978</v>
      </c>
      <c r="AH746">
        <v>-22</v>
      </c>
      <c r="AJ746">
        <v>0.38224391159495097</v>
      </c>
      <c r="AL746">
        <v>1</v>
      </c>
    </row>
    <row r="747" spans="1:38" ht="12.75">
      <c r="A747" s="4" t="s">
        <v>65</v>
      </c>
      <c r="B747" s="4">
        <v>2014</v>
      </c>
      <c r="C747" s="4">
        <v>0</v>
      </c>
      <c r="D747" s="4"/>
      <c r="E747" s="4">
        <v>1</v>
      </c>
      <c r="F747" s="4">
        <v>2</v>
      </c>
      <c r="M747" s="4"/>
      <c r="N747">
        <v>236.736</v>
      </c>
      <c r="O747" s="4"/>
      <c r="P747" s="4">
        <v>1</v>
      </c>
      <c r="R747" s="4">
        <v>0</v>
      </c>
      <c r="S747" s="4">
        <v>0</v>
      </c>
      <c r="W747">
        <v>1</v>
      </c>
      <c r="X747">
        <v>0.5</v>
      </c>
      <c r="Y747">
        <v>0</v>
      </c>
      <c r="Z747">
        <v>0</v>
      </c>
      <c r="AA747">
        <f>(X747+Y747+W747)*(1+0.5*Z747)</f>
        <v>1.5</v>
      </c>
      <c r="AB747">
        <v>0</v>
      </c>
      <c r="AC747">
        <v>1</v>
      </c>
      <c r="AD747">
        <f>AB747*AC747</f>
        <v>0</v>
      </c>
      <c r="AE747">
        <v>264</v>
      </c>
      <c r="AF747">
        <v>626984</v>
      </c>
      <c r="AG747">
        <f>AE747/AF747*1000000</f>
        <v>421.063376417899</v>
      </c>
      <c r="AH747">
        <v>16</v>
      </c>
      <c r="AJ747">
        <v>3.31578947368421</v>
      </c>
      <c r="AL747">
        <v>0</v>
      </c>
    </row>
    <row r="748" spans="1:38" ht="12.75">
      <c r="A748" s="4" t="s">
        <v>66</v>
      </c>
      <c r="B748" s="4">
        <v>2014</v>
      </c>
      <c r="C748" s="4">
        <v>1</v>
      </c>
      <c r="D748" s="4"/>
      <c r="E748" s="4">
        <v>1</v>
      </c>
      <c r="F748" s="4">
        <v>1</v>
      </c>
      <c r="M748" s="4"/>
      <c r="N748">
        <v>236.736</v>
      </c>
      <c r="O748" s="4"/>
      <c r="P748" s="4">
        <v>0</v>
      </c>
      <c r="R748" s="4">
        <v>0</v>
      </c>
      <c r="S748" s="4">
        <v>0</v>
      </c>
      <c r="W748">
        <v>1</v>
      </c>
      <c r="X748">
        <v>1</v>
      </c>
      <c r="Y748">
        <v>1</v>
      </c>
      <c r="Z748">
        <v>0.5</v>
      </c>
      <c r="AA748">
        <f>(X748+Y748+W748)*(1+0.5*Z748)</f>
        <v>3.75</v>
      </c>
      <c r="AB748">
        <v>0</v>
      </c>
      <c r="AC748">
        <v>1</v>
      </c>
      <c r="AD748">
        <f>AB748*AC748</f>
        <v>0</v>
      </c>
      <c r="AE748">
        <v>154</v>
      </c>
      <c r="AF748">
        <v>8317372</v>
      </c>
      <c r="AG748">
        <f>AE748/AF748*1000000</f>
        <v>18.515463778703175</v>
      </c>
      <c r="AH748">
        <v>0</v>
      </c>
      <c r="AJ748">
        <v>0.4756825938566553</v>
      </c>
      <c r="AL748">
        <v>0</v>
      </c>
    </row>
    <row r="749" spans="1:38" ht="12.75">
      <c r="A749" s="4" t="s">
        <v>67</v>
      </c>
      <c r="B749" s="4">
        <v>2014</v>
      </c>
      <c r="C749" s="4">
        <v>1</v>
      </c>
      <c r="D749" s="4"/>
      <c r="E749" s="4">
        <v>1</v>
      </c>
      <c r="F749" s="4">
        <v>1</v>
      </c>
      <c r="M749" s="4"/>
      <c r="N749">
        <v>236.736</v>
      </c>
      <c r="O749" s="4"/>
      <c r="P749" s="4">
        <v>0</v>
      </c>
      <c r="R749" s="4">
        <v>0</v>
      </c>
      <c r="S749" s="4">
        <v>0</v>
      </c>
      <c r="W749">
        <v>1</v>
      </c>
      <c r="X749">
        <v>0</v>
      </c>
      <c r="Y749">
        <v>0</v>
      </c>
      <c r="Z749">
        <v>0</v>
      </c>
      <c r="AA749">
        <f>(X749+Y749+W749)*(1+0.5*Z749)</f>
        <v>1</v>
      </c>
      <c r="AB749">
        <v>3</v>
      </c>
      <c r="AC749">
        <v>1.5</v>
      </c>
      <c r="AD749">
        <f>AB749*AC749</f>
        <v>4.5</v>
      </c>
      <c r="AE749">
        <v>1331</v>
      </c>
      <c r="AF749">
        <v>7054196</v>
      </c>
      <c r="AG749">
        <f>AE749/AF749*1000000</f>
        <v>188.68202698082106</v>
      </c>
      <c r="AH749">
        <v>5</v>
      </c>
      <c r="AJ749">
        <v>0.3739790565144938</v>
      </c>
      <c r="AL749">
        <v>0</v>
      </c>
    </row>
    <row r="750" spans="1:38" ht="12.75">
      <c r="A750" s="4" t="s">
        <v>68</v>
      </c>
      <c r="B750" s="4">
        <v>2014</v>
      </c>
      <c r="C750" s="4">
        <v>1</v>
      </c>
      <c r="D750" s="4"/>
      <c r="E750" s="4">
        <v>0</v>
      </c>
      <c r="F750" s="4">
        <v>0</v>
      </c>
      <c r="M750" s="4"/>
      <c r="N750">
        <v>236.736</v>
      </c>
      <c r="O750" s="4"/>
      <c r="P750" s="4">
        <v>0</v>
      </c>
      <c r="R750" s="4">
        <v>0</v>
      </c>
      <c r="S750" s="4">
        <v>0</v>
      </c>
      <c r="W750">
        <v>1</v>
      </c>
      <c r="X750">
        <v>0.5</v>
      </c>
      <c r="Y750">
        <v>0.5</v>
      </c>
      <c r="Z750">
        <v>0</v>
      </c>
      <c r="AA750">
        <f>(X750+Y750+W750)*(1+0.5*Z750)</f>
        <v>2</v>
      </c>
      <c r="AB750">
        <v>0</v>
      </c>
      <c r="AC750">
        <v>1</v>
      </c>
      <c r="AD750">
        <f>AB750*AC750</f>
        <v>0</v>
      </c>
      <c r="AE750">
        <v>84</v>
      </c>
      <c r="AF750">
        <v>1848514</v>
      </c>
      <c r="AG750">
        <f>AE750/AF750*1000000</f>
        <v>45.44190630960869</v>
      </c>
      <c r="AH750">
        <v>-13</v>
      </c>
      <c r="AJ750">
        <v>0.7090663687982873</v>
      </c>
      <c r="AL750">
        <v>0</v>
      </c>
    </row>
    <row r="751" spans="1:38" ht="12.75">
      <c r="A751" s="4" t="s">
        <v>69</v>
      </c>
      <c r="B751" s="4">
        <v>2014</v>
      </c>
      <c r="C751" s="4">
        <v>0</v>
      </c>
      <c r="D751" s="4"/>
      <c r="E751" s="4">
        <v>1</v>
      </c>
      <c r="F751" s="4">
        <v>2</v>
      </c>
      <c r="M751" s="4"/>
      <c r="N751">
        <v>236.736</v>
      </c>
      <c r="O751" s="4"/>
      <c r="P751" s="4">
        <v>0</v>
      </c>
      <c r="R751" s="4">
        <v>0</v>
      </c>
      <c r="S751" s="4">
        <v>0</v>
      </c>
      <c r="W751">
        <v>1</v>
      </c>
      <c r="X751" s="4">
        <v>0.5</v>
      </c>
      <c r="Y751">
        <v>0.5</v>
      </c>
      <c r="Z751">
        <v>0</v>
      </c>
      <c r="AA751">
        <f>(X751+Y751+W751)*(1+0.5*Z751)</f>
        <v>2</v>
      </c>
      <c r="AB751">
        <v>3</v>
      </c>
      <c r="AC751">
        <v>1.5</v>
      </c>
      <c r="AD751">
        <f>AB751*AC751</f>
        <v>4.5</v>
      </c>
      <c r="AE751">
        <v>422</v>
      </c>
      <c r="AF751">
        <v>5758377</v>
      </c>
      <c r="AG751">
        <f>AE751/AF751*1000000</f>
        <v>73.2845383343258</v>
      </c>
      <c r="AH751">
        <v>2</v>
      </c>
      <c r="AJ751">
        <v>2.1898517792741146</v>
      </c>
      <c r="AL751">
        <v>1</v>
      </c>
    </row>
    <row r="752" spans="1:38" ht="12.75">
      <c r="A752" s="4" t="s">
        <v>70</v>
      </c>
      <c r="B752" s="4">
        <v>2014</v>
      </c>
      <c r="C752" s="4">
        <v>1</v>
      </c>
      <c r="D752" s="4"/>
      <c r="E752" s="4">
        <v>0</v>
      </c>
      <c r="F752" s="4">
        <v>0</v>
      </c>
      <c r="M752" s="4"/>
      <c r="N752">
        <v>236.736</v>
      </c>
      <c r="O752" s="4"/>
      <c r="P752" s="4">
        <v>0</v>
      </c>
      <c r="R752" s="4">
        <v>0</v>
      </c>
      <c r="S752" s="4">
        <v>0</v>
      </c>
      <c r="W752">
        <v>1</v>
      </c>
      <c r="X752">
        <v>0.5</v>
      </c>
      <c r="Y752">
        <v>1</v>
      </c>
      <c r="Z752">
        <v>0</v>
      </c>
      <c r="AA752">
        <f>(X752+Y752+W752)*(1+0.5*Z752)</f>
        <v>2.5</v>
      </c>
      <c r="AB752">
        <v>0</v>
      </c>
      <c r="AC752">
        <v>1</v>
      </c>
      <c r="AD752">
        <f>AB752*AC752</f>
        <v>0</v>
      </c>
      <c r="AE752">
        <v>68</v>
      </c>
      <c r="AF752">
        <v>583642</v>
      </c>
      <c r="AG752">
        <f>AE752/AF752*1000000</f>
        <v>116.50977825447792</v>
      </c>
      <c r="AH752">
        <v>-22</v>
      </c>
      <c r="AJ752">
        <v>0.058851843532394185</v>
      </c>
      <c r="AL752">
        <v>0</v>
      </c>
    </row>
    <row r="753" spans="1:38" ht="12.75">
      <c r="A753" s="4" t="s">
        <v>20</v>
      </c>
      <c r="B753" s="4">
        <v>2015</v>
      </c>
      <c r="C753" s="4">
        <v>0</v>
      </c>
      <c r="R753" s="4">
        <v>0</v>
      </c>
      <c r="S753" s="4">
        <v>0</v>
      </c>
      <c r="W753">
        <v>1</v>
      </c>
      <c r="X753">
        <v>1</v>
      </c>
      <c r="Y753">
        <v>1</v>
      </c>
      <c r="Z753">
        <v>0.5</v>
      </c>
      <c r="AA753">
        <f>(X753+Y753+W753)*(1+0.5*Z753)</f>
        <v>3.75</v>
      </c>
      <c r="AB753">
        <v>0</v>
      </c>
      <c r="AC753">
        <v>1</v>
      </c>
      <c r="AD753">
        <f>AB753*AC753</f>
        <v>0</v>
      </c>
      <c r="AE753">
        <f>146</f>
        <v>146</v>
      </c>
      <c r="AF753">
        <v>4853875</v>
      </c>
      <c r="AG753">
        <f>AE753/AF753*1000000</f>
        <v>30.079060544410396</v>
      </c>
      <c r="AL753">
        <v>1</v>
      </c>
    </row>
    <row r="754" spans="1:38" ht="12.75">
      <c r="A754" s="4" t="s">
        <v>22</v>
      </c>
      <c r="B754" s="4">
        <v>2015</v>
      </c>
      <c r="C754" s="4">
        <v>0</v>
      </c>
      <c r="R754" s="4">
        <v>0</v>
      </c>
      <c r="S754" s="4">
        <v>0</v>
      </c>
      <c r="W754">
        <v>1</v>
      </c>
      <c r="X754">
        <v>0.5</v>
      </c>
      <c r="Y754">
        <v>0</v>
      </c>
      <c r="Z754">
        <v>0</v>
      </c>
      <c r="AA754">
        <f>(X754+Y754+W754)*(1+0.5*Z754)</f>
        <v>1.5</v>
      </c>
      <c r="AB754">
        <v>0</v>
      </c>
      <c r="AC754">
        <v>1</v>
      </c>
      <c r="AD754">
        <f>AB754*AC754</f>
        <v>0</v>
      </c>
      <c r="AE754">
        <v>145</v>
      </c>
      <c r="AF754">
        <v>737709</v>
      </c>
      <c r="AG754">
        <f>AE754/AF754*1000000</f>
        <v>196.5544679541662</v>
      </c>
      <c r="AL754">
        <v>1</v>
      </c>
    </row>
    <row r="755" spans="1:38" ht="12.75">
      <c r="A755" s="4" t="s">
        <v>23</v>
      </c>
      <c r="B755" s="4">
        <v>2015</v>
      </c>
      <c r="C755" s="4">
        <v>2</v>
      </c>
      <c r="R755" s="4">
        <v>0</v>
      </c>
      <c r="S755" s="4">
        <v>0</v>
      </c>
      <c r="W755">
        <v>1</v>
      </c>
      <c r="X755">
        <v>0.5</v>
      </c>
      <c r="Y755">
        <v>1</v>
      </c>
      <c r="Z755">
        <v>0.5</v>
      </c>
      <c r="AA755">
        <f>(X755+Y755+W755)*(1+0.5*Z755)</f>
        <v>3.125</v>
      </c>
      <c r="AB755">
        <v>5</v>
      </c>
      <c r="AC755">
        <v>1</v>
      </c>
      <c r="AD755">
        <f>AB755*AC755</f>
        <v>5</v>
      </c>
      <c r="AE755">
        <v>195</v>
      </c>
      <c r="AF755">
        <v>6817565</v>
      </c>
      <c r="AG755">
        <f>AE755/AF755*1000000</f>
        <v>28.602587580756474</v>
      </c>
      <c r="AL755">
        <v>1</v>
      </c>
    </row>
    <row r="756" spans="1:38" ht="12.75">
      <c r="A756" s="4" t="s">
        <v>24</v>
      </c>
      <c r="B756" s="4">
        <v>2015</v>
      </c>
      <c r="C756" s="4">
        <v>0</v>
      </c>
      <c r="R756" s="4">
        <v>0</v>
      </c>
      <c r="S756" s="4">
        <v>0</v>
      </c>
      <c r="W756">
        <v>0</v>
      </c>
      <c r="X756">
        <v>0</v>
      </c>
      <c r="Y756">
        <v>0</v>
      </c>
      <c r="Z756">
        <v>0</v>
      </c>
      <c r="AA756">
        <f>(X756+Y756+W756)*(1+0.5*Z756)</f>
        <v>0</v>
      </c>
      <c r="AB756">
        <v>0</v>
      </c>
      <c r="AC756">
        <v>1</v>
      </c>
      <c r="AD756">
        <f>AB756*AC756</f>
        <v>0</v>
      </c>
      <c r="AE756">
        <v>123</v>
      </c>
      <c r="AF756">
        <v>2977853</v>
      </c>
      <c r="AG756">
        <f>AE756/AF756*1000000</f>
        <v>41.304926737485026</v>
      </c>
      <c r="AL756">
        <v>0</v>
      </c>
    </row>
    <row r="757" spans="1:38" ht="12.75">
      <c r="A757" s="4" t="s">
        <v>25</v>
      </c>
      <c r="B757" s="4">
        <v>2015</v>
      </c>
      <c r="C757" s="4">
        <v>0</v>
      </c>
      <c r="R757" s="4">
        <v>1</v>
      </c>
      <c r="S757" s="4">
        <v>1</v>
      </c>
      <c r="W757">
        <v>1</v>
      </c>
      <c r="X757">
        <v>0</v>
      </c>
      <c r="Y757">
        <v>0</v>
      </c>
      <c r="Z757">
        <v>0.5</v>
      </c>
      <c r="AA757">
        <f>(X757+Y757+W757)*(1+0.5*Z757)</f>
        <v>1.25</v>
      </c>
      <c r="AB757">
        <f>5/3+AB756</f>
        <v>1.6666666666666667</v>
      </c>
      <c r="AC757">
        <v>1.5</v>
      </c>
      <c r="AD757">
        <f>AB757*AC757</f>
        <v>2.5</v>
      </c>
      <c r="AE757">
        <v>2700</v>
      </c>
      <c r="AF757">
        <v>38993940</v>
      </c>
      <c r="AG757">
        <f>AE757/AF757*1000000</f>
        <v>69.24152829901261</v>
      </c>
      <c r="AL757">
        <v>0</v>
      </c>
    </row>
    <row r="758" spans="1:38" ht="12.75">
      <c r="A758" s="4" t="s">
        <v>26</v>
      </c>
      <c r="B758" s="4">
        <v>2015</v>
      </c>
      <c r="C758" s="4">
        <v>0</v>
      </c>
      <c r="R758" s="4">
        <v>0</v>
      </c>
      <c r="S758" s="4">
        <v>0.5</v>
      </c>
      <c r="W758">
        <v>1</v>
      </c>
      <c r="X758">
        <v>0.5</v>
      </c>
      <c r="Y758">
        <v>0.5</v>
      </c>
      <c r="Z758">
        <v>0</v>
      </c>
      <c r="AA758">
        <f>(X758+Y758+W758)*(1+0.5*Z758)</f>
        <v>2</v>
      </c>
      <c r="AB758">
        <f>AVERAGE(20,6)</f>
        <v>13</v>
      </c>
      <c r="AC758">
        <v>1</v>
      </c>
      <c r="AD758">
        <f>AB758*AC758</f>
        <v>13</v>
      </c>
      <c r="AE758">
        <v>330</v>
      </c>
      <c r="AF758">
        <v>5448819</v>
      </c>
      <c r="AG758">
        <f>AE758/AF758*1000000</f>
        <v>60.563582677273736</v>
      </c>
      <c r="AL758">
        <v>0</v>
      </c>
    </row>
    <row r="759" spans="1:38" ht="12.75">
      <c r="A759" s="4" t="s">
        <v>27</v>
      </c>
      <c r="B759" s="4">
        <v>2015</v>
      </c>
      <c r="C759" s="4">
        <v>0</v>
      </c>
      <c r="R759" s="4">
        <v>0</v>
      </c>
      <c r="S759" s="4">
        <v>0</v>
      </c>
      <c r="W759">
        <v>1</v>
      </c>
      <c r="X759">
        <v>0</v>
      </c>
      <c r="Y759">
        <v>0</v>
      </c>
      <c r="Z759">
        <v>0</v>
      </c>
      <c r="AA759">
        <f>(X759+Y759+W759)*(1+0.5*Z759)</f>
        <v>1</v>
      </c>
      <c r="AB759">
        <v>21</v>
      </c>
      <c r="AC759">
        <v>1</v>
      </c>
      <c r="AD759">
        <f>AB759*AC759</f>
        <v>21</v>
      </c>
      <c r="AE759">
        <v>529</v>
      </c>
      <c r="AF759">
        <v>3584730</v>
      </c>
      <c r="AG759">
        <f>AE759/AF759*1000000</f>
        <v>147.5703888437902</v>
      </c>
      <c r="AL759">
        <v>0</v>
      </c>
    </row>
    <row r="760" spans="1:38" ht="12.75">
      <c r="A760" s="4" t="s">
        <v>28</v>
      </c>
      <c r="B760" s="4">
        <v>2015</v>
      </c>
      <c r="C760" s="4">
        <v>1</v>
      </c>
      <c r="R760" s="4">
        <v>0</v>
      </c>
      <c r="S760" s="4">
        <v>0</v>
      </c>
      <c r="W760">
        <v>1</v>
      </c>
      <c r="X760">
        <v>1</v>
      </c>
      <c r="Y760">
        <v>1</v>
      </c>
      <c r="Z760">
        <v>0</v>
      </c>
      <c r="AA760">
        <f>(X760+Y760+W760)*(1+0.5*Z760)</f>
        <v>3</v>
      </c>
      <c r="AB760">
        <v>14.5</v>
      </c>
      <c r="AC760">
        <v>1.5</v>
      </c>
      <c r="AD760">
        <f>AB760*AC760</f>
        <v>21.75</v>
      </c>
      <c r="AE760">
        <v>61</v>
      </c>
      <c r="AF760">
        <v>944076</v>
      </c>
      <c r="AG760">
        <f>AE760/AF760*1000000</f>
        <v>64.61344213813295</v>
      </c>
      <c r="AL760">
        <v>0</v>
      </c>
    </row>
    <row r="761" spans="1:38" ht="12.75">
      <c r="A761" s="4" t="s">
        <v>29</v>
      </c>
      <c r="B761" s="4">
        <v>2015</v>
      </c>
      <c r="C761" s="4">
        <v>2</v>
      </c>
      <c r="R761" s="4">
        <v>0</v>
      </c>
      <c r="S761" s="4">
        <v>0</v>
      </c>
      <c r="W761">
        <v>1</v>
      </c>
      <c r="X761">
        <v>1</v>
      </c>
      <c r="Y761">
        <v>1</v>
      </c>
      <c r="Z761">
        <v>1</v>
      </c>
      <c r="AA761">
        <f>(X761+Y761+W761)*(1+0.5*Z761)</f>
        <v>4.5</v>
      </c>
      <c r="AB761">
        <v>0</v>
      </c>
      <c r="AC761">
        <v>1</v>
      </c>
      <c r="AD761">
        <f>AB761*AC761</f>
        <v>0</v>
      </c>
      <c r="AE761">
        <v>809</v>
      </c>
      <c r="AF761">
        <v>20244914</v>
      </c>
      <c r="AG761">
        <f>AE761/AF761*1000000</f>
        <v>39.96065382149808</v>
      </c>
      <c r="AL761">
        <v>1</v>
      </c>
    </row>
    <row r="762" spans="1:38" ht="12.75">
      <c r="A762" s="4" t="s">
        <v>30</v>
      </c>
      <c r="B762" s="4">
        <v>2015</v>
      </c>
      <c r="C762" s="4">
        <v>0</v>
      </c>
      <c r="R762" s="4">
        <v>0</v>
      </c>
      <c r="S762" s="4">
        <v>0</v>
      </c>
      <c r="W762">
        <v>1</v>
      </c>
      <c r="X762">
        <v>0.5</v>
      </c>
      <c r="Y762">
        <v>1</v>
      </c>
      <c r="Z762">
        <v>0.5</v>
      </c>
      <c r="AA762">
        <f>(X762+Y762+W762)*(1+0.5*Z762)</f>
        <v>3.125</v>
      </c>
      <c r="AB762">
        <v>0</v>
      </c>
      <c r="AC762">
        <v>1</v>
      </c>
      <c r="AD762">
        <f>AB762*AC762</f>
        <v>0</v>
      </c>
      <c r="AE762">
        <v>267</v>
      </c>
      <c r="AF762">
        <v>10199398</v>
      </c>
      <c r="AG762">
        <f>AE762/AF762*1000000</f>
        <v>26.17801560445038</v>
      </c>
      <c r="AL762">
        <v>1</v>
      </c>
    </row>
    <row r="763" spans="1:38" ht="12.75">
      <c r="A763" s="4" t="s">
        <v>31</v>
      </c>
      <c r="B763" s="4">
        <v>2015</v>
      </c>
      <c r="C763" s="4">
        <v>0</v>
      </c>
      <c r="R763" s="4">
        <v>0</v>
      </c>
      <c r="S763" s="4">
        <v>0</v>
      </c>
      <c r="W763">
        <v>0</v>
      </c>
      <c r="X763">
        <v>0</v>
      </c>
      <c r="Y763">
        <v>0</v>
      </c>
      <c r="Z763">
        <v>0</v>
      </c>
      <c r="AA763">
        <f>(X763+Y763+W763)*(1+0.5*Z763)</f>
        <v>0</v>
      </c>
      <c r="AB763">
        <v>15</v>
      </c>
      <c r="AC763">
        <v>1</v>
      </c>
      <c r="AD763">
        <f>AB763*AC763</f>
        <v>15</v>
      </c>
      <c r="AE763">
        <v>384</v>
      </c>
      <c r="AF763">
        <v>1425157</v>
      </c>
      <c r="AG763">
        <f>AE763/AF763*1000000</f>
        <v>269.44399809985845</v>
      </c>
      <c r="AL763">
        <v>0</v>
      </c>
    </row>
    <row r="764" spans="1:38" ht="12.75">
      <c r="A764" s="4" t="s">
        <v>32</v>
      </c>
      <c r="B764" s="4">
        <v>2015</v>
      </c>
      <c r="C764" s="4">
        <v>1</v>
      </c>
      <c r="R764" s="4">
        <v>0</v>
      </c>
      <c r="S764" s="4">
        <v>0</v>
      </c>
      <c r="W764">
        <v>1</v>
      </c>
      <c r="X764">
        <v>0.5</v>
      </c>
      <c r="Y764">
        <v>0</v>
      </c>
      <c r="Z764">
        <v>0</v>
      </c>
      <c r="AA764">
        <f>(X764+Y764+W764)*(1+0.5*Z764)</f>
        <v>1.5</v>
      </c>
      <c r="AB764">
        <v>0</v>
      </c>
      <c r="AC764">
        <v>1</v>
      </c>
      <c r="AD764">
        <f>AB764*AC764</f>
        <v>0</v>
      </c>
      <c r="AE764">
        <v>185</v>
      </c>
      <c r="AF764">
        <v>1652828</v>
      </c>
      <c r="AG764">
        <f>AE764/AF764*1000000</f>
        <v>111.92937196126881</v>
      </c>
      <c r="AL764">
        <v>0</v>
      </c>
    </row>
    <row r="765" spans="1:38" ht="12.75">
      <c r="A765" s="4" t="s">
        <v>33</v>
      </c>
      <c r="B765" s="4">
        <v>2015</v>
      </c>
      <c r="C765" s="4">
        <v>0</v>
      </c>
      <c r="R765" s="4">
        <v>0</v>
      </c>
      <c r="S765" s="4">
        <v>0</v>
      </c>
      <c r="W765">
        <v>1</v>
      </c>
      <c r="X765">
        <v>0.5</v>
      </c>
      <c r="Y765">
        <v>0</v>
      </c>
      <c r="Z765">
        <v>0</v>
      </c>
      <c r="AA765">
        <f>(X765+Y765+W765)*(1+0.5*Z765)</f>
        <v>1.5</v>
      </c>
      <c r="AB765">
        <v>9</v>
      </c>
      <c r="AC765">
        <v>1.5</v>
      </c>
      <c r="AD765">
        <f>AB765*AC765</f>
        <v>13.5</v>
      </c>
      <c r="AE765">
        <v>679</v>
      </c>
      <c r="AF765">
        <v>12839047</v>
      </c>
      <c r="AG765">
        <f>AE765/AF765*1000000</f>
        <v>52.88554516546283</v>
      </c>
      <c r="AL765">
        <v>1</v>
      </c>
    </row>
    <row r="766" spans="1:38" ht="12.75">
      <c r="A766" s="4" t="s">
        <v>34</v>
      </c>
      <c r="B766" s="4">
        <v>2015</v>
      </c>
      <c r="C766" s="4">
        <v>1</v>
      </c>
      <c r="R766" s="4">
        <v>0</v>
      </c>
      <c r="S766" s="4">
        <v>0</v>
      </c>
      <c r="W766">
        <v>1</v>
      </c>
      <c r="X766">
        <v>0.5</v>
      </c>
      <c r="Y766">
        <v>1</v>
      </c>
      <c r="Z766">
        <v>0</v>
      </c>
      <c r="AA766">
        <f>(X766+Y766+W766)*(1+0.5*Z766)</f>
        <v>2.5</v>
      </c>
      <c r="AB766">
        <v>0</v>
      </c>
      <c r="AC766">
        <v>1</v>
      </c>
      <c r="AD766">
        <f>AB766*AC766</f>
        <v>0</v>
      </c>
      <c r="AE766">
        <v>335</v>
      </c>
      <c r="AF766">
        <v>6612768</v>
      </c>
      <c r="AG766">
        <f>AE766/AF766*1000000</f>
        <v>50.659572511843756</v>
      </c>
      <c r="AL766">
        <v>1</v>
      </c>
    </row>
    <row r="767" spans="1:38" ht="12.75">
      <c r="A767" s="4" t="s">
        <v>35</v>
      </c>
      <c r="B767" s="4">
        <v>2015</v>
      </c>
      <c r="C767" s="4">
        <v>0</v>
      </c>
      <c r="R767" s="4">
        <v>0</v>
      </c>
      <c r="S767" s="4">
        <v>0</v>
      </c>
      <c r="W767">
        <v>1</v>
      </c>
      <c r="X767">
        <v>0</v>
      </c>
      <c r="Y767">
        <v>1</v>
      </c>
      <c r="Z767">
        <v>0</v>
      </c>
      <c r="AA767">
        <f>(X767+Y767+W767)*(1+0.5*Z767)</f>
        <v>2</v>
      </c>
      <c r="AB767">
        <v>0.5</v>
      </c>
      <c r="AC767">
        <v>1</v>
      </c>
      <c r="AD767">
        <f>AB767*AC767</f>
        <v>0.5</v>
      </c>
      <c r="AE767">
        <v>174</v>
      </c>
      <c r="AF767">
        <v>3121997</v>
      </c>
      <c r="AG767">
        <f>AE767/AF767*1000000</f>
        <v>55.73355771962625</v>
      </c>
      <c r="AL767">
        <v>0</v>
      </c>
    </row>
    <row r="768" spans="1:38" ht="12.75">
      <c r="A768" s="4" t="s">
        <v>36</v>
      </c>
      <c r="B768" s="4">
        <v>2015</v>
      </c>
      <c r="C768" s="4">
        <v>1</v>
      </c>
      <c r="R768" s="4">
        <v>0</v>
      </c>
      <c r="S768" s="4">
        <v>0</v>
      </c>
      <c r="W768">
        <v>1</v>
      </c>
      <c r="X768">
        <v>0.5</v>
      </c>
      <c r="Y768">
        <v>1</v>
      </c>
      <c r="Z768">
        <v>0</v>
      </c>
      <c r="AA768">
        <f>(X768+Y768+W768)*(1+0.5*Z768)</f>
        <v>2.5</v>
      </c>
      <c r="AB768">
        <v>0</v>
      </c>
      <c r="AC768">
        <v>1</v>
      </c>
      <c r="AD768">
        <f>AB768*AC768</f>
        <v>0</v>
      </c>
      <c r="AE768">
        <v>145</v>
      </c>
      <c r="AF768">
        <v>2906721</v>
      </c>
      <c r="AG768">
        <f>AE768/AF768*1000000</f>
        <v>49.88438862897402</v>
      </c>
      <c r="AL768">
        <v>1</v>
      </c>
    </row>
    <row r="769" spans="1:38" ht="12.75">
      <c r="A769" s="4" t="s">
        <v>37</v>
      </c>
      <c r="B769" s="4">
        <v>2015</v>
      </c>
      <c r="C769" s="4">
        <v>0</v>
      </c>
      <c r="R769" s="4">
        <v>0</v>
      </c>
      <c r="S769" s="4">
        <v>0</v>
      </c>
      <c r="W769">
        <v>1</v>
      </c>
      <c r="X769">
        <v>0.5</v>
      </c>
      <c r="Y769">
        <v>0</v>
      </c>
      <c r="Z769">
        <v>0</v>
      </c>
      <c r="AA769">
        <f>(X769+Y769+W769)*(1+0.5*Z769)</f>
        <v>1.5</v>
      </c>
      <c r="AB769">
        <v>0</v>
      </c>
      <c r="AC769">
        <v>1</v>
      </c>
      <c r="AD769">
        <f>AB769*AC769</f>
        <v>0</v>
      </c>
      <c r="AE769">
        <v>182</v>
      </c>
      <c r="AF769">
        <v>4424611</v>
      </c>
      <c r="AG769">
        <f>AE769/AF769*1000000</f>
        <v>41.133559537776314</v>
      </c>
      <c r="AL769">
        <v>1</v>
      </c>
    </row>
    <row r="770" spans="1:38" ht="12.75">
      <c r="A770" s="4" t="s">
        <v>38</v>
      </c>
      <c r="B770" s="4">
        <v>2015</v>
      </c>
      <c r="C770" s="4">
        <v>1</v>
      </c>
      <c r="R770" s="4">
        <v>0</v>
      </c>
      <c r="S770" s="4">
        <v>0</v>
      </c>
      <c r="W770">
        <v>1</v>
      </c>
      <c r="X770">
        <v>0.5</v>
      </c>
      <c r="Y770">
        <v>1</v>
      </c>
      <c r="Z770">
        <v>1</v>
      </c>
      <c r="AA770">
        <f>(X770+Y770+W770)*(1+0.5*Z770)</f>
        <v>3.75</v>
      </c>
      <c r="AB770">
        <v>0</v>
      </c>
      <c r="AC770">
        <v>1</v>
      </c>
      <c r="AD770">
        <f>AB770*AC770</f>
        <v>0</v>
      </c>
      <c r="AE770">
        <v>313</v>
      </c>
      <c r="AF770">
        <v>4668960</v>
      </c>
      <c r="AG770">
        <f>AE770/AF770*1000000</f>
        <v>67.03848394503274</v>
      </c>
      <c r="AL770">
        <v>1</v>
      </c>
    </row>
    <row r="771" spans="1:38" ht="12.75">
      <c r="A771" s="4" t="s">
        <v>39</v>
      </c>
      <c r="B771" s="4">
        <v>2015</v>
      </c>
      <c r="C771" s="4">
        <v>0</v>
      </c>
      <c r="R771" s="4">
        <v>0</v>
      </c>
      <c r="S771" s="4">
        <v>0</v>
      </c>
      <c r="W771">
        <v>1</v>
      </c>
      <c r="X771">
        <v>0.5</v>
      </c>
      <c r="Y771">
        <v>0</v>
      </c>
      <c r="Z771">
        <v>0</v>
      </c>
      <c r="AA771">
        <f>(X771+Y771+W771)*(1+0.5*Z771)</f>
        <v>1.5</v>
      </c>
      <c r="AB771">
        <v>38</v>
      </c>
      <c r="AC771">
        <v>1</v>
      </c>
      <c r="AD771">
        <f>AB771*AC771</f>
        <v>38</v>
      </c>
      <c r="AE771">
        <v>404</v>
      </c>
      <c r="AF771">
        <v>1329453</v>
      </c>
      <c r="AG771">
        <f>AE771/AF771*1000000</f>
        <v>303.8843795154849</v>
      </c>
      <c r="AL771">
        <v>1</v>
      </c>
    </row>
    <row r="772" spans="1:38" ht="12.75">
      <c r="A772" s="4" t="s">
        <v>40</v>
      </c>
      <c r="B772" s="4">
        <v>2015</v>
      </c>
      <c r="C772" s="4">
        <v>0</v>
      </c>
      <c r="R772" s="4">
        <v>1</v>
      </c>
      <c r="S772" s="4">
        <v>0</v>
      </c>
      <c r="W772">
        <v>1</v>
      </c>
      <c r="X772">
        <v>0</v>
      </c>
      <c r="Y772">
        <v>0</v>
      </c>
      <c r="Z772">
        <v>0</v>
      </c>
      <c r="AA772">
        <f>(X772+Y772+W772)*(1+0.5*Z772)</f>
        <v>1</v>
      </c>
      <c r="AB772">
        <v>15.2</v>
      </c>
      <c r="AC772">
        <f>(0.5/14)+AC771</f>
        <v>1.0357142857142858</v>
      </c>
      <c r="AD772">
        <f>AB772*AC772</f>
        <v>15.742857142857144</v>
      </c>
      <c r="AE772">
        <v>563</v>
      </c>
      <c r="AF772">
        <v>5994983</v>
      </c>
      <c r="AG772">
        <f>AE772/AF772*1000000</f>
        <v>93.91185929968442</v>
      </c>
      <c r="AL772">
        <v>0</v>
      </c>
    </row>
    <row r="773" spans="1:38" ht="12.75">
      <c r="A773" s="4" t="s">
        <v>41</v>
      </c>
      <c r="B773" s="4">
        <v>2015</v>
      </c>
      <c r="C773" s="4">
        <v>0</v>
      </c>
      <c r="R773" s="4">
        <v>0</v>
      </c>
      <c r="S773" s="4">
        <v>0.5</v>
      </c>
      <c r="W773">
        <v>0</v>
      </c>
      <c r="X773">
        <v>0</v>
      </c>
      <c r="Y773">
        <v>0</v>
      </c>
      <c r="Z773">
        <v>0</v>
      </c>
      <c r="AA773">
        <f>(X773+Y773+W773)*(1+0.5*Z773)</f>
        <v>0</v>
      </c>
      <c r="AB773">
        <v>12</v>
      </c>
      <c r="AC773">
        <v>1</v>
      </c>
      <c r="AD773">
        <f>AB773*AC773</f>
        <v>12</v>
      </c>
      <c r="AE773">
        <v>416</v>
      </c>
      <c r="AF773">
        <v>6784240</v>
      </c>
      <c r="AG773">
        <f>AE773/AF773*1000000</f>
        <v>61.318585427402326</v>
      </c>
      <c r="AL773">
        <v>0</v>
      </c>
    </row>
    <row r="774" spans="1:38" ht="12.75">
      <c r="A774" s="4" t="s">
        <v>42</v>
      </c>
      <c r="B774" s="4">
        <v>2015</v>
      </c>
      <c r="C774" s="4">
        <v>1</v>
      </c>
      <c r="R774" s="4">
        <v>0</v>
      </c>
      <c r="S774" s="4">
        <v>0</v>
      </c>
      <c r="W774">
        <v>1</v>
      </c>
      <c r="X774">
        <v>0.5</v>
      </c>
      <c r="Y774">
        <v>1</v>
      </c>
      <c r="Z774">
        <v>1</v>
      </c>
      <c r="AA774">
        <f>(X774+Y774+W774)*(1+0.5*Z774)</f>
        <v>3.75</v>
      </c>
      <c r="AB774">
        <v>10</v>
      </c>
      <c r="AC774">
        <v>1</v>
      </c>
      <c r="AD774">
        <f>AB774*AC774</f>
        <v>10</v>
      </c>
      <c r="AE774">
        <v>670</v>
      </c>
      <c r="AF774">
        <v>9917715</v>
      </c>
      <c r="AG774">
        <f>AE774/AF774*1000000</f>
        <v>67.55588358810472</v>
      </c>
      <c r="AL774">
        <v>0</v>
      </c>
    </row>
    <row r="775" spans="1:38" ht="12.75">
      <c r="A775" s="4" t="s">
        <v>43</v>
      </c>
      <c r="B775" s="4">
        <v>2015</v>
      </c>
      <c r="C775" s="4">
        <v>0</v>
      </c>
      <c r="R775" s="4">
        <v>0</v>
      </c>
      <c r="S775" s="4">
        <v>0</v>
      </c>
      <c r="W775">
        <v>1</v>
      </c>
      <c r="X775">
        <v>0.5</v>
      </c>
      <c r="Y775">
        <v>1</v>
      </c>
      <c r="Z775">
        <v>0</v>
      </c>
      <c r="AA775">
        <f>(X775+Y775+W775)*(1+0.5*Z775)</f>
        <v>2.5</v>
      </c>
      <c r="AB775">
        <f>AVERAGE(25,17,17)</f>
        <v>19.666666666666668</v>
      </c>
      <c r="AC775">
        <v>1</v>
      </c>
      <c r="AD775">
        <f>AB775*AC775</f>
        <v>19.666666666666668</v>
      </c>
      <c r="AE775">
        <v>602</v>
      </c>
      <c r="AF775">
        <v>5482435</v>
      </c>
      <c r="AG775">
        <f>AE775/AF775*1000000</f>
        <v>109.80522340894146</v>
      </c>
      <c r="AL775">
        <v>1</v>
      </c>
    </row>
    <row r="776" spans="1:38" ht="12.75">
      <c r="A776" s="4" t="s">
        <v>44</v>
      </c>
      <c r="B776" s="4">
        <v>2015</v>
      </c>
      <c r="C776" s="4">
        <v>1</v>
      </c>
      <c r="R776" s="4">
        <v>0</v>
      </c>
      <c r="S776" s="4">
        <v>0</v>
      </c>
      <c r="W776">
        <v>1</v>
      </c>
      <c r="X776">
        <v>0.5</v>
      </c>
      <c r="Y776">
        <v>0</v>
      </c>
      <c r="Z776">
        <v>1</v>
      </c>
      <c r="AA776">
        <f>(X776+Y776+W776)*(1+0.5*Z776)</f>
        <v>2.25</v>
      </c>
      <c r="AB776">
        <v>0</v>
      </c>
      <c r="AC776">
        <v>1</v>
      </c>
      <c r="AD776">
        <f>AB776*AC776</f>
        <v>0</v>
      </c>
      <c r="AE776">
        <v>149</v>
      </c>
      <c r="AF776">
        <v>2989390</v>
      </c>
      <c r="AG776">
        <f>AE776/AF776*1000000</f>
        <v>49.84294454721532</v>
      </c>
      <c r="AL776">
        <v>1</v>
      </c>
    </row>
    <row r="777" spans="1:38" ht="12.75">
      <c r="A777" s="4" t="s">
        <v>45</v>
      </c>
      <c r="B777" s="4">
        <v>2015</v>
      </c>
      <c r="C777" s="4">
        <v>1</v>
      </c>
      <c r="R777" s="4">
        <v>0</v>
      </c>
      <c r="S777" s="4">
        <v>0</v>
      </c>
      <c r="W777">
        <v>1</v>
      </c>
      <c r="X777">
        <v>0.5</v>
      </c>
      <c r="Y777">
        <v>0</v>
      </c>
      <c r="Z777">
        <v>0</v>
      </c>
      <c r="AA777">
        <f>(X777+Y777+W777)*(1+0.5*Z777)</f>
        <v>1.5</v>
      </c>
      <c r="AB777">
        <v>4</v>
      </c>
      <c r="AC777">
        <v>1.5</v>
      </c>
      <c r="AD777">
        <f>AB777*AC777</f>
        <v>6</v>
      </c>
      <c r="AE777">
        <v>323</v>
      </c>
      <c r="AF777">
        <v>6076204</v>
      </c>
      <c r="AG777">
        <f>AE777/AF777*1000000</f>
        <v>53.15818889556704</v>
      </c>
      <c r="AL777">
        <v>1</v>
      </c>
    </row>
    <row r="778" spans="1:38" ht="12.75">
      <c r="A778" s="4" t="s">
        <v>46</v>
      </c>
      <c r="B778" s="4">
        <v>2015</v>
      </c>
      <c r="C778" s="4">
        <v>1</v>
      </c>
      <c r="R778" s="4">
        <v>0</v>
      </c>
      <c r="S778" s="4">
        <v>0</v>
      </c>
      <c r="W778">
        <v>1</v>
      </c>
      <c r="X778">
        <v>0.5</v>
      </c>
      <c r="Y778">
        <v>0</v>
      </c>
      <c r="Z778">
        <v>0</v>
      </c>
      <c r="AA778">
        <f>(X778+Y778+W778)*(1+0.5*Z778)</f>
        <v>1.5</v>
      </c>
      <c r="AB778">
        <v>15</v>
      </c>
      <c r="AC778">
        <v>1.5</v>
      </c>
      <c r="AD778">
        <f>AB778*AC778</f>
        <v>22.5</v>
      </c>
      <c r="AE778">
        <v>138</v>
      </c>
      <c r="AF778">
        <v>1032073</v>
      </c>
      <c r="AG778">
        <f>AE778/AF778*1000000</f>
        <v>133.7114719598323</v>
      </c>
      <c r="AL778">
        <v>0</v>
      </c>
    </row>
    <row r="779" spans="1:38" ht="12.75">
      <c r="A779" s="4" t="s">
        <v>47</v>
      </c>
      <c r="B779" s="4">
        <v>2015</v>
      </c>
      <c r="C779" s="4">
        <v>1</v>
      </c>
      <c r="R779" s="4">
        <v>0</v>
      </c>
      <c r="S779" s="4">
        <v>0</v>
      </c>
      <c r="W779">
        <v>1</v>
      </c>
      <c r="X779">
        <v>0</v>
      </c>
      <c r="Y779">
        <v>0</v>
      </c>
      <c r="Z779">
        <v>0</v>
      </c>
      <c r="AA779">
        <f>(X779+Y779+W779)*(1+0.5*Z779)</f>
        <v>1</v>
      </c>
      <c r="AB779">
        <v>0</v>
      </c>
      <c r="AC779">
        <v>1</v>
      </c>
      <c r="AD779">
        <f>AB779*AC779</f>
        <v>0</v>
      </c>
      <c r="AE779">
        <v>95</v>
      </c>
      <c r="AF779">
        <v>1893765</v>
      </c>
      <c r="AG779">
        <f>AE779/AF779*1000000</f>
        <v>50.16461915813208</v>
      </c>
      <c r="AL779">
        <v>1</v>
      </c>
    </row>
    <row r="780" spans="1:38" ht="12.75">
      <c r="A780" s="4" t="s">
        <v>48</v>
      </c>
      <c r="B780" s="4">
        <v>2015</v>
      </c>
      <c r="C780" s="4">
        <v>0</v>
      </c>
      <c r="R780" s="4">
        <v>0</v>
      </c>
      <c r="S780" s="4">
        <v>0</v>
      </c>
      <c r="W780">
        <v>1</v>
      </c>
      <c r="X780">
        <v>1</v>
      </c>
      <c r="Y780">
        <v>0</v>
      </c>
      <c r="Z780">
        <v>1</v>
      </c>
      <c r="AA780">
        <f>(X780+Y780+W780)*(1+0.5*Z780)</f>
        <v>3</v>
      </c>
      <c r="AB780">
        <v>20</v>
      </c>
      <c r="AC780">
        <v>1</v>
      </c>
      <c r="AD780">
        <f>AB780*AC780</f>
        <v>20</v>
      </c>
      <c r="AE780">
        <v>80</v>
      </c>
      <c r="AF780">
        <v>2883758</v>
      </c>
      <c r="AG780">
        <f>AE780/AF780*1000000</f>
        <v>27.741578870349038</v>
      </c>
      <c r="AL780">
        <v>0</v>
      </c>
    </row>
    <row r="781" spans="1:38" ht="12.75">
      <c r="A781" s="4" t="s">
        <v>49</v>
      </c>
      <c r="B781" s="4">
        <v>2015</v>
      </c>
      <c r="C781" s="4">
        <v>0</v>
      </c>
      <c r="R781" s="4">
        <v>0</v>
      </c>
      <c r="S781" s="4">
        <v>0</v>
      </c>
      <c r="W781">
        <v>1</v>
      </c>
      <c r="X781">
        <v>0.5</v>
      </c>
      <c r="Y781">
        <v>1</v>
      </c>
      <c r="Z781">
        <v>1</v>
      </c>
      <c r="AA781">
        <f>(X781+Y781+W781)*(1+0.5*Z781)</f>
        <v>3.75</v>
      </c>
      <c r="AB781">
        <f>8.3*2/3</f>
        <v>5.533333333333334</v>
      </c>
      <c r="AC781">
        <v>1</v>
      </c>
      <c r="AD781">
        <f>AB781*AC781</f>
        <v>5.533333333333334</v>
      </c>
      <c r="AE781">
        <v>308</v>
      </c>
      <c r="AF781">
        <v>1330111</v>
      </c>
      <c r="AG781">
        <f>AE781/AF781*1000000</f>
        <v>231.55962171578162</v>
      </c>
      <c r="AL781">
        <v>0</v>
      </c>
    </row>
    <row r="782" spans="1:38" ht="12.75">
      <c r="A782" s="4" t="s">
        <v>50</v>
      </c>
      <c r="B782" s="4">
        <v>2015</v>
      </c>
      <c r="C782" s="4">
        <v>0</v>
      </c>
      <c r="R782" s="4">
        <v>1</v>
      </c>
      <c r="S782" s="4">
        <v>3</v>
      </c>
      <c r="W782">
        <v>1</v>
      </c>
      <c r="X782">
        <v>0</v>
      </c>
      <c r="Y782">
        <v>0</v>
      </c>
      <c r="Z782">
        <v>1</v>
      </c>
      <c r="AA782">
        <f>(X782+Y782+W782)*(1+0.5*Z782)</f>
        <v>1.5</v>
      </c>
      <c r="AB782">
        <f>9.649+2.5</f>
        <v>12.149</v>
      </c>
      <c r="AC782">
        <v>1.5</v>
      </c>
      <c r="AD782">
        <f>AB782*AC782</f>
        <v>18.223499999999998</v>
      </c>
      <c r="AE782">
        <v>1688</v>
      </c>
      <c r="AF782">
        <v>8935421</v>
      </c>
      <c r="AG782">
        <f>AE782/AF782*1000000</f>
        <v>188.91107648984865</v>
      </c>
      <c r="AL782">
        <v>0</v>
      </c>
    </row>
    <row r="783" spans="1:38" ht="12.75">
      <c r="A783" s="4" t="s">
        <v>51</v>
      </c>
      <c r="B783" s="4">
        <v>2015</v>
      </c>
      <c r="C783" s="4">
        <v>0</v>
      </c>
      <c r="R783" s="4">
        <v>0</v>
      </c>
      <c r="S783" s="4">
        <v>0</v>
      </c>
      <c r="W783">
        <v>1</v>
      </c>
      <c r="X783">
        <v>1</v>
      </c>
      <c r="Y783">
        <v>1</v>
      </c>
      <c r="Z783">
        <v>0</v>
      </c>
      <c r="AA783">
        <f>(X783+Y783+W783)*(1+0.5*Z783)</f>
        <v>3</v>
      </c>
      <c r="AB783">
        <v>8.75</v>
      </c>
      <c r="AC783">
        <v>1.5</v>
      </c>
      <c r="AD783">
        <f>AB783*AC783</f>
        <v>13.125</v>
      </c>
      <c r="AE783">
        <v>138</v>
      </c>
      <c r="AF783">
        <v>2080328</v>
      </c>
      <c r="AG783">
        <f>AE783/AF783*1000000</f>
        <v>66.335693217608</v>
      </c>
      <c r="AL783">
        <v>0</v>
      </c>
    </row>
    <row r="784" spans="1:38" ht="12.75">
      <c r="A784" s="4" t="s">
        <v>52</v>
      </c>
      <c r="B784" s="4">
        <v>2015</v>
      </c>
      <c r="C784" s="4">
        <v>0</v>
      </c>
      <c r="R784" s="4">
        <v>1</v>
      </c>
      <c r="S784" s="4">
        <v>0</v>
      </c>
      <c r="W784">
        <v>0</v>
      </c>
      <c r="X784">
        <v>0</v>
      </c>
      <c r="Y784">
        <v>0</v>
      </c>
      <c r="Z784">
        <v>0</v>
      </c>
      <c r="AA784">
        <f>(X784+Y784+W784)*(1+0.5*Z784)</f>
        <v>0</v>
      </c>
      <c r="AB784">
        <f>(50-12.5)/15+12.5</f>
        <v>15</v>
      </c>
      <c r="AC784">
        <v>1</v>
      </c>
      <c r="AD784">
        <f>AB784*AC784</f>
        <v>15</v>
      </c>
      <c r="AE784">
        <v>1196</v>
      </c>
      <c r="AF784">
        <v>19747183</v>
      </c>
      <c r="AG784">
        <f>AE784/AF784*1000000</f>
        <v>60.565600673270716</v>
      </c>
      <c r="AL784">
        <v>0</v>
      </c>
    </row>
    <row r="785" spans="1:38" ht="12.75">
      <c r="A785" s="4" t="s">
        <v>53</v>
      </c>
      <c r="B785" s="4">
        <v>2015</v>
      </c>
      <c r="C785" s="4">
        <v>1</v>
      </c>
      <c r="R785" s="4">
        <v>0</v>
      </c>
      <c r="S785" s="4">
        <v>0</v>
      </c>
      <c r="W785">
        <v>1</v>
      </c>
      <c r="X785">
        <v>0</v>
      </c>
      <c r="Y785">
        <v>0.5</v>
      </c>
      <c r="Z785">
        <v>0</v>
      </c>
      <c r="AA785">
        <f>(X785+Y785+W785)*(1+0.5*Z785)</f>
        <v>1.5</v>
      </c>
      <c r="AB785">
        <v>6</v>
      </c>
      <c r="AC785">
        <v>1.5</v>
      </c>
      <c r="AD785">
        <f>AB785*AC785</f>
        <v>9</v>
      </c>
      <c r="AE785">
        <v>345</v>
      </c>
      <c r="AF785">
        <v>10035186</v>
      </c>
      <c r="AG785">
        <f>AE785/AF785*1000000</f>
        <v>34.37903393120965</v>
      </c>
      <c r="AL785">
        <v>0</v>
      </c>
    </row>
    <row r="786" spans="1:38" ht="12.75">
      <c r="A786" s="4" t="s">
        <v>54</v>
      </c>
      <c r="B786" s="4">
        <v>2015</v>
      </c>
      <c r="C786" s="4">
        <v>1</v>
      </c>
      <c r="R786" s="4">
        <v>0</v>
      </c>
      <c r="S786" s="4">
        <v>0</v>
      </c>
      <c r="W786">
        <v>1</v>
      </c>
      <c r="X786">
        <v>1</v>
      </c>
      <c r="Y786">
        <v>1</v>
      </c>
      <c r="Z786">
        <v>1</v>
      </c>
      <c r="AA786">
        <f>(X786+Y786+W786)*(1+0.5*Z786)</f>
        <v>4.5</v>
      </c>
      <c r="AB786">
        <v>0</v>
      </c>
      <c r="AC786">
        <v>1</v>
      </c>
      <c r="AD786">
        <f>AB786*AC786</f>
        <v>0</v>
      </c>
      <c r="AE786">
        <v>59</v>
      </c>
      <c r="AF786">
        <v>756835</v>
      </c>
      <c r="AG786">
        <f>AE786/AF786*1000000</f>
        <v>77.95622559738912</v>
      </c>
      <c r="AL786">
        <v>1</v>
      </c>
    </row>
    <row r="787" spans="1:38" ht="12.75">
      <c r="A787" s="4" t="s">
        <v>55</v>
      </c>
      <c r="B787" s="4">
        <v>2015</v>
      </c>
      <c r="C787" s="4">
        <v>0</v>
      </c>
      <c r="R787" s="4">
        <v>0</v>
      </c>
      <c r="S787" s="4">
        <v>0</v>
      </c>
      <c r="W787">
        <v>1</v>
      </c>
      <c r="X787">
        <v>0.5</v>
      </c>
      <c r="Y787">
        <v>0</v>
      </c>
      <c r="Z787">
        <v>1</v>
      </c>
      <c r="AA787">
        <f>(X787+Y787+W787)*(1+0.5*Z787)</f>
        <v>2.25</v>
      </c>
      <c r="AB787">
        <v>1.25</v>
      </c>
      <c r="AC787">
        <v>1</v>
      </c>
      <c r="AD787">
        <f>AB787*AC787</f>
        <v>1.25</v>
      </c>
      <c r="AE787">
        <v>893</v>
      </c>
      <c r="AF787">
        <v>11605090</v>
      </c>
      <c r="AG787">
        <f>AE787/AF787*1000000</f>
        <v>76.94899393283464</v>
      </c>
      <c r="AL787">
        <v>0</v>
      </c>
    </row>
    <row r="788" spans="1:38" ht="12.75">
      <c r="A788" s="4" t="s">
        <v>56</v>
      </c>
      <c r="B788" s="4">
        <v>2015</v>
      </c>
      <c r="C788" s="4">
        <v>0</v>
      </c>
      <c r="R788" s="4">
        <v>0</v>
      </c>
      <c r="S788" s="4">
        <v>0</v>
      </c>
      <c r="W788">
        <v>0</v>
      </c>
      <c r="X788">
        <v>0.5</v>
      </c>
      <c r="Y788">
        <v>0</v>
      </c>
      <c r="Z788">
        <v>1</v>
      </c>
      <c r="AA788">
        <f>(X788+Y788+W788)*(1+0.5*Z788)</f>
        <v>0.75</v>
      </c>
      <c r="AB788">
        <v>0</v>
      </c>
      <c r="AC788">
        <v>1</v>
      </c>
      <c r="AD788">
        <f>AB788*AC788</f>
        <v>0</v>
      </c>
      <c r="AE788">
        <v>85</v>
      </c>
      <c r="AF788">
        <v>3907414</v>
      </c>
      <c r="AG788">
        <f>AE788/AF788*1000000</f>
        <v>21.753517799751958</v>
      </c>
      <c r="AL788">
        <v>1</v>
      </c>
    </row>
    <row r="789" spans="1:38" ht="12.75">
      <c r="A789" s="4" t="s">
        <v>57</v>
      </c>
      <c r="B789" s="4">
        <v>2015</v>
      </c>
      <c r="C789" s="4">
        <v>2</v>
      </c>
      <c r="R789" s="4">
        <v>0</v>
      </c>
      <c r="S789" s="4">
        <v>0</v>
      </c>
      <c r="W789">
        <v>1</v>
      </c>
      <c r="X789">
        <v>0.5</v>
      </c>
      <c r="Y789">
        <v>1</v>
      </c>
      <c r="Z789">
        <v>0</v>
      </c>
      <c r="AA789">
        <f>(X789+Y789+W789)*(1+0.5*Z789)</f>
        <v>2.5</v>
      </c>
      <c r="AB789">
        <v>11.5</v>
      </c>
      <c r="AC789">
        <v>1</v>
      </c>
      <c r="AD789">
        <f>AB789*AC789</f>
        <v>11.5</v>
      </c>
      <c r="AE789">
        <v>1503</v>
      </c>
      <c r="AF789">
        <v>4024634</v>
      </c>
      <c r="AG789">
        <f>AE789/AF789*1000000</f>
        <v>373.4501075128819</v>
      </c>
      <c r="AL789">
        <v>0</v>
      </c>
    </row>
    <row r="790" spans="1:38" ht="12.75">
      <c r="A790" s="4" t="s">
        <v>58</v>
      </c>
      <c r="B790" s="4">
        <v>2015</v>
      </c>
      <c r="C790" s="4">
        <v>0</v>
      </c>
      <c r="R790" s="4">
        <v>0</v>
      </c>
      <c r="S790" s="4">
        <v>1</v>
      </c>
      <c r="W790">
        <v>1</v>
      </c>
      <c r="X790">
        <v>1</v>
      </c>
      <c r="Y790">
        <v>1</v>
      </c>
      <c r="Z790">
        <v>0</v>
      </c>
      <c r="AA790">
        <f>(X790+Y790+W790)*(1+0.5*Z790)</f>
        <v>3</v>
      </c>
      <c r="AB790">
        <v>11.7</v>
      </c>
      <c r="AC790">
        <v>0.5</v>
      </c>
      <c r="AD790">
        <f>AB790*AC790</f>
        <v>5.85</v>
      </c>
      <c r="AE790">
        <v>1312</v>
      </c>
      <c r="AF790">
        <v>12791904</v>
      </c>
      <c r="AG790">
        <f>AE790/AF790*1000000</f>
        <v>102.56487228171818</v>
      </c>
      <c r="AL790">
        <v>0</v>
      </c>
    </row>
    <row r="791" spans="1:38" ht="12.75">
      <c r="A791" s="4" t="s">
        <v>59</v>
      </c>
      <c r="B791" s="4">
        <v>2015</v>
      </c>
      <c r="C791" s="4">
        <v>0</v>
      </c>
      <c r="R791" s="4">
        <v>0</v>
      </c>
      <c r="S791" s="4">
        <v>0</v>
      </c>
      <c r="W791">
        <v>1</v>
      </c>
      <c r="X791">
        <v>0</v>
      </c>
      <c r="Y791">
        <v>0</v>
      </c>
      <c r="Z791">
        <v>0</v>
      </c>
      <c r="AA791">
        <f>(X791+Y791+W791)*(1+0.5*Z791)</f>
        <v>1</v>
      </c>
      <c r="AB791">
        <v>8.5</v>
      </c>
      <c r="AC791">
        <v>1.5</v>
      </c>
      <c r="AD791">
        <f>AB791*AC791</f>
        <v>12.75</v>
      </c>
      <c r="AE791">
        <v>130</v>
      </c>
      <c r="AF791">
        <v>1055607</v>
      </c>
      <c r="AG791">
        <f>AE791/AF791*1000000</f>
        <v>123.15189270249249</v>
      </c>
      <c r="AL791">
        <v>0</v>
      </c>
    </row>
    <row r="792" spans="1:38" ht="12.75">
      <c r="A792" s="4" t="s">
        <v>60</v>
      </c>
      <c r="B792" s="4">
        <v>2015</v>
      </c>
      <c r="C792" s="4">
        <v>0</v>
      </c>
      <c r="R792" s="4">
        <v>0</v>
      </c>
      <c r="S792" s="4">
        <v>0</v>
      </c>
      <c r="W792">
        <v>1</v>
      </c>
      <c r="X792">
        <v>1</v>
      </c>
      <c r="Y792">
        <v>1</v>
      </c>
      <c r="Z792">
        <v>1</v>
      </c>
      <c r="AA792">
        <f>(X792+Y792+W792)*(1+0.5*Z792)</f>
        <v>4.5</v>
      </c>
      <c r="AB792">
        <v>0</v>
      </c>
      <c r="AC792">
        <v>1</v>
      </c>
      <c r="AD792">
        <f>AB792*AC792</f>
        <v>0</v>
      </c>
      <c r="AE792">
        <v>121</v>
      </c>
      <c r="AF792">
        <v>4894834</v>
      </c>
      <c r="AG792">
        <f>AE792/AF792*1000000</f>
        <v>24.719939430019483</v>
      </c>
      <c r="AL792">
        <v>0</v>
      </c>
    </row>
    <row r="793" spans="1:38" ht="12.75">
      <c r="A793" s="4" t="s">
        <v>61</v>
      </c>
      <c r="B793" s="4">
        <v>2015</v>
      </c>
      <c r="C793" s="4">
        <v>0</v>
      </c>
      <c r="R793" s="4">
        <v>0</v>
      </c>
      <c r="S793" s="4">
        <v>0</v>
      </c>
      <c r="W793">
        <v>1</v>
      </c>
      <c r="X793">
        <v>1</v>
      </c>
      <c r="Y793">
        <v>1</v>
      </c>
      <c r="Z793">
        <v>0</v>
      </c>
      <c r="AA793">
        <f>(X793+Y793+W793)*(1+0.5*Z793)</f>
        <v>3</v>
      </c>
      <c r="AB793">
        <v>0</v>
      </c>
      <c r="AC793">
        <v>1</v>
      </c>
      <c r="AD793">
        <f>AB793*AC793</f>
        <v>0</v>
      </c>
      <c r="AE793">
        <v>68</v>
      </c>
      <c r="AF793">
        <v>857919</v>
      </c>
      <c r="AG793">
        <f>AE793/AF793*1000000</f>
        <v>79.26156198895234</v>
      </c>
      <c r="AL793">
        <v>0</v>
      </c>
    </row>
    <row r="794" spans="1:38" ht="12.75">
      <c r="A794" s="4" t="s">
        <v>62</v>
      </c>
      <c r="B794" s="4">
        <v>2015</v>
      </c>
      <c r="C794" s="4">
        <v>1</v>
      </c>
      <c r="R794" s="4">
        <v>0</v>
      </c>
      <c r="S794" s="4">
        <v>0</v>
      </c>
      <c r="W794">
        <v>1</v>
      </c>
      <c r="X794">
        <v>0.5</v>
      </c>
      <c r="Y794">
        <v>0</v>
      </c>
      <c r="Z794">
        <v>0</v>
      </c>
      <c r="AA794">
        <f>(X794+Y794+W794)*(1+0.5*Z794)</f>
        <v>1.5</v>
      </c>
      <c r="AB794">
        <v>0</v>
      </c>
      <c r="AC794">
        <v>1</v>
      </c>
      <c r="AD794">
        <f>AB794*AC794</f>
        <v>0</v>
      </c>
      <c r="AE794">
        <v>220</v>
      </c>
      <c r="AF794">
        <v>6595056</v>
      </c>
      <c r="AG794">
        <f>AE794/AF794*1000000</f>
        <v>33.35832174889796</v>
      </c>
      <c r="AL794">
        <v>1</v>
      </c>
    </row>
    <row r="795" spans="1:38" ht="12.75">
      <c r="A795" s="4" t="s">
        <v>63</v>
      </c>
      <c r="B795" s="4">
        <v>2015</v>
      </c>
      <c r="C795" s="4">
        <f>2/2</f>
        <v>1</v>
      </c>
      <c r="R795" s="4">
        <v>0</v>
      </c>
      <c r="S795" s="4">
        <v>0</v>
      </c>
      <c r="W795">
        <v>1</v>
      </c>
      <c r="X795">
        <v>0.5</v>
      </c>
      <c r="Y795">
        <v>1</v>
      </c>
      <c r="Z795">
        <v>0.5</v>
      </c>
      <c r="AA795">
        <f>(X795+Y795+W795)*(1+0.5*Z795)</f>
        <v>3.125</v>
      </c>
      <c r="AB795">
        <v>5</v>
      </c>
      <c r="AC795">
        <v>1</v>
      </c>
      <c r="AD795">
        <f>AB795*AC795</f>
        <v>5</v>
      </c>
      <c r="AE795">
        <v>527</v>
      </c>
      <c r="AF795">
        <v>27429639</v>
      </c>
      <c r="AG795">
        <f>AE795/AF795*1000000</f>
        <v>19.212793868705308</v>
      </c>
      <c r="AL795">
        <v>1</v>
      </c>
    </row>
    <row r="796" spans="1:38" ht="12.75">
      <c r="A796" s="4" t="s">
        <v>64</v>
      </c>
      <c r="B796" s="4">
        <v>2015</v>
      </c>
      <c r="C796" s="4">
        <v>1</v>
      </c>
      <c r="R796" s="4">
        <v>0</v>
      </c>
      <c r="S796" s="4">
        <v>0</v>
      </c>
      <c r="W796">
        <v>1</v>
      </c>
      <c r="X796">
        <v>0.5</v>
      </c>
      <c r="Y796">
        <v>0.5</v>
      </c>
      <c r="Z796">
        <v>0</v>
      </c>
      <c r="AA796">
        <f>(X796+Y796+W796)*(1+0.5*Z796)</f>
        <v>2</v>
      </c>
      <c r="AB796">
        <v>0</v>
      </c>
      <c r="AC796">
        <v>1</v>
      </c>
      <c r="AD796">
        <f>AB796*AC796</f>
        <v>0</v>
      </c>
      <c r="AE796">
        <v>151</v>
      </c>
      <c r="AF796">
        <v>2990632</v>
      </c>
      <c r="AG796">
        <f>AE796/AF796*1000000</f>
        <v>50.49099989567423</v>
      </c>
      <c r="AL796">
        <v>1</v>
      </c>
    </row>
    <row r="797" spans="1:38" ht="12.75">
      <c r="A797" s="4" t="s">
        <v>65</v>
      </c>
      <c r="B797" s="4">
        <v>2015</v>
      </c>
      <c r="C797" s="4">
        <v>0</v>
      </c>
      <c r="R797" s="4">
        <v>0</v>
      </c>
      <c r="S797" s="4">
        <v>0</v>
      </c>
      <c r="W797">
        <v>1</v>
      </c>
      <c r="X797">
        <v>0.5</v>
      </c>
      <c r="Y797">
        <v>0</v>
      </c>
      <c r="Z797">
        <v>0</v>
      </c>
      <c r="AA797">
        <f>(X797+Y797+W797)*(1+0.5*Z797)</f>
        <v>1.5</v>
      </c>
      <c r="AB797">
        <v>0</v>
      </c>
      <c r="AC797">
        <v>1</v>
      </c>
      <c r="AD797">
        <f>AB797*AC797</f>
        <v>0</v>
      </c>
      <c r="AE797">
        <v>275</v>
      </c>
      <c r="AF797">
        <v>626088</v>
      </c>
      <c r="AG797">
        <f>AE797/AF797*1000000</f>
        <v>439.235379052146</v>
      </c>
      <c r="AL797">
        <v>0</v>
      </c>
    </row>
    <row r="798" spans="1:38" ht="12.75">
      <c r="A798" s="4" t="s">
        <v>66</v>
      </c>
      <c r="B798" s="4">
        <v>2015</v>
      </c>
      <c r="C798" s="4">
        <v>1</v>
      </c>
      <c r="R798" s="4">
        <v>0</v>
      </c>
      <c r="S798" s="4">
        <v>0</v>
      </c>
      <c r="W798">
        <v>1</v>
      </c>
      <c r="X798">
        <v>1</v>
      </c>
      <c r="Y798">
        <v>1</v>
      </c>
      <c r="Z798">
        <v>0.5</v>
      </c>
      <c r="AA798">
        <f>(X798+Y798+W798)*(1+0.5*Z798)</f>
        <v>3.75</v>
      </c>
      <c r="AB798">
        <v>0</v>
      </c>
      <c r="AC798">
        <v>1</v>
      </c>
      <c r="AD798">
        <f>AB798*AC798</f>
        <v>0</v>
      </c>
      <c r="AE798">
        <v>154</v>
      </c>
      <c r="AF798">
        <v>8367587</v>
      </c>
      <c r="AG798">
        <f>AE798/AF798*1000000</f>
        <v>18.40435002348945</v>
      </c>
      <c r="AL798">
        <v>0</v>
      </c>
    </row>
    <row r="799" spans="1:38" ht="12.75">
      <c r="A799" s="4" t="s">
        <v>67</v>
      </c>
      <c r="B799" s="4">
        <v>2015</v>
      </c>
      <c r="C799" s="4">
        <v>1</v>
      </c>
      <c r="R799" s="4">
        <v>0</v>
      </c>
      <c r="S799" s="4">
        <v>0</v>
      </c>
      <c r="W799">
        <v>1</v>
      </c>
      <c r="X799">
        <v>0</v>
      </c>
      <c r="Y799">
        <v>0</v>
      </c>
      <c r="Z799">
        <v>0</v>
      </c>
      <c r="AA799">
        <f>(X799+Y799+W799)*(1+0.5*Z799)</f>
        <v>1</v>
      </c>
      <c r="AB799">
        <v>9</v>
      </c>
      <c r="AC799">
        <v>1.5</v>
      </c>
      <c r="AD799">
        <f>AB799*AC799</f>
        <v>13.5</v>
      </c>
      <c r="AE799">
        <v>1371</v>
      </c>
      <c r="AF799">
        <v>7160290</v>
      </c>
      <c r="AG799">
        <f>AE799/AF799*1000000</f>
        <v>191.47269174851857</v>
      </c>
      <c r="AL799">
        <v>0</v>
      </c>
    </row>
    <row r="800" spans="1:38" ht="12.75">
      <c r="A800" s="4" t="s">
        <v>68</v>
      </c>
      <c r="B800" s="4">
        <v>2015</v>
      </c>
      <c r="C800" s="4">
        <v>1</v>
      </c>
      <c r="R800" s="4">
        <v>0</v>
      </c>
      <c r="S800" s="4">
        <v>0</v>
      </c>
      <c r="W800">
        <v>1</v>
      </c>
      <c r="X800">
        <v>0.5</v>
      </c>
      <c r="Y800">
        <v>0.5</v>
      </c>
      <c r="Z800">
        <v>0</v>
      </c>
      <c r="AA800">
        <f>(X800+Y800+W800)*(1+0.5*Z800)</f>
        <v>2</v>
      </c>
      <c r="AB800">
        <v>0</v>
      </c>
      <c r="AC800">
        <v>1</v>
      </c>
      <c r="AD800">
        <f>AB800*AC800</f>
        <v>0</v>
      </c>
      <c r="AE800">
        <v>88</v>
      </c>
      <c r="AF800">
        <v>1841053</v>
      </c>
      <c r="AG800">
        <f>AE800/AF800*1000000</f>
        <v>47.79873257315243</v>
      </c>
      <c r="AL800">
        <v>0</v>
      </c>
    </row>
    <row r="801" spans="1:38" ht="12.75">
      <c r="A801" s="4" t="s">
        <v>69</v>
      </c>
      <c r="B801" s="4">
        <v>2015</v>
      </c>
      <c r="C801" s="4">
        <v>0</v>
      </c>
      <c r="R801" s="4">
        <v>0</v>
      </c>
      <c r="S801" s="4">
        <v>0</v>
      </c>
      <c r="W801">
        <v>1</v>
      </c>
      <c r="X801">
        <v>0.5</v>
      </c>
      <c r="Y801">
        <v>0.5</v>
      </c>
      <c r="Z801">
        <v>0</v>
      </c>
      <c r="AA801">
        <f>(X801+Y801+W801)*(1+0.5*Z801)</f>
        <v>2</v>
      </c>
      <c r="AB801">
        <v>7</v>
      </c>
      <c r="AC801">
        <v>1.5</v>
      </c>
      <c r="AD801">
        <f>AB801*AC801</f>
        <v>10.5</v>
      </c>
      <c r="AE801">
        <v>428</v>
      </c>
      <c r="AF801">
        <v>5767891</v>
      </c>
      <c r="AG801">
        <f>AE801/AF801*1000000</f>
        <v>74.2038987907365</v>
      </c>
      <c r="AL801">
        <v>1</v>
      </c>
    </row>
    <row r="802" spans="1:38" ht="12.75">
      <c r="A802" s="4" t="s">
        <v>70</v>
      </c>
      <c r="B802" s="4">
        <v>2015</v>
      </c>
      <c r="C802" s="4">
        <v>1</v>
      </c>
      <c r="R802" s="4">
        <v>0</v>
      </c>
      <c r="S802" s="4">
        <v>0</v>
      </c>
      <c r="W802">
        <v>1</v>
      </c>
      <c r="X802">
        <v>0.5</v>
      </c>
      <c r="Y802">
        <v>1</v>
      </c>
      <c r="Z802">
        <v>0</v>
      </c>
      <c r="AA802">
        <f>(X802+Y802+W802)*(1+0.5*Z802)</f>
        <v>2.5</v>
      </c>
      <c r="AB802">
        <v>0</v>
      </c>
      <c r="AC802">
        <v>1</v>
      </c>
      <c r="AD802">
        <f>AB802*AC802</f>
        <v>0</v>
      </c>
      <c r="AE802">
        <v>69</v>
      </c>
      <c r="AF802">
        <v>586555</v>
      </c>
      <c r="AG802">
        <f>AE802/AF802*1000000</f>
        <v>117.63602731201678</v>
      </c>
      <c r="AL802">
        <v>0</v>
      </c>
    </row>
    <row r="803" spans="1:38" ht="12.75">
      <c r="A803" s="4" t="s">
        <v>20</v>
      </c>
      <c r="B803" s="4">
        <v>2016</v>
      </c>
      <c r="C803" s="4">
        <v>0</v>
      </c>
      <c r="R803" s="4">
        <v>0</v>
      </c>
      <c r="S803" s="4">
        <v>0</v>
      </c>
      <c r="W803">
        <v>1</v>
      </c>
      <c r="X803">
        <v>1</v>
      </c>
      <c r="Y803">
        <v>1</v>
      </c>
      <c r="Z803">
        <v>0.5</v>
      </c>
      <c r="AA803">
        <f>(X803+Y803+W803)*(1+0.5*Z803)</f>
        <v>3.75</v>
      </c>
      <c r="AB803">
        <v>0</v>
      </c>
      <c r="AC803">
        <v>1</v>
      </c>
      <c r="AD803">
        <f>AB803*AC803</f>
        <v>0</v>
      </c>
      <c r="AE803">
        <f>152</f>
        <v>152</v>
      </c>
      <c r="AF803">
        <v>4863300</v>
      </c>
      <c r="AG803">
        <f>AE803/AF803*1000000</f>
        <v>31.25449797462628</v>
      </c>
      <c r="AL803">
        <v>1</v>
      </c>
    </row>
    <row r="804" spans="1:38" ht="12.75">
      <c r="A804" s="4" t="s">
        <v>22</v>
      </c>
      <c r="B804" s="4">
        <v>2016</v>
      </c>
      <c r="C804" s="4">
        <v>0</v>
      </c>
      <c r="R804" s="4">
        <v>0</v>
      </c>
      <c r="S804" s="4">
        <v>0</v>
      </c>
      <c r="W804">
        <v>1</v>
      </c>
      <c r="X804">
        <v>0.5</v>
      </c>
      <c r="Y804">
        <v>0</v>
      </c>
      <c r="Z804">
        <v>0</v>
      </c>
      <c r="AA804">
        <f>(X804+Y804+W804)*(1+0.5*Z804)</f>
        <v>1.5</v>
      </c>
      <c r="AB804">
        <v>0</v>
      </c>
      <c r="AC804">
        <v>1</v>
      </c>
      <c r="AD804">
        <f>AB804*AC804</f>
        <v>0</v>
      </c>
      <c r="AE804">
        <v>145</v>
      </c>
      <c r="AF804">
        <v>741894</v>
      </c>
      <c r="AG804">
        <f>AE804/AF804*1000000</f>
        <v>195.44571057320857</v>
      </c>
      <c r="AL804">
        <v>1</v>
      </c>
    </row>
    <row r="805" spans="1:38" ht="12.75">
      <c r="A805" s="4" t="s">
        <v>23</v>
      </c>
      <c r="B805" s="4">
        <v>2016</v>
      </c>
      <c r="C805" s="4">
        <v>2</v>
      </c>
      <c r="R805" s="4">
        <v>0</v>
      </c>
      <c r="S805" s="4">
        <v>0</v>
      </c>
      <c r="W805">
        <v>1</v>
      </c>
      <c r="X805">
        <v>0.5</v>
      </c>
      <c r="Y805">
        <v>1</v>
      </c>
      <c r="Z805">
        <v>0.5</v>
      </c>
      <c r="AA805">
        <f>(X805+Y805+W805)*(1+0.5*Z805)</f>
        <v>3.125</v>
      </c>
      <c r="AB805">
        <v>6</v>
      </c>
      <c r="AC805">
        <v>1</v>
      </c>
      <c r="AD805">
        <f>AB805*AC805</f>
        <v>6</v>
      </c>
      <c r="AE805">
        <v>199</v>
      </c>
      <c r="AF805">
        <v>6931071</v>
      </c>
      <c r="AG805">
        <f>AE805/AF805*1000000</f>
        <v>28.711291516130768</v>
      </c>
      <c r="AL805">
        <v>1</v>
      </c>
    </row>
    <row r="806" spans="1:38" ht="12.75">
      <c r="A806" s="4" t="s">
        <v>24</v>
      </c>
      <c r="B806" s="4">
        <v>2016</v>
      </c>
      <c r="C806" s="4">
        <v>0</v>
      </c>
      <c r="R806" s="4">
        <v>0</v>
      </c>
      <c r="S806" s="4">
        <v>0</v>
      </c>
      <c r="W806">
        <v>0</v>
      </c>
      <c r="X806">
        <v>0</v>
      </c>
      <c r="Y806">
        <v>0</v>
      </c>
      <c r="Z806">
        <v>0</v>
      </c>
      <c r="AA806">
        <f>(X806+Y806+W806)*(1+0.5*Z806)</f>
        <v>0</v>
      </c>
      <c r="AB806">
        <v>0</v>
      </c>
      <c r="AC806">
        <v>1</v>
      </c>
      <c r="AD806">
        <f>AB806*AC806</f>
        <v>0</v>
      </c>
      <c r="AE806">
        <v>124</v>
      </c>
      <c r="AF806">
        <v>2988248</v>
      </c>
      <c r="AG806">
        <f>AE806/AF806*1000000</f>
        <v>41.49588655292332</v>
      </c>
      <c r="AL806">
        <v>0</v>
      </c>
    </row>
    <row r="807" spans="1:38" ht="12.75">
      <c r="A807" s="4" t="s">
        <v>25</v>
      </c>
      <c r="B807" s="4">
        <v>2016</v>
      </c>
      <c r="C807" s="4">
        <v>0</v>
      </c>
      <c r="R807" s="4">
        <v>1</v>
      </c>
      <c r="S807" s="4">
        <v>1</v>
      </c>
      <c r="W807">
        <v>1</v>
      </c>
      <c r="X807">
        <v>0</v>
      </c>
      <c r="Y807">
        <v>0</v>
      </c>
      <c r="Z807">
        <v>0.5</v>
      </c>
      <c r="AA807">
        <f>(X807+Y807+W807)*(1+0.5*Z807)</f>
        <v>1.25</v>
      </c>
      <c r="AB807">
        <f>5/3+AB806</f>
        <v>1.6666666666666667</v>
      </c>
      <c r="AC807">
        <v>1.5</v>
      </c>
      <c r="AD807">
        <f>AB807*AC807</f>
        <v>2.5</v>
      </c>
      <c r="AE807">
        <v>2791</v>
      </c>
      <c r="AF807">
        <v>39250017</v>
      </c>
      <c r="AG807">
        <f>AE807/AF807*1000000</f>
        <v>71.10824945629959</v>
      </c>
      <c r="AL807">
        <v>0</v>
      </c>
    </row>
    <row r="808" spans="1:38" ht="12.75">
      <c r="A808" s="4" t="s">
        <v>26</v>
      </c>
      <c r="B808" s="4">
        <v>2016</v>
      </c>
      <c r="C808" s="4">
        <v>0</v>
      </c>
      <c r="R808" s="4">
        <v>0</v>
      </c>
      <c r="S808" s="4">
        <v>0.5</v>
      </c>
      <c r="W808">
        <v>1</v>
      </c>
      <c r="X808">
        <v>0.5</v>
      </c>
      <c r="Y808">
        <v>0.5</v>
      </c>
      <c r="Z808">
        <v>0</v>
      </c>
      <c r="AA808">
        <f>(X808+Y808+W808)*(1+0.5*Z808)</f>
        <v>2</v>
      </c>
      <c r="AB808">
        <v>13</v>
      </c>
      <c r="AC808">
        <v>1</v>
      </c>
      <c r="AD808">
        <f>AB808*AC808</f>
        <v>13</v>
      </c>
      <c r="AE808">
        <v>339</v>
      </c>
      <c r="AF808">
        <v>5540545</v>
      </c>
      <c r="AG808">
        <f>AE808/AF808*1000000</f>
        <v>61.1853166069403</v>
      </c>
      <c r="AL808">
        <v>0</v>
      </c>
    </row>
    <row r="809" spans="1:38" ht="12.75">
      <c r="A809" s="4" t="s">
        <v>27</v>
      </c>
      <c r="B809" s="4">
        <v>2016</v>
      </c>
      <c r="C809" s="4">
        <v>0</v>
      </c>
      <c r="R809" s="4">
        <v>0</v>
      </c>
      <c r="S809" s="4">
        <v>0</v>
      </c>
      <c r="W809">
        <v>1</v>
      </c>
      <c r="X809">
        <v>0</v>
      </c>
      <c r="Y809">
        <v>0</v>
      </c>
      <c r="Z809">
        <v>0</v>
      </c>
      <c r="AA809">
        <f>(X809+Y809+W809)*(1+0.5*Z809)</f>
        <v>1</v>
      </c>
      <c r="AB809">
        <v>22.5</v>
      </c>
      <c r="AC809">
        <v>1</v>
      </c>
      <c r="AD809">
        <f>AB809*AC809</f>
        <v>22.5</v>
      </c>
      <c r="AE809">
        <v>546</v>
      </c>
      <c r="AF809">
        <v>3576452</v>
      </c>
      <c r="AG809">
        <f>AE809/AF809*1000000</f>
        <v>152.66526714184897</v>
      </c>
      <c r="AL809">
        <v>0</v>
      </c>
    </row>
    <row r="810" spans="1:38" ht="12.75">
      <c r="A810" s="4" t="s">
        <v>28</v>
      </c>
      <c r="B810" s="4">
        <v>2016</v>
      </c>
      <c r="C810" s="4">
        <v>1</v>
      </c>
      <c r="R810" s="4">
        <v>0</v>
      </c>
      <c r="S810" s="4">
        <v>0</v>
      </c>
      <c r="W810">
        <v>1</v>
      </c>
      <c r="X810">
        <v>1</v>
      </c>
      <c r="Y810">
        <v>1</v>
      </c>
      <c r="Z810">
        <v>0</v>
      </c>
      <c r="AA810">
        <f>(X810+Y810+W810)*(1+0.5*Z810)</f>
        <v>3</v>
      </c>
      <c r="AB810">
        <v>16</v>
      </c>
      <c r="AC810">
        <v>1.5</v>
      </c>
      <c r="AD810">
        <f>AB810*AC810</f>
        <v>24</v>
      </c>
      <c r="AE810">
        <v>63</v>
      </c>
      <c r="AF810">
        <v>952065</v>
      </c>
      <c r="AG810">
        <f>AE810/AF810*1000000</f>
        <v>66.17195254525689</v>
      </c>
      <c r="AL810">
        <v>0</v>
      </c>
    </row>
    <row r="811" spans="1:38" ht="12.75">
      <c r="A811" s="4" t="s">
        <v>29</v>
      </c>
      <c r="B811" s="4">
        <v>2016</v>
      </c>
      <c r="C811" s="4">
        <v>2</v>
      </c>
      <c r="R811" s="4">
        <v>0</v>
      </c>
      <c r="S811" s="4">
        <v>0</v>
      </c>
      <c r="W811">
        <v>1</v>
      </c>
      <c r="X811">
        <v>1</v>
      </c>
      <c r="Y811">
        <v>1</v>
      </c>
      <c r="Z811">
        <v>1</v>
      </c>
      <c r="AA811">
        <f>(X811+Y811+W811)*(1+0.5*Z811)</f>
        <v>4.5</v>
      </c>
      <c r="AB811">
        <v>0</v>
      </c>
      <c r="AC811">
        <v>1</v>
      </c>
      <c r="AD811">
        <f>AB811*AC811</f>
        <v>0</v>
      </c>
      <c r="AE811">
        <v>820</v>
      </c>
      <c r="AF811">
        <v>20612439</v>
      </c>
      <c r="AG811">
        <f>AE811/AF811*1000000</f>
        <v>39.78180359927324</v>
      </c>
      <c r="AL811">
        <v>1</v>
      </c>
    </row>
    <row r="812" spans="1:38" ht="12.75">
      <c r="A812" s="4" t="s">
        <v>30</v>
      </c>
      <c r="B812" s="4">
        <v>2016</v>
      </c>
      <c r="C812" s="4">
        <v>0</v>
      </c>
      <c r="R812" s="4">
        <v>0</v>
      </c>
      <c r="S812" s="4">
        <v>0</v>
      </c>
      <c r="W812">
        <v>1</v>
      </c>
      <c r="X812">
        <v>0.5</v>
      </c>
      <c r="Y812">
        <v>1</v>
      </c>
      <c r="Z812">
        <v>0.5</v>
      </c>
      <c r="AA812">
        <f>(X812+Y812+W812)*(1+0.5*Z812)</f>
        <v>3.125</v>
      </c>
      <c r="AB812">
        <v>0</v>
      </c>
      <c r="AC812">
        <v>1</v>
      </c>
      <c r="AD812">
        <f>AB812*AC812</f>
        <v>0</v>
      </c>
      <c r="AE812">
        <v>270</v>
      </c>
      <c r="AF812">
        <v>10310371</v>
      </c>
      <c r="AG812">
        <f>AE812/AF812*1000000</f>
        <v>26.187224494637487</v>
      </c>
      <c r="AL812">
        <v>1</v>
      </c>
    </row>
    <row r="813" spans="1:38" ht="12.75">
      <c r="A813" s="4" t="s">
        <v>31</v>
      </c>
      <c r="B813" s="4">
        <v>2016</v>
      </c>
      <c r="C813" s="4">
        <v>0</v>
      </c>
      <c r="R813" s="4">
        <v>0</v>
      </c>
      <c r="S813" s="4">
        <v>0</v>
      </c>
      <c r="W813">
        <v>0</v>
      </c>
      <c r="X813">
        <v>0</v>
      </c>
      <c r="Y813">
        <v>0</v>
      </c>
      <c r="Z813">
        <v>0</v>
      </c>
      <c r="AA813">
        <f>(X813+Y813+W813)*(1+0.5*Z813)</f>
        <v>0</v>
      </c>
      <c r="AB813">
        <v>18</v>
      </c>
      <c r="AC813">
        <v>1</v>
      </c>
      <c r="AD813">
        <f>AB813*AC813</f>
        <v>18</v>
      </c>
      <c r="AE813">
        <v>396</v>
      </c>
      <c r="AF813">
        <v>1428557</v>
      </c>
      <c r="AG813">
        <f>AE813/AF813*1000000</f>
        <v>277.20279974827747</v>
      </c>
      <c r="AL813">
        <v>0</v>
      </c>
    </row>
    <row r="814" spans="1:38" ht="12.75">
      <c r="A814" s="4" t="s">
        <v>32</v>
      </c>
      <c r="B814" s="4">
        <v>2016</v>
      </c>
      <c r="C814" s="4">
        <v>1</v>
      </c>
      <c r="R814" s="4">
        <v>0</v>
      </c>
      <c r="S814" s="4">
        <v>0</v>
      </c>
      <c r="W814">
        <v>1</v>
      </c>
      <c r="X814">
        <v>0.5</v>
      </c>
      <c r="Y814">
        <v>0</v>
      </c>
      <c r="Z814">
        <v>0</v>
      </c>
      <c r="AA814">
        <f>(X814+Y814+W814)*(1+0.5*Z814)</f>
        <v>1.5</v>
      </c>
      <c r="AB814">
        <v>0</v>
      </c>
      <c r="AC814">
        <v>1</v>
      </c>
      <c r="AD814">
        <f>AB814*AC814</f>
        <v>0</v>
      </c>
      <c r="AE814">
        <v>187</v>
      </c>
      <c r="AF814">
        <v>1683140</v>
      </c>
      <c r="AG814">
        <f>AE814/AF814*1000000</f>
        <v>111.10186912556293</v>
      </c>
      <c r="AL814">
        <v>0</v>
      </c>
    </row>
    <row r="815" spans="1:38" ht="12.75">
      <c r="A815" s="4" t="s">
        <v>33</v>
      </c>
      <c r="B815" s="4">
        <v>2016</v>
      </c>
      <c r="C815" s="4">
        <v>0</v>
      </c>
      <c r="R815" s="4">
        <v>0</v>
      </c>
      <c r="S815" s="4">
        <v>0</v>
      </c>
      <c r="W815">
        <v>1</v>
      </c>
      <c r="X815">
        <v>0.5</v>
      </c>
      <c r="Y815">
        <v>0</v>
      </c>
      <c r="Z815">
        <v>0</v>
      </c>
      <c r="AA815">
        <f>(X815+Y815+W815)*(1+0.5*Z815)</f>
        <v>1.5</v>
      </c>
      <c r="AB815">
        <v>10</v>
      </c>
      <c r="AC815">
        <v>1.5</v>
      </c>
      <c r="AD815">
        <f>AB815*AC815</f>
        <v>15</v>
      </c>
      <c r="AE815">
        <v>694</v>
      </c>
      <c r="AF815">
        <v>12801539</v>
      </c>
      <c r="AG815">
        <f>AE815/AF815*1000000</f>
        <v>54.212231826189026</v>
      </c>
      <c r="AL815">
        <v>1</v>
      </c>
    </row>
    <row r="816" spans="1:38" ht="12.75">
      <c r="A816" s="4" t="s">
        <v>34</v>
      </c>
      <c r="B816" s="4">
        <v>2016</v>
      </c>
      <c r="C816" s="4">
        <v>1</v>
      </c>
      <c r="R816" s="4">
        <v>0</v>
      </c>
      <c r="S816" s="4">
        <v>0</v>
      </c>
      <c r="W816">
        <v>1</v>
      </c>
      <c r="X816">
        <v>0.5</v>
      </c>
      <c r="Y816">
        <v>1</v>
      </c>
      <c r="Z816">
        <v>0</v>
      </c>
      <c r="AA816">
        <f>(X816+Y816+W816)*(1+0.5*Z816)</f>
        <v>2.5</v>
      </c>
      <c r="AB816">
        <v>0</v>
      </c>
      <c r="AC816">
        <v>1</v>
      </c>
      <c r="AD816">
        <f>AB816*AC816</f>
        <v>0</v>
      </c>
      <c r="AE816">
        <v>340</v>
      </c>
      <c r="AF816">
        <v>6633053</v>
      </c>
      <c r="AG816">
        <f>AE816/AF816*1000000</f>
        <v>51.25844765600396</v>
      </c>
      <c r="AL816">
        <v>1</v>
      </c>
    </row>
    <row r="817" spans="1:38" ht="12.75">
      <c r="A817" s="4" t="s">
        <v>35</v>
      </c>
      <c r="B817" s="4">
        <v>2016</v>
      </c>
      <c r="C817" s="4">
        <v>0</v>
      </c>
      <c r="R817" s="4">
        <v>0</v>
      </c>
      <c r="S817" s="4">
        <v>0</v>
      </c>
      <c r="W817">
        <v>1</v>
      </c>
      <c r="X817">
        <v>0</v>
      </c>
      <c r="Y817">
        <v>1</v>
      </c>
      <c r="Z817">
        <v>0</v>
      </c>
      <c r="AA817">
        <f>(X817+Y817+W817)*(1+0.5*Z817)</f>
        <v>2</v>
      </c>
      <c r="AB817">
        <v>0.5</v>
      </c>
      <c r="AC817">
        <v>1</v>
      </c>
      <c r="AD817">
        <f>AB817*AC817</f>
        <v>0.5</v>
      </c>
      <c r="AE817">
        <v>179</v>
      </c>
      <c r="AF817">
        <v>3134693</v>
      </c>
      <c r="AG817">
        <f>AE817/AF817*1000000</f>
        <v>57.102880569165784</v>
      </c>
      <c r="AL817">
        <v>0</v>
      </c>
    </row>
    <row r="818" spans="1:38" ht="12.75">
      <c r="A818" s="4" t="s">
        <v>36</v>
      </c>
      <c r="B818" s="4">
        <v>2016</v>
      </c>
      <c r="C818" s="4">
        <v>1</v>
      </c>
      <c r="R818" s="4">
        <v>0</v>
      </c>
      <c r="S818" s="4">
        <v>0</v>
      </c>
      <c r="W818">
        <v>1</v>
      </c>
      <c r="X818">
        <v>0.5</v>
      </c>
      <c r="Y818">
        <v>1</v>
      </c>
      <c r="Z818">
        <v>0</v>
      </c>
      <c r="AA818">
        <f>(X818+Y818+W818)*(1+0.5*Z818)</f>
        <v>2.5</v>
      </c>
      <c r="AB818">
        <v>0</v>
      </c>
      <c r="AC818">
        <v>1</v>
      </c>
      <c r="AD818">
        <f>AB818*AC818</f>
        <v>0</v>
      </c>
      <c r="AE818">
        <v>146</v>
      </c>
      <c r="AF818">
        <v>2907289</v>
      </c>
      <c r="AG818">
        <f>AE818/AF818*1000000</f>
        <v>50.21860571824817</v>
      </c>
      <c r="AL818">
        <v>1</v>
      </c>
    </row>
    <row r="819" spans="1:38" ht="12.75">
      <c r="A819" s="4" t="s">
        <v>37</v>
      </c>
      <c r="B819" s="4">
        <v>2016</v>
      </c>
      <c r="C819" s="4">
        <v>0</v>
      </c>
      <c r="R819" s="4">
        <v>0</v>
      </c>
      <c r="S819" s="4">
        <v>0</v>
      </c>
      <c r="W819">
        <v>1</v>
      </c>
      <c r="X819">
        <v>0.5</v>
      </c>
      <c r="Y819">
        <v>0</v>
      </c>
      <c r="Z819">
        <v>0</v>
      </c>
      <c r="AA819">
        <f>(X819+Y819+W819)*(1+0.5*Z819)</f>
        <v>1.5</v>
      </c>
      <c r="AB819">
        <v>0</v>
      </c>
      <c r="AC819">
        <v>1</v>
      </c>
      <c r="AD819">
        <f>AB819*AC819</f>
        <v>0</v>
      </c>
      <c r="AE819">
        <v>187</v>
      </c>
      <c r="AF819">
        <v>4436974</v>
      </c>
      <c r="AG819">
        <f>AE819/AF819*1000000</f>
        <v>42.145840836570144</v>
      </c>
      <c r="AL819">
        <v>1</v>
      </c>
    </row>
    <row r="820" spans="1:38" ht="12.75">
      <c r="A820" s="4" t="s">
        <v>38</v>
      </c>
      <c r="B820" s="4">
        <v>2016</v>
      </c>
      <c r="C820" s="4">
        <v>1</v>
      </c>
      <c r="R820" s="4">
        <v>0</v>
      </c>
      <c r="S820" s="4">
        <v>0</v>
      </c>
      <c r="W820">
        <v>1</v>
      </c>
      <c r="X820">
        <v>0.5</v>
      </c>
      <c r="Y820">
        <v>1</v>
      </c>
      <c r="Z820">
        <v>1</v>
      </c>
      <c r="AA820">
        <f>(X820+Y820+W820)*(1+0.5*Z820)</f>
        <v>3.75</v>
      </c>
      <c r="AB820">
        <v>0</v>
      </c>
      <c r="AC820">
        <v>1</v>
      </c>
      <c r="AD820">
        <f>AB820*AC820</f>
        <v>0</v>
      </c>
      <c r="AE820">
        <v>325</v>
      </c>
      <c r="AF820">
        <v>4681666</v>
      </c>
      <c r="AG820">
        <f>AE820/AF820*1000000</f>
        <v>69.41973220644104</v>
      </c>
      <c r="AL820">
        <v>1</v>
      </c>
    </row>
    <row r="821" spans="1:38" ht="12.75">
      <c r="A821" s="4" t="s">
        <v>39</v>
      </c>
      <c r="B821" s="4">
        <v>2016</v>
      </c>
      <c r="C821" s="4">
        <v>0</v>
      </c>
      <c r="R821" s="4">
        <v>0</v>
      </c>
      <c r="S821" s="4">
        <v>0</v>
      </c>
      <c r="W821">
        <v>1</v>
      </c>
      <c r="X821">
        <v>0.5</v>
      </c>
      <c r="Y821">
        <v>0</v>
      </c>
      <c r="Z821">
        <v>0</v>
      </c>
      <c r="AA821">
        <f>(X821+Y821+W821)*(1+0.5*Z821)</f>
        <v>1.5</v>
      </c>
      <c r="AB821">
        <v>39</v>
      </c>
      <c r="AC821">
        <v>1</v>
      </c>
      <c r="AD821">
        <f>AB821*AC821</f>
        <v>39</v>
      </c>
      <c r="AE821">
        <v>409</v>
      </c>
      <c r="AF821">
        <v>1331479</v>
      </c>
      <c r="AG821">
        <f>AE821/AF821*1000000</f>
        <v>307.1772067002183</v>
      </c>
      <c r="AL821">
        <v>1</v>
      </c>
    </row>
    <row r="822" spans="1:38" ht="12.75">
      <c r="A822" s="4" t="s">
        <v>40</v>
      </c>
      <c r="B822" s="4">
        <v>2016</v>
      </c>
      <c r="C822" s="4">
        <v>0</v>
      </c>
      <c r="R822" s="4">
        <v>1</v>
      </c>
      <c r="S822" s="4">
        <v>0</v>
      </c>
      <c r="W822">
        <v>1</v>
      </c>
      <c r="X822">
        <v>0</v>
      </c>
      <c r="Y822">
        <v>0</v>
      </c>
      <c r="Z822">
        <v>0</v>
      </c>
      <c r="AA822">
        <f>(X822+Y822+W822)*(1+0.5*Z822)</f>
        <v>1</v>
      </c>
      <c r="AB822">
        <v>15.6</v>
      </c>
      <c r="AC822">
        <f>(0.5/14)+AC821</f>
        <v>1.0357142857142858</v>
      </c>
      <c r="AD822">
        <f>AB822*AC822</f>
        <v>16.15714285714286</v>
      </c>
      <c r="AE822">
        <v>593</v>
      </c>
      <c r="AF822">
        <v>6016447</v>
      </c>
      <c r="AG822">
        <f>AE822/AF822*1000000</f>
        <v>98.56315529747042</v>
      </c>
      <c r="AL822">
        <v>0</v>
      </c>
    </row>
    <row r="823" spans="1:38" ht="12.75">
      <c r="A823" s="4" t="s">
        <v>41</v>
      </c>
      <c r="B823" s="4">
        <v>2016</v>
      </c>
      <c r="C823" s="4">
        <v>0</v>
      </c>
      <c r="R823" s="4">
        <v>0</v>
      </c>
      <c r="S823" s="4">
        <v>0.5</v>
      </c>
      <c r="W823">
        <v>0</v>
      </c>
      <c r="X823">
        <v>0</v>
      </c>
      <c r="Y823">
        <v>0</v>
      </c>
      <c r="Z823">
        <v>0</v>
      </c>
      <c r="AA823">
        <f>(X823+Y823+W823)*(1+0.5*Z823)</f>
        <v>0</v>
      </c>
      <c r="AB823">
        <v>13</v>
      </c>
      <c r="AC823">
        <v>1</v>
      </c>
      <c r="AD823">
        <f>AB823*AC823</f>
        <v>13</v>
      </c>
      <c r="AE823">
        <v>423</v>
      </c>
      <c r="AF823">
        <v>6811779</v>
      </c>
      <c r="AG823">
        <f>AE823/AF823*1000000</f>
        <v>62.098315285918694</v>
      </c>
      <c r="AL823">
        <v>0</v>
      </c>
    </row>
    <row r="824" spans="1:38" ht="12.75">
      <c r="A824" s="4" t="s">
        <v>42</v>
      </c>
      <c r="B824" s="4">
        <v>2016</v>
      </c>
      <c r="C824" s="4">
        <v>1</v>
      </c>
      <c r="R824" s="4">
        <v>0</v>
      </c>
      <c r="S824" s="4">
        <v>0</v>
      </c>
      <c r="W824">
        <v>1</v>
      </c>
      <c r="X824">
        <v>0.5</v>
      </c>
      <c r="Y824">
        <v>1</v>
      </c>
      <c r="Z824">
        <v>1</v>
      </c>
      <c r="AA824">
        <f>(X824+Y824+W824)*(1+0.5*Z824)</f>
        <v>3.75</v>
      </c>
      <c r="AB824">
        <v>10</v>
      </c>
      <c r="AC824">
        <v>1</v>
      </c>
      <c r="AD824">
        <f>AB824*AC824</f>
        <v>10</v>
      </c>
      <c r="AE824">
        <v>686</v>
      </c>
      <c r="AF824">
        <v>9928300</v>
      </c>
      <c r="AG824">
        <f>AE824/AF824*1000000</f>
        <v>69.09541411923492</v>
      </c>
      <c r="AL824">
        <v>0</v>
      </c>
    </row>
    <row r="825" spans="1:38" ht="12.75">
      <c r="A825" s="4" t="s">
        <v>43</v>
      </c>
      <c r="B825" s="4">
        <v>2016</v>
      </c>
      <c r="C825" s="4">
        <v>0</v>
      </c>
      <c r="R825" s="4">
        <v>0</v>
      </c>
      <c r="S825" s="4">
        <v>0</v>
      </c>
      <c r="W825">
        <v>1</v>
      </c>
      <c r="X825">
        <v>0.5</v>
      </c>
      <c r="Y825">
        <v>1</v>
      </c>
      <c r="Z825">
        <v>0</v>
      </c>
      <c r="AA825">
        <f>(X825+Y825+W825)*(1+0.5*Z825)</f>
        <v>2.5</v>
      </c>
      <c r="AB825">
        <f>(AVERAGE(31.5,21.5,20)-AVERAGE(25,17,17))/5+AB824</f>
        <v>10.933333333333334</v>
      </c>
      <c r="AC825">
        <v>1</v>
      </c>
      <c r="AD825">
        <f>AB825*AC825</f>
        <v>10.933333333333334</v>
      </c>
      <c r="AE825">
        <v>614</v>
      </c>
      <c r="AF825">
        <v>5519952</v>
      </c>
      <c r="AG825">
        <f>AE825/AF825*1000000</f>
        <v>111.23285130015623</v>
      </c>
      <c r="AL825">
        <v>1</v>
      </c>
    </row>
    <row r="826" spans="1:38" ht="12.75">
      <c r="A826" s="4" t="s">
        <v>44</v>
      </c>
      <c r="B826" s="4">
        <v>2016</v>
      </c>
      <c r="C826" s="4">
        <v>1</v>
      </c>
      <c r="R826" s="4">
        <v>0</v>
      </c>
      <c r="S826" s="4">
        <v>0</v>
      </c>
      <c r="W826">
        <v>1</v>
      </c>
      <c r="X826">
        <v>0.5</v>
      </c>
      <c r="Y826">
        <v>0</v>
      </c>
      <c r="Z826">
        <v>1</v>
      </c>
      <c r="AA826">
        <f>(X826+Y826+W826)*(1+0.5*Z826)</f>
        <v>2.25</v>
      </c>
      <c r="AB826">
        <v>0</v>
      </c>
      <c r="AC826">
        <v>1</v>
      </c>
      <c r="AD826">
        <f>AB826*AC826</f>
        <v>0</v>
      </c>
      <c r="AE826">
        <v>150</v>
      </c>
      <c r="AF826">
        <v>2988726</v>
      </c>
      <c r="AG826">
        <f>AE826/AF826*1000000</f>
        <v>50.188608791839734</v>
      </c>
      <c r="AL826">
        <v>1</v>
      </c>
    </row>
    <row r="827" spans="1:38" ht="12.75">
      <c r="A827" s="4" t="s">
        <v>45</v>
      </c>
      <c r="B827" s="4">
        <v>2016</v>
      </c>
      <c r="C827" s="4">
        <v>1</v>
      </c>
      <c r="R827" s="4">
        <v>0</v>
      </c>
      <c r="S827" s="4">
        <v>0</v>
      </c>
      <c r="W827">
        <v>1</v>
      </c>
      <c r="X827">
        <v>0.5</v>
      </c>
      <c r="Y827">
        <v>0</v>
      </c>
      <c r="Z827">
        <v>0</v>
      </c>
      <c r="AA827">
        <f>(X827+Y827+W827)*(1+0.5*Z827)</f>
        <v>1.5</v>
      </c>
      <c r="AB827">
        <v>5.5</v>
      </c>
      <c r="AC827">
        <v>1.5</v>
      </c>
      <c r="AD827">
        <f>AB827*AC827</f>
        <v>8.25</v>
      </c>
      <c r="AE827">
        <v>325</v>
      </c>
      <c r="AF827">
        <v>6093000</v>
      </c>
      <c r="AG827">
        <f>AE827/AF827*1000000</f>
        <v>53.33989824388643</v>
      </c>
      <c r="AL827">
        <v>1</v>
      </c>
    </row>
    <row r="828" spans="1:38" ht="12.75">
      <c r="A828" s="4" t="s">
        <v>46</v>
      </c>
      <c r="B828" s="4">
        <v>2016</v>
      </c>
      <c r="C828" s="4">
        <v>1</v>
      </c>
      <c r="R828" s="4">
        <v>0</v>
      </c>
      <c r="S828" s="4">
        <v>0</v>
      </c>
      <c r="W828">
        <v>1</v>
      </c>
      <c r="X828">
        <v>0.5</v>
      </c>
      <c r="Y828">
        <v>0</v>
      </c>
      <c r="Z828">
        <v>0</v>
      </c>
      <c r="AA828">
        <f>(X828+Y828+W828)*(1+0.5*Z828)</f>
        <v>1.5</v>
      </c>
      <c r="AB828">
        <v>15</v>
      </c>
      <c r="AC828">
        <v>1.5</v>
      </c>
      <c r="AD828">
        <f>AB828*AC828</f>
        <v>22.5</v>
      </c>
      <c r="AE828">
        <v>141</v>
      </c>
      <c r="AF828">
        <v>1042520</v>
      </c>
      <c r="AG828">
        <f>AE828/AF828*1000000</f>
        <v>135.2492038522043</v>
      </c>
      <c r="AL828">
        <v>0</v>
      </c>
    </row>
    <row r="829" spans="1:38" ht="12.75">
      <c r="A829" s="4" t="s">
        <v>47</v>
      </c>
      <c r="B829" s="4">
        <v>2016</v>
      </c>
      <c r="C829" s="4">
        <v>1</v>
      </c>
      <c r="R829" s="4">
        <v>0</v>
      </c>
      <c r="S829" s="4">
        <v>0</v>
      </c>
      <c r="W829">
        <v>1</v>
      </c>
      <c r="X829">
        <v>0</v>
      </c>
      <c r="Y829">
        <v>0</v>
      </c>
      <c r="Z829">
        <v>0</v>
      </c>
      <c r="AA829">
        <f>(X829+Y829+W829)*(1+0.5*Z829)</f>
        <v>1</v>
      </c>
      <c r="AB829">
        <v>0</v>
      </c>
      <c r="AC829">
        <v>1</v>
      </c>
      <c r="AD829">
        <f>AB829*AC829</f>
        <v>0</v>
      </c>
      <c r="AE829">
        <v>97</v>
      </c>
      <c r="AF829">
        <v>1907116</v>
      </c>
      <c r="AG829">
        <f>AE829/AF829*1000000</f>
        <v>50.862139481814424</v>
      </c>
      <c r="AL829">
        <v>1</v>
      </c>
    </row>
    <row r="830" spans="1:38" ht="12.75">
      <c r="A830" s="4" t="s">
        <v>48</v>
      </c>
      <c r="B830" s="4">
        <v>2016</v>
      </c>
      <c r="C830" s="4">
        <v>0</v>
      </c>
      <c r="R830" s="4">
        <v>0</v>
      </c>
      <c r="S830" s="4">
        <v>0</v>
      </c>
      <c r="W830">
        <v>1</v>
      </c>
      <c r="X830">
        <v>1</v>
      </c>
      <c r="Y830">
        <v>0</v>
      </c>
      <c r="Z830">
        <v>1</v>
      </c>
      <c r="AA830">
        <f>(X830+Y830+W830)*(1+0.5*Z830)</f>
        <v>3</v>
      </c>
      <c r="AB830">
        <v>20</v>
      </c>
      <c r="AC830">
        <v>1</v>
      </c>
      <c r="AD830">
        <f>AB830*AC830</f>
        <v>20</v>
      </c>
      <c r="AE830">
        <v>83</v>
      </c>
      <c r="AF830">
        <v>2940058</v>
      </c>
      <c r="AG830">
        <f>AE830/AF830*1000000</f>
        <v>28.230735584127935</v>
      </c>
      <c r="AL830">
        <v>0</v>
      </c>
    </row>
    <row r="831" spans="1:38" ht="12.75">
      <c r="A831" s="4" t="s">
        <v>49</v>
      </c>
      <c r="B831" s="4">
        <v>2016</v>
      </c>
      <c r="C831" s="4">
        <v>0</v>
      </c>
      <c r="R831" s="4">
        <v>0</v>
      </c>
      <c r="S831" s="4">
        <v>0</v>
      </c>
      <c r="W831">
        <v>1</v>
      </c>
      <c r="X831">
        <v>0.5</v>
      </c>
      <c r="Y831">
        <v>1</v>
      </c>
      <c r="Z831">
        <v>1</v>
      </c>
      <c r="AA831">
        <f>(X831+Y831+W831)*(1+0.5*Z831)</f>
        <v>3.75</v>
      </c>
      <c r="AB831">
        <f>9.2*2/3</f>
        <v>6.133333333333333</v>
      </c>
      <c r="AC831">
        <v>1</v>
      </c>
      <c r="AD831">
        <f>AB831*AC831</f>
        <v>6.133333333333333</v>
      </c>
      <c r="AE831">
        <v>317</v>
      </c>
      <c r="AF831">
        <v>1334795</v>
      </c>
      <c r="AG831">
        <f>AE831/AF831*1000000</f>
        <v>237.48965196902896</v>
      </c>
      <c r="AL831">
        <v>0</v>
      </c>
    </row>
    <row r="832" spans="1:38" ht="12.75">
      <c r="A832" s="4" t="s">
        <v>50</v>
      </c>
      <c r="B832" s="4">
        <v>2016</v>
      </c>
      <c r="C832" s="4">
        <v>0</v>
      </c>
      <c r="R832" s="4">
        <v>1</v>
      </c>
      <c r="S832" s="4">
        <v>3</v>
      </c>
      <c r="W832">
        <v>1</v>
      </c>
      <c r="X832">
        <v>0</v>
      </c>
      <c r="Y832">
        <v>0</v>
      </c>
      <c r="Z832">
        <v>1</v>
      </c>
      <c r="AA832">
        <f>(X832+Y832+W832)*(1+0.5*Z832)</f>
        <v>1.5</v>
      </c>
      <c r="AB832">
        <f>10.485+2.5</f>
        <v>12.985</v>
      </c>
      <c r="AC832">
        <v>1.5</v>
      </c>
      <c r="AD832">
        <f>AB832*AC832</f>
        <v>19.4775</v>
      </c>
      <c r="AE832">
        <v>1740</v>
      </c>
      <c r="AF832">
        <v>8944469</v>
      </c>
      <c r="AG832">
        <f>AE832/AF832*1000000</f>
        <v>194.53362742942033</v>
      </c>
      <c r="AL832">
        <v>0</v>
      </c>
    </row>
    <row r="833" spans="1:38" ht="12.75">
      <c r="A833" s="4" t="s">
        <v>51</v>
      </c>
      <c r="B833" s="4">
        <v>2016</v>
      </c>
      <c r="C833" s="4">
        <v>0</v>
      </c>
      <c r="R833" s="4">
        <v>0</v>
      </c>
      <c r="S833" s="4">
        <v>0</v>
      </c>
      <c r="W833">
        <v>1</v>
      </c>
      <c r="X833">
        <v>1</v>
      </c>
      <c r="Y833">
        <v>1</v>
      </c>
      <c r="Z833">
        <v>0</v>
      </c>
      <c r="AA833">
        <f>(X833+Y833+W833)*(1+0.5*Z833)</f>
        <v>3</v>
      </c>
      <c r="AB833">
        <v>10.5</v>
      </c>
      <c r="AC833">
        <v>1.5</v>
      </c>
      <c r="AD833">
        <f>AB833*AC833</f>
        <v>15.75</v>
      </c>
      <c r="AE833">
        <v>139</v>
      </c>
      <c r="AF833">
        <v>2081015</v>
      </c>
      <c r="AG833">
        <f>AE833/AF833*1000000</f>
        <v>66.79432872900964</v>
      </c>
      <c r="AL833">
        <v>0</v>
      </c>
    </row>
    <row r="834" spans="1:38" ht="12.75">
      <c r="A834" s="4" t="s">
        <v>52</v>
      </c>
      <c r="B834" s="4">
        <v>2016</v>
      </c>
      <c r="C834" s="4">
        <v>0</v>
      </c>
      <c r="R834" s="4">
        <v>1</v>
      </c>
      <c r="S834" s="4">
        <v>0</v>
      </c>
      <c r="W834">
        <v>0</v>
      </c>
      <c r="X834">
        <v>0</v>
      </c>
      <c r="Y834">
        <v>0</v>
      </c>
      <c r="Z834">
        <v>0</v>
      </c>
      <c r="AA834">
        <f>(X834+Y834+W834)*(1+0.5*Z834)</f>
        <v>0</v>
      </c>
      <c r="AB834">
        <v>17.5</v>
      </c>
      <c r="AC834">
        <v>1</v>
      </c>
      <c r="AD834">
        <f>AB834*AC834</f>
        <v>17.5</v>
      </c>
      <c r="AE834">
        <v>1230</v>
      </c>
      <c r="AF834">
        <v>19745289</v>
      </c>
      <c r="AG834">
        <f>AE834/AF834*1000000</f>
        <v>62.29333994554347</v>
      </c>
      <c r="AL834">
        <v>0</v>
      </c>
    </row>
    <row r="835" spans="1:38" ht="12.75">
      <c r="A835" s="4" t="s">
        <v>53</v>
      </c>
      <c r="B835" s="4">
        <v>2016</v>
      </c>
      <c r="C835" s="4">
        <v>1</v>
      </c>
      <c r="R835" s="4">
        <v>0</v>
      </c>
      <c r="S835" s="4">
        <v>0</v>
      </c>
      <c r="W835">
        <v>1</v>
      </c>
      <c r="X835">
        <v>0</v>
      </c>
      <c r="Y835">
        <v>0.5</v>
      </c>
      <c r="Z835">
        <v>0</v>
      </c>
      <c r="AA835">
        <f>(X835+Y835+W835)*(1+0.5*Z835)</f>
        <v>1.5</v>
      </c>
      <c r="AB835">
        <v>6</v>
      </c>
      <c r="AC835">
        <v>1.5</v>
      </c>
      <c r="AD835">
        <f>AB835*AC835</f>
        <v>9</v>
      </c>
      <c r="AE835">
        <v>356</v>
      </c>
      <c r="AF835">
        <v>10146788</v>
      </c>
      <c r="AG835">
        <f>AE835/AF835*1000000</f>
        <v>35.084994384429834</v>
      </c>
      <c r="AL835">
        <v>0</v>
      </c>
    </row>
    <row r="836" spans="1:38" ht="12.75">
      <c r="A836" s="4" t="s">
        <v>54</v>
      </c>
      <c r="B836" s="4">
        <v>2016</v>
      </c>
      <c r="C836" s="4">
        <v>1</v>
      </c>
      <c r="R836" s="4">
        <v>0</v>
      </c>
      <c r="S836" s="4">
        <v>0</v>
      </c>
      <c r="W836">
        <v>1</v>
      </c>
      <c r="X836">
        <v>1</v>
      </c>
      <c r="Y836">
        <v>1</v>
      </c>
      <c r="Z836">
        <v>1</v>
      </c>
      <c r="AA836">
        <f>(X836+Y836+W836)*(1+0.5*Z836)</f>
        <v>4.5</v>
      </c>
      <c r="AB836">
        <v>0</v>
      </c>
      <c r="AC836">
        <v>1</v>
      </c>
      <c r="AD836">
        <f>AB836*AC836</f>
        <v>0</v>
      </c>
      <c r="AE836">
        <v>60</v>
      </c>
      <c r="AF836">
        <v>757952</v>
      </c>
      <c r="AG836">
        <f>AE836/AF836*1000000</f>
        <v>79.1606856370852</v>
      </c>
      <c r="AL836">
        <v>1</v>
      </c>
    </row>
    <row r="837" spans="1:38" ht="12.75">
      <c r="A837" s="4" t="s">
        <v>55</v>
      </c>
      <c r="B837" s="4">
        <v>2016</v>
      </c>
      <c r="C837" s="4">
        <v>0</v>
      </c>
      <c r="R837" s="4">
        <v>0</v>
      </c>
      <c r="S837" s="4">
        <v>0</v>
      </c>
      <c r="W837">
        <v>1</v>
      </c>
      <c r="X837">
        <v>0.5</v>
      </c>
      <c r="Y837">
        <v>0</v>
      </c>
      <c r="Z837">
        <v>1</v>
      </c>
      <c r="AA837">
        <f>(X837+Y837+W837)*(1+0.5*Z837)</f>
        <v>2.25</v>
      </c>
      <c r="AB837">
        <v>1.75</v>
      </c>
      <c r="AC837">
        <v>1</v>
      </c>
      <c r="AD837">
        <f>AB837*AC837</f>
        <v>1.75</v>
      </c>
      <c r="AE837">
        <v>905</v>
      </c>
      <c r="AF837">
        <v>11614373</v>
      </c>
      <c r="AG837">
        <f>AE837/AF837*1000000</f>
        <v>77.92069360954741</v>
      </c>
      <c r="AL837">
        <v>1</v>
      </c>
    </row>
    <row r="838" spans="1:38" ht="12.75">
      <c r="A838" s="4" t="s">
        <v>56</v>
      </c>
      <c r="B838" s="4">
        <v>2016</v>
      </c>
      <c r="C838" s="4">
        <v>0</v>
      </c>
      <c r="R838" s="4">
        <v>0</v>
      </c>
      <c r="S838" s="4">
        <v>0</v>
      </c>
      <c r="W838">
        <v>0</v>
      </c>
      <c r="X838">
        <v>0.5</v>
      </c>
      <c r="Y838">
        <v>0</v>
      </c>
      <c r="Z838">
        <v>1</v>
      </c>
      <c r="AA838">
        <f>(X838+Y838+W838)*(1+0.5*Z838)</f>
        <v>0.75</v>
      </c>
      <c r="AB838">
        <v>0</v>
      </c>
      <c r="AC838">
        <v>1</v>
      </c>
      <c r="AD838">
        <f>AB838*AC838</f>
        <v>0</v>
      </c>
      <c r="AE838">
        <v>91</v>
      </c>
      <c r="AF838">
        <v>3923561</v>
      </c>
      <c r="AG838">
        <f>AE838/AF838*1000000</f>
        <v>23.193216570355347</v>
      </c>
      <c r="AL838">
        <v>1</v>
      </c>
    </row>
    <row r="839" spans="1:38" ht="12.75">
      <c r="A839" s="4" t="s">
        <v>57</v>
      </c>
      <c r="B839" s="4">
        <v>2016</v>
      </c>
      <c r="C839" s="4">
        <v>2</v>
      </c>
      <c r="R839" s="4">
        <v>0</v>
      </c>
      <c r="S839" s="4">
        <v>0</v>
      </c>
      <c r="W839">
        <v>1</v>
      </c>
      <c r="X839">
        <v>0.5</v>
      </c>
      <c r="Y839">
        <v>1</v>
      </c>
      <c r="Z839">
        <v>0</v>
      </c>
      <c r="AA839">
        <f>(X839+Y839+W839)*(1+0.5*Z839)</f>
        <v>2.5</v>
      </c>
      <c r="AB839">
        <v>11.5</v>
      </c>
      <c r="AC839">
        <v>1</v>
      </c>
      <c r="AD839">
        <f>AB839*AC839</f>
        <v>11.5</v>
      </c>
      <c r="AE839">
        <v>1521</v>
      </c>
      <c r="AF839">
        <v>4093465</v>
      </c>
      <c r="AG839">
        <f>AE839/AF839*1000000</f>
        <v>371.5678526627197</v>
      </c>
      <c r="AL839">
        <v>0</v>
      </c>
    </row>
    <row r="840" spans="1:38" ht="12.75">
      <c r="A840" s="4" t="s">
        <v>58</v>
      </c>
      <c r="B840" s="4">
        <v>2016</v>
      </c>
      <c r="C840" s="4">
        <v>0</v>
      </c>
      <c r="R840" s="4">
        <v>0</v>
      </c>
      <c r="S840" s="4">
        <v>1</v>
      </c>
      <c r="W840">
        <v>1</v>
      </c>
      <c r="X840">
        <v>1</v>
      </c>
      <c r="Y840">
        <v>1</v>
      </c>
      <c r="Z840">
        <v>0</v>
      </c>
      <c r="AA840">
        <f>(X840+Y840+W840)*(1+0.5*Z840)</f>
        <v>3</v>
      </c>
      <c r="AB840">
        <v>12.2</v>
      </c>
      <c r="AC840">
        <v>0.5</v>
      </c>
      <c r="AD840">
        <f>AB840*AC840</f>
        <v>6.1</v>
      </c>
      <c r="AE840">
        <v>1375</v>
      </c>
      <c r="AF840">
        <v>12784227</v>
      </c>
      <c r="AG840">
        <f>AE840/AF840*1000000</f>
        <v>107.5544106030032</v>
      </c>
      <c r="AL840">
        <v>0</v>
      </c>
    </row>
    <row r="841" spans="1:38" ht="12.75">
      <c r="A841" s="4" t="s">
        <v>59</v>
      </c>
      <c r="B841" s="4">
        <v>2016</v>
      </c>
      <c r="C841" s="4">
        <v>0</v>
      </c>
      <c r="R841" s="4">
        <v>0</v>
      </c>
      <c r="S841" s="4">
        <v>0</v>
      </c>
      <c r="W841">
        <v>1</v>
      </c>
      <c r="X841">
        <v>0</v>
      </c>
      <c r="Y841">
        <v>0</v>
      </c>
      <c r="Z841">
        <v>0</v>
      </c>
      <c r="AA841">
        <f>(X841+Y841+W841)*(1+0.5*Z841)</f>
        <v>1</v>
      </c>
      <c r="AB841">
        <v>10</v>
      </c>
      <c r="AC841">
        <v>1.5</v>
      </c>
      <c r="AD841">
        <f>AB841*AC841</f>
        <v>15</v>
      </c>
      <c r="AE841">
        <v>131</v>
      </c>
      <c r="AF841">
        <v>1056426</v>
      </c>
      <c r="AG841">
        <f>AE841/AF841*1000000</f>
        <v>124.00300636296343</v>
      </c>
      <c r="AL841">
        <v>0</v>
      </c>
    </row>
    <row r="842" spans="1:38" ht="12.75">
      <c r="A842" s="4" t="s">
        <v>60</v>
      </c>
      <c r="B842" s="4">
        <v>2016</v>
      </c>
      <c r="C842" s="4">
        <v>0</v>
      </c>
      <c r="R842" s="4">
        <v>0</v>
      </c>
      <c r="S842" s="4">
        <v>0</v>
      </c>
      <c r="W842">
        <v>1</v>
      </c>
      <c r="X842">
        <v>1</v>
      </c>
      <c r="Y842">
        <v>1</v>
      </c>
      <c r="Z842">
        <v>1</v>
      </c>
      <c r="AA842">
        <f>(X842+Y842+W842)*(1+0.5*Z842)</f>
        <v>4.5</v>
      </c>
      <c r="AB842">
        <v>0</v>
      </c>
      <c r="AC842">
        <v>1</v>
      </c>
      <c r="AD842">
        <f>AB842*AC842</f>
        <v>0</v>
      </c>
      <c r="AE842">
        <v>122</v>
      </c>
      <c r="AF842">
        <v>4961119</v>
      </c>
      <c r="AG842">
        <f>AE842/AF842*1000000</f>
        <v>24.591226293906676</v>
      </c>
      <c r="AL842">
        <v>0</v>
      </c>
    </row>
    <row r="843" spans="1:38" ht="12.75">
      <c r="A843" s="4" t="s">
        <v>61</v>
      </c>
      <c r="B843" s="4">
        <v>2016</v>
      </c>
      <c r="C843" s="4">
        <v>0</v>
      </c>
      <c r="R843" s="4">
        <v>0</v>
      </c>
      <c r="S843" s="4">
        <v>0</v>
      </c>
      <c r="W843">
        <v>1</v>
      </c>
      <c r="X843">
        <v>1</v>
      </c>
      <c r="Y843">
        <v>1</v>
      </c>
      <c r="Z843">
        <v>0</v>
      </c>
      <c r="AA843">
        <f>(X843+Y843+W843)*(1+0.5*Z843)</f>
        <v>3</v>
      </c>
      <c r="AB843">
        <v>0</v>
      </c>
      <c r="AC843">
        <v>1</v>
      </c>
      <c r="AD843">
        <f>AB843*AC843</f>
        <v>0</v>
      </c>
      <c r="AE843">
        <v>69</v>
      </c>
      <c r="AF843">
        <v>865454</v>
      </c>
      <c r="AG843">
        <f>AE843/AF843*1000000</f>
        <v>79.7269410043746</v>
      </c>
      <c r="AL843">
        <v>0</v>
      </c>
    </row>
    <row r="844" spans="1:38" ht="12.75">
      <c r="A844" s="4" t="s">
        <v>62</v>
      </c>
      <c r="B844" s="4">
        <v>2016</v>
      </c>
      <c r="C844" s="4">
        <v>1</v>
      </c>
      <c r="R844" s="4">
        <v>0</v>
      </c>
      <c r="S844" s="4">
        <v>0</v>
      </c>
      <c r="W844">
        <v>1</v>
      </c>
      <c r="X844">
        <v>0.5</v>
      </c>
      <c r="Y844">
        <v>0</v>
      </c>
      <c r="Z844">
        <v>0</v>
      </c>
      <c r="AA844">
        <f>(X844+Y844+W844)*(1+0.5*Z844)</f>
        <v>1.5</v>
      </c>
      <c r="AB844">
        <v>0</v>
      </c>
      <c r="AC844">
        <v>1</v>
      </c>
      <c r="AD844">
        <f>AB844*AC844</f>
        <v>0</v>
      </c>
      <c r="AE844">
        <v>226</v>
      </c>
      <c r="AF844">
        <v>6651194</v>
      </c>
      <c r="AG844">
        <f>AE844/AF844*1000000</f>
        <v>33.978861539747605</v>
      </c>
      <c r="AL844">
        <v>1</v>
      </c>
    </row>
    <row r="845" spans="1:38" ht="12.75">
      <c r="A845" s="4" t="s">
        <v>63</v>
      </c>
      <c r="B845" s="4">
        <v>2016</v>
      </c>
      <c r="C845" s="4">
        <f>2/2</f>
        <v>1</v>
      </c>
      <c r="R845" s="4">
        <v>0</v>
      </c>
      <c r="S845" s="4">
        <v>0</v>
      </c>
      <c r="W845">
        <v>1</v>
      </c>
      <c r="X845">
        <v>0.5</v>
      </c>
      <c r="Y845">
        <v>1</v>
      </c>
      <c r="Z845">
        <v>0.5</v>
      </c>
      <c r="AA845">
        <f>(X845+Y845+W845)*(1+0.5*Z845)</f>
        <v>3.125</v>
      </c>
      <c r="AB845">
        <v>5</v>
      </c>
      <c r="AC845">
        <v>1</v>
      </c>
      <c r="AD845">
        <f>AB845*AC845</f>
        <v>5</v>
      </c>
      <c r="AE845">
        <v>546</v>
      </c>
      <c r="AF845">
        <v>27862596</v>
      </c>
      <c r="AG845">
        <f>AE845/AF845*1000000</f>
        <v>19.596163975531926</v>
      </c>
      <c r="AL845">
        <v>1</v>
      </c>
    </row>
    <row r="846" spans="1:38" ht="12.75">
      <c r="A846" s="4" t="s">
        <v>64</v>
      </c>
      <c r="B846" s="4">
        <v>2016</v>
      </c>
      <c r="C846" s="4">
        <v>1</v>
      </c>
      <c r="R846" s="4">
        <v>0</v>
      </c>
      <c r="S846" s="4">
        <v>0</v>
      </c>
      <c r="W846">
        <v>1</v>
      </c>
      <c r="X846">
        <v>0.5</v>
      </c>
      <c r="Y846">
        <v>0.5</v>
      </c>
      <c r="Z846">
        <v>0</v>
      </c>
      <c r="AA846">
        <f>(X846+Y846+W846)*(1+0.5*Z846)</f>
        <v>2</v>
      </c>
      <c r="AB846">
        <v>0</v>
      </c>
      <c r="AC846">
        <v>1</v>
      </c>
      <c r="AD846">
        <f>AB846*AC846</f>
        <v>0</v>
      </c>
      <c r="AE846">
        <v>155</v>
      </c>
      <c r="AF846">
        <v>3051217</v>
      </c>
      <c r="AG846">
        <f>AE846/AF846*1000000</f>
        <v>50.79940233683805</v>
      </c>
      <c r="AL846">
        <v>1</v>
      </c>
    </row>
    <row r="847" spans="1:38" ht="12.75">
      <c r="A847" s="4" t="s">
        <v>65</v>
      </c>
      <c r="B847" s="4">
        <v>2016</v>
      </c>
      <c r="C847" s="4">
        <v>0</v>
      </c>
      <c r="R847" s="4">
        <v>0</v>
      </c>
      <c r="S847" s="4">
        <v>0</v>
      </c>
      <c r="W847">
        <v>1</v>
      </c>
      <c r="X847">
        <v>0.5</v>
      </c>
      <c r="Y847">
        <v>0</v>
      </c>
      <c r="Z847">
        <v>0</v>
      </c>
      <c r="AA847">
        <f>(X847+Y847+W847)*(1+0.5*Z847)</f>
        <v>1.5</v>
      </c>
      <c r="AB847">
        <v>55</v>
      </c>
      <c r="AC847">
        <v>1</v>
      </c>
      <c r="AD847">
        <f>AB847*AC847</f>
        <v>55</v>
      </c>
      <c r="AE847">
        <v>288</v>
      </c>
      <c r="AF847">
        <v>624594</v>
      </c>
      <c r="AG847">
        <f>AE847/AF847*1000000</f>
        <v>461.09953025485356</v>
      </c>
      <c r="AL847">
        <v>0</v>
      </c>
    </row>
    <row r="848" spans="1:38" ht="12.75">
      <c r="A848" s="4" t="s">
        <v>66</v>
      </c>
      <c r="B848" s="4">
        <v>2016</v>
      </c>
      <c r="C848" s="4">
        <v>1</v>
      </c>
      <c r="R848" s="4">
        <v>0</v>
      </c>
      <c r="S848" s="4">
        <v>0</v>
      </c>
      <c r="W848">
        <v>1</v>
      </c>
      <c r="X848">
        <v>1</v>
      </c>
      <c r="Y848">
        <v>1</v>
      </c>
      <c r="Z848">
        <v>0.5</v>
      </c>
      <c r="AA848">
        <f>(X848+Y848+W848)*(1+0.5*Z848)</f>
        <v>3.75</v>
      </c>
      <c r="AB848">
        <v>0</v>
      </c>
      <c r="AC848">
        <v>1</v>
      </c>
      <c r="AD848">
        <f>AB848*AC848</f>
        <v>0</v>
      </c>
      <c r="AE848">
        <v>160</v>
      </c>
      <c r="AF848">
        <v>8411808</v>
      </c>
      <c r="AG848">
        <f>AE848/AF848*1000000</f>
        <v>19.020881123297155</v>
      </c>
      <c r="AL848">
        <v>0</v>
      </c>
    </row>
    <row r="849" spans="1:38" ht="12.75">
      <c r="A849" s="4" t="s">
        <v>67</v>
      </c>
      <c r="B849" s="4">
        <v>2016</v>
      </c>
      <c r="C849" s="4">
        <v>1</v>
      </c>
      <c r="R849" s="4">
        <v>0</v>
      </c>
      <c r="S849" s="4">
        <v>0</v>
      </c>
      <c r="W849">
        <v>1</v>
      </c>
      <c r="X849">
        <v>0</v>
      </c>
      <c r="Y849">
        <v>0</v>
      </c>
      <c r="Z849">
        <v>0</v>
      </c>
      <c r="AA849">
        <f>(X849+Y849+W849)*(1+0.5*Z849)</f>
        <v>1</v>
      </c>
      <c r="AB849">
        <v>9</v>
      </c>
      <c r="AC849">
        <v>1.5</v>
      </c>
      <c r="AD849">
        <f>AB849*AC849</f>
        <v>13.5</v>
      </c>
      <c r="AE849">
        <v>1416</v>
      </c>
      <c r="AF849">
        <v>7288000</v>
      </c>
      <c r="AG849">
        <f>AE849/AF849*1000000</f>
        <v>194.2919868276619</v>
      </c>
      <c r="AL849">
        <v>0</v>
      </c>
    </row>
    <row r="850" spans="1:38" ht="12.75">
      <c r="A850" s="4" t="s">
        <v>68</v>
      </c>
      <c r="B850" s="4">
        <v>2016</v>
      </c>
      <c r="C850" s="4">
        <v>1</v>
      </c>
      <c r="R850" s="4">
        <v>0</v>
      </c>
      <c r="S850" s="4">
        <v>0</v>
      </c>
      <c r="W850">
        <v>1</v>
      </c>
      <c r="X850">
        <v>0.5</v>
      </c>
      <c r="Y850">
        <v>0.5</v>
      </c>
      <c r="Z850">
        <v>0</v>
      </c>
      <c r="AA850">
        <f>(X850+Y850+W850)*(1+0.5*Z850)</f>
        <v>2</v>
      </c>
      <c r="AB850">
        <v>0</v>
      </c>
      <c r="AC850">
        <v>1</v>
      </c>
      <c r="AD850">
        <f>AB850*AC850</f>
        <v>0</v>
      </c>
      <c r="AE850">
        <v>91</v>
      </c>
      <c r="AF850">
        <v>1831102</v>
      </c>
      <c r="AG850">
        <f>AE850/AF850*1000000</f>
        <v>49.69684921975947</v>
      </c>
      <c r="AL850">
        <v>0</v>
      </c>
    </row>
    <row r="851" spans="1:38" ht="12.75">
      <c r="A851" s="4" t="s">
        <v>69</v>
      </c>
      <c r="B851" s="4">
        <v>2016</v>
      </c>
      <c r="C851" s="4">
        <v>0</v>
      </c>
      <c r="R851" s="4">
        <v>0</v>
      </c>
      <c r="S851" s="4">
        <v>0</v>
      </c>
      <c r="W851">
        <v>1</v>
      </c>
      <c r="X851">
        <v>0.5</v>
      </c>
      <c r="Y851">
        <v>0.5</v>
      </c>
      <c r="Z851">
        <v>0</v>
      </c>
      <c r="AA851">
        <f>(X851+Y851+W851)*(1+0.5*Z851)</f>
        <v>2</v>
      </c>
      <c r="AB851">
        <v>7</v>
      </c>
      <c r="AC851">
        <v>1.5</v>
      </c>
      <c r="AD851">
        <f>AB851*AC851</f>
        <v>10.5</v>
      </c>
      <c r="AE851">
        <v>438</v>
      </c>
      <c r="AF851">
        <v>5778708</v>
      </c>
      <c r="AG851">
        <f>AE851/AF851*1000000</f>
        <v>75.79548923392565</v>
      </c>
      <c r="AL851">
        <v>1</v>
      </c>
    </row>
    <row r="852" spans="1:38" ht="12.75">
      <c r="A852" s="4" t="s">
        <v>70</v>
      </c>
      <c r="B852" s="4">
        <v>2016</v>
      </c>
      <c r="C852" s="4">
        <v>1</v>
      </c>
      <c r="R852" s="4">
        <v>0</v>
      </c>
      <c r="S852" s="4">
        <v>0</v>
      </c>
      <c r="W852">
        <v>1</v>
      </c>
      <c r="X852">
        <v>0.5</v>
      </c>
      <c r="Y852">
        <v>1</v>
      </c>
      <c r="Z852">
        <v>0</v>
      </c>
      <c r="AA852">
        <f>(X852+Y852+W852)*(1+0.5*Z852)</f>
        <v>2.5</v>
      </c>
      <c r="AB852">
        <v>0</v>
      </c>
      <c r="AC852">
        <v>1</v>
      </c>
      <c r="AD852">
        <f>AB852*AC852</f>
        <v>0</v>
      </c>
      <c r="AE852">
        <v>69</v>
      </c>
      <c r="AF852">
        <v>585501</v>
      </c>
      <c r="AG852">
        <f>AE852/AF852*1000000</f>
        <v>117.84779189104717</v>
      </c>
      <c r="AL852">
        <v>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6" sqref="D36"/>
    </sheetView>
  </sheetViews>
  <sheetFormatPr defaultColWidth="11.7109375" defaultRowHeight="12.75"/>
  <cols>
    <col min="1" max="1" width="45.28125" style="0" customWidth="1"/>
    <col min="2" max="2" width="12.57421875" style="0" bestFit="1" customWidth="1"/>
    <col min="3" max="3" width="49.421875" style="0" customWidth="1"/>
    <col min="4" max="4" width="30.28125" style="0" customWidth="1"/>
    <col min="5" max="5" width="36.00390625" style="0" customWidth="1"/>
    <col min="6" max="6" width="19.421875" style="0" bestFit="1" customWidth="1"/>
    <col min="7" max="7" width="34.00390625" style="0" bestFit="1" customWidth="1"/>
    <col min="8" max="8" width="44.00390625" style="0" customWidth="1"/>
    <col min="9" max="9" width="46.57421875" style="0" bestFit="1" customWidth="1"/>
    <col min="10" max="10" width="19.421875" style="0" bestFit="1" customWidth="1"/>
  </cols>
  <sheetData>
    <row r="1" spans="1:18" ht="12.7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95</v>
      </c>
      <c r="L1" t="s">
        <v>96</v>
      </c>
      <c r="M1" t="s">
        <v>97</v>
      </c>
      <c r="N1" t="s">
        <v>98</v>
      </c>
      <c r="O1" t="s">
        <v>146</v>
      </c>
      <c r="P1" t="s">
        <v>147</v>
      </c>
      <c r="Q1" t="s">
        <v>148</v>
      </c>
      <c r="R1" t="s">
        <v>149</v>
      </c>
    </row>
    <row r="2" spans="1:19" ht="12.75">
      <c r="A2" s="4" t="s">
        <v>145</v>
      </c>
      <c r="B2" s="4" t="s">
        <v>10</v>
      </c>
      <c r="C2" t="s">
        <v>155</v>
      </c>
      <c r="E2" t="s">
        <v>154</v>
      </c>
      <c r="F2" s="2">
        <v>41127</v>
      </c>
      <c r="G2" t="s">
        <v>92</v>
      </c>
      <c r="H2" t="s">
        <v>94</v>
      </c>
      <c r="I2" t="s">
        <v>93</v>
      </c>
      <c r="J2" s="2">
        <v>40197</v>
      </c>
      <c r="K2" t="s">
        <v>99</v>
      </c>
      <c r="L2" t="s">
        <v>100</v>
      </c>
      <c r="M2" t="s">
        <v>21</v>
      </c>
      <c r="N2" s="2" t="s">
        <v>21</v>
      </c>
      <c r="O2" t="s">
        <v>153</v>
      </c>
      <c r="Q2" t="s">
        <v>150</v>
      </c>
      <c r="R2" s="2">
        <v>41088</v>
      </c>
      <c r="S2" t="s">
        <v>240</v>
      </c>
    </row>
    <row r="3" spans="1:18" ht="12.75">
      <c r="A3" t="s">
        <v>110</v>
      </c>
      <c r="B3" t="s">
        <v>11</v>
      </c>
      <c r="C3" t="s">
        <v>104</v>
      </c>
      <c r="D3" t="s">
        <v>105</v>
      </c>
      <c r="E3" t="s">
        <v>106</v>
      </c>
      <c r="F3" s="2">
        <v>40197</v>
      </c>
      <c r="G3" t="s">
        <v>109</v>
      </c>
      <c r="H3" t="s">
        <v>21</v>
      </c>
      <c r="I3" t="s">
        <v>108</v>
      </c>
      <c r="J3" s="2">
        <v>40197</v>
      </c>
      <c r="K3" t="s">
        <v>21</v>
      </c>
      <c r="L3" t="s">
        <v>21</v>
      </c>
      <c r="M3" t="s">
        <v>21</v>
      </c>
      <c r="N3" t="s">
        <v>21</v>
      </c>
      <c r="O3" t="s">
        <v>21</v>
      </c>
      <c r="P3" t="s">
        <v>21</v>
      </c>
      <c r="Q3" t="s">
        <v>21</v>
      </c>
      <c r="R3" t="s">
        <v>21</v>
      </c>
    </row>
    <row r="4" spans="1:18" ht="12.75">
      <c r="A4" t="s">
        <v>111</v>
      </c>
      <c r="B4" t="s">
        <v>12</v>
      </c>
      <c r="C4" t="s">
        <v>104</v>
      </c>
      <c r="D4" t="s">
        <v>107</v>
      </c>
      <c r="E4" t="s">
        <v>106</v>
      </c>
      <c r="F4" s="2">
        <v>40197</v>
      </c>
      <c r="G4" t="s">
        <v>109</v>
      </c>
      <c r="H4" t="s">
        <v>21</v>
      </c>
      <c r="I4" t="s">
        <v>108</v>
      </c>
      <c r="J4" s="2">
        <v>40197</v>
      </c>
      <c r="K4" t="s">
        <v>133</v>
      </c>
      <c r="L4" t="s">
        <v>21</v>
      </c>
      <c r="M4" s="3" t="s">
        <v>132</v>
      </c>
      <c r="N4" s="5">
        <v>40952</v>
      </c>
      <c r="O4" t="s">
        <v>104</v>
      </c>
      <c r="P4" t="s">
        <v>180</v>
      </c>
      <c r="Q4" t="s">
        <v>179</v>
      </c>
      <c r="R4" s="2">
        <v>42003</v>
      </c>
    </row>
    <row r="5" spans="1:18" ht="12.75">
      <c r="A5" t="s">
        <v>2</v>
      </c>
      <c r="B5" t="s">
        <v>13</v>
      </c>
      <c r="C5" t="s">
        <v>112</v>
      </c>
      <c r="D5" t="s">
        <v>114</v>
      </c>
      <c r="E5" t="s">
        <v>113</v>
      </c>
      <c r="F5" s="2">
        <v>40198</v>
      </c>
      <c r="G5" t="s">
        <v>135</v>
      </c>
      <c r="H5" t="s">
        <v>134</v>
      </c>
      <c r="I5" s="3" t="s">
        <v>113</v>
      </c>
      <c r="J5" s="2">
        <v>40930</v>
      </c>
      <c r="K5" t="s">
        <v>21</v>
      </c>
      <c r="L5" t="s">
        <v>21</v>
      </c>
      <c r="M5" t="s">
        <v>21</v>
      </c>
      <c r="N5" t="s">
        <v>21</v>
      </c>
      <c r="O5" t="s">
        <v>21</v>
      </c>
      <c r="P5" t="s">
        <v>21</v>
      </c>
      <c r="Q5" t="s">
        <v>21</v>
      </c>
      <c r="R5" t="s">
        <v>21</v>
      </c>
    </row>
    <row r="6" spans="1:18" ht="12.75">
      <c r="A6" t="s">
        <v>3</v>
      </c>
      <c r="B6" t="s">
        <v>14</v>
      </c>
      <c r="C6" t="s">
        <v>101</v>
      </c>
      <c r="D6" t="s">
        <v>102</v>
      </c>
      <c r="E6" t="s">
        <v>103</v>
      </c>
      <c r="F6" s="2">
        <v>40197</v>
      </c>
      <c r="G6" s="3" t="s">
        <v>129</v>
      </c>
      <c r="H6" t="s">
        <v>131</v>
      </c>
      <c r="I6" s="3" t="s">
        <v>127</v>
      </c>
      <c r="J6" s="2">
        <v>40930</v>
      </c>
      <c r="K6" t="s">
        <v>101</v>
      </c>
      <c r="L6" t="s">
        <v>151</v>
      </c>
      <c r="M6" t="s">
        <v>152</v>
      </c>
      <c r="N6" s="2">
        <v>41127</v>
      </c>
      <c r="R6" s="2"/>
    </row>
    <row r="7" spans="1:18" ht="12.75">
      <c r="A7" t="s">
        <v>4</v>
      </c>
      <c r="B7" t="s">
        <v>15</v>
      </c>
      <c r="C7" t="s">
        <v>101</v>
      </c>
      <c r="D7" t="s">
        <v>102</v>
      </c>
      <c r="E7" t="s">
        <v>103</v>
      </c>
      <c r="F7" s="2">
        <v>40197</v>
      </c>
      <c r="G7" s="3" t="s">
        <v>129</v>
      </c>
      <c r="H7" t="s">
        <v>131</v>
      </c>
      <c r="I7" s="3" t="s">
        <v>127</v>
      </c>
      <c r="J7" s="2">
        <v>40930</v>
      </c>
      <c r="K7" t="s">
        <v>101</v>
      </c>
      <c r="L7" t="s">
        <v>151</v>
      </c>
      <c r="M7" t="s">
        <v>152</v>
      </c>
      <c r="N7" s="2">
        <v>41127</v>
      </c>
      <c r="R7" s="2"/>
    </row>
    <row r="8" spans="1:18" ht="12.75">
      <c r="A8" t="s">
        <v>5</v>
      </c>
      <c r="B8" t="s">
        <v>16</v>
      </c>
      <c r="C8" t="s">
        <v>101</v>
      </c>
      <c r="D8" t="s">
        <v>102</v>
      </c>
      <c r="E8" t="s">
        <v>103</v>
      </c>
      <c r="F8" s="2">
        <v>40197</v>
      </c>
      <c r="G8" s="3" t="s">
        <v>129</v>
      </c>
      <c r="H8" t="s">
        <v>131</v>
      </c>
      <c r="I8" s="3" t="s">
        <v>127</v>
      </c>
      <c r="J8" s="2">
        <v>40930</v>
      </c>
      <c r="K8" t="s">
        <v>101</v>
      </c>
      <c r="L8" t="s">
        <v>151</v>
      </c>
      <c r="M8" t="s">
        <v>152</v>
      </c>
      <c r="N8" s="2">
        <v>41127</v>
      </c>
      <c r="R8" s="2"/>
    </row>
    <row r="9" spans="1:18" ht="12.75">
      <c r="A9" t="s">
        <v>6</v>
      </c>
      <c r="B9" t="s">
        <v>17</v>
      </c>
      <c r="C9" t="s">
        <v>101</v>
      </c>
      <c r="D9" t="s">
        <v>102</v>
      </c>
      <c r="E9" t="s">
        <v>103</v>
      </c>
      <c r="F9" s="2">
        <v>40197</v>
      </c>
      <c r="G9" s="3" t="s">
        <v>129</v>
      </c>
      <c r="H9" t="s">
        <v>130</v>
      </c>
      <c r="I9" s="3" t="s">
        <v>126</v>
      </c>
      <c r="J9" s="2">
        <v>40930</v>
      </c>
      <c r="K9" t="s">
        <v>101</v>
      </c>
      <c r="L9" t="s">
        <v>151</v>
      </c>
      <c r="M9" t="s">
        <v>152</v>
      </c>
      <c r="N9" s="2">
        <v>41127</v>
      </c>
      <c r="R9" s="2"/>
    </row>
    <row r="10" spans="1:18" ht="12.75">
      <c r="A10" t="s">
        <v>7</v>
      </c>
      <c r="B10" t="s">
        <v>18</v>
      </c>
      <c r="C10" t="s">
        <v>101</v>
      </c>
      <c r="D10" t="s">
        <v>102</v>
      </c>
      <c r="E10" t="s">
        <v>103</v>
      </c>
      <c r="F10" s="2">
        <v>40197</v>
      </c>
      <c r="G10" s="3" t="s">
        <v>129</v>
      </c>
      <c r="H10" t="s">
        <v>130</v>
      </c>
      <c r="I10" s="3" t="s">
        <v>126</v>
      </c>
      <c r="J10" s="2">
        <v>40930</v>
      </c>
      <c r="K10" t="s">
        <v>101</v>
      </c>
      <c r="L10" t="s">
        <v>151</v>
      </c>
      <c r="M10" t="s">
        <v>152</v>
      </c>
      <c r="N10" s="2">
        <v>41127</v>
      </c>
      <c r="R10" s="2"/>
    </row>
    <row r="11" spans="1:18" ht="12.75">
      <c r="A11" t="s">
        <v>8</v>
      </c>
      <c r="B11" t="s">
        <v>19</v>
      </c>
      <c r="C11" t="s">
        <v>101</v>
      </c>
      <c r="D11" t="s">
        <v>102</v>
      </c>
      <c r="E11" t="s">
        <v>103</v>
      </c>
      <c r="F11" s="2">
        <v>40197</v>
      </c>
      <c r="G11" s="3" t="s">
        <v>129</v>
      </c>
      <c r="H11" t="s">
        <v>130</v>
      </c>
      <c r="I11" s="3" t="s">
        <v>126</v>
      </c>
      <c r="J11" s="2">
        <v>40930</v>
      </c>
      <c r="K11" t="s">
        <v>101</v>
      </c>
      <c r="L11" t="s">
        <v>151</v>
      </c>
      <c r="M11" t="s">
        <v>152</v>
      </c>
      <c r="N11" s="2">
        <v>41127</v>
      </c>
      <c r="R11" s="2"/>
    </row>
    <row r="12" spans="1:18" ht="12.75">
      <c r="A12" t="s">
        <v>71</v>
      </c>
      <c r="B12" t="s">
        <v>72</v>
      </c>
      <c r="C12" t="s">
        <v>116</v>
      </c>
      <c r="D12" t="s">
        <v>118</v>
      </c>
      <c r="E12" t="s">
        <v>117</v>
      </c>
      <c r="F12" s="2">
        <v>40198</v>
      </c>
      <c r="G12" t="s">
        <v>116</v>
      </c>
      <c r="H12" t="s">
        <v>128</v>
      </c>
      <c r="I12" s="3" t="s">
        <v>125</v>
      </c>
      <c r="J12" s="2">
        <v>40930</v>
      </c>
      <c r="K12" t="s">
        <v>116</v>
      </c>
      <c r="L12" t="s">
        <v>181</v>
      </c>
      <c r="M12" t="s">
        <v>182</v>
      </c>
      <c r="N12" s="2">
        <v>42003</v>
      </c>
      <c r="O12" t="s">
        <v>183</v>
      </c>
      <c r="P12" t="s">
        <v>184</v>
      </c>
      <c r="Q12" t="s">
        <v>185</v>
      </c>
      <c r="R12" s="2">
        <v>42003</v>
      </c>
    </row>
    <row r="13" spans="1:18" ht="12.75">
      <c r="A13" t="s">
        <v>157</v>
      </c>
      <c r="B13" t="s">
        <v>186</v>
      </c>
      <c r="C13" s="7" t="s">
        <v>187</v>
      </c>
      <c r="D13" s="7" t="s">
        <v>187</v>
      </c>
      <c r="F13" s="2"/>
      <c r="I13" s="3"/>
      <c r="J13" s="2"/>
      <c r="O13" t="s">
        <v>21</v>
      </c>
      <c r="P13" t="s">
        <v>21</v>
      </c>
      <c r="Q13" t="s">
        <v>21</v>
      </c>
      <c r="R13" t="s">
        <v>21</v>
      </c>
    </row>
    <row r="14" spans="1:18" ht="12.75">
      <c r="A14" s="4" t="s">
        <v>159</v>
      </c>
      <c r="B14" s="4" t="s">
        <v>158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  <c r="P14" t="s">
        <v>21</v>
      </c>
      <c r="Q14" t="s">
        <v>21</v>
      </c>
      <c r="R14" t="s">
        <v>21</v>
      </c>
    </row>
    <row r="15" spans="1:14" ht="12.75">
      <c r="A15" t="s">
        <v>87</v>
      </c>
      <c r="B15" t="s">
        <v>83</v>
      </c>
      <c r="C15" t="s">
        <v>84</v>
      </c>
      <c r="D15" t="s">
        <v>86</v>
      </c>
      <c r="E15" t="s">
        <v>85</v>
      </c>
      <c r="F15" s="2">
        <v>40196</v>
      </c>
      <c r="G15" t="s">
        <v>88</v>
      </c>
      <c r="H15" t="s">
        <v>89</v>
      </c>
      <c r="I15" t="s">
        <v>90</v>
      </c>
      <c r="J15" s="2">
        <v>40196</v>
      </c>
      <c r="K15" t="s">
        <v>188</v>
      </c>
      <c r="M15" t="s">
        <v>189</v>
      </c>
      <c r="N15" s="2">
        <v>42003</v>
      </c>
    </row>
    <row r="16" spans="1:6" ht="12.75">
      <c r="A16" t="s">
        <v>120</v>
      </c>
      <c r="B16" t="s">
        <v>121</v>
      </c>
      <c r="C16" t="s">
        <v>122</v>
      </c>
      <c r="D16" t="s">
        <v>123</v>
      </c>
      <c r="E16" t="s">
        <v>124</v>
      </c>
      <c r="F16" t="s">
        <v>124</v>
      </c>
    </row>
    <row r="17" spans="1:6" ht="12.75">
      <c r="A17" s="4" t="s">
        <v>137</v>
      </c>
      <c r="B17" s="4" t="s">
        <v>136</v>
      </c>
      <c r="C17" t="s">
        <v>138</v>
      </c>
      <c r="D17" t="s">
        <v>139</v>
      </c>
      <c r="E17" t="s">
        <v>140</v>
      </c>
      <c r="F17" s="2">
        <v>41005</v>
      </c>
    </row>
    <row r="18" spans="1:7" ht="12.75">
      <c r="A18" s="4" t="s">
        <v>144</v>
      </c>
      <c r="B18" s="4" t="s">
        <v>141</v>
      </c>
      <c r="C18" t="s">
        <v>142</v>
      </c>
      <c r="D18" t="s">
        <v>21</v>
      </c>
      <c r="E18" s="3" t="s">
        <v>143</v>
      </c>
      <c r="F18" s="2">
        <v>41074</v>
      </c>
      <c r="G18" t="s">
        <v>241</v>
      </c>
    </row>
    <row r="19" spans="1:10" ht="12.75">
      <c r="A19" s="4" t="s">
        <v>161</v>
      </c>
      <c r="B19" s="4" t="s">
        <v>160</v>
      </c>
      <c r="C19" t="s">
        <v>162</v>
      </c>
      <c r="D19" s="3"/>
      <c r="G19" t="s">
        <v>163</v>
      </c>
      <c r="I19" t="s">
        <v>164</v>
      </c>
      <c r="J19" s="2">
        <v>41284</v>
      </c>
    </row>
    <row r="20" spans="1:14" ht="12.75">
      <c r="A20" s="4" t="s">
        <v>211</v>
      </c>
      <c r="B20" s="4" t="s">
        <v>207</v>
      </c>
      <c r="C20" t="s">
        <v>212</v>
      </c>
      <c r="D20" t="s">
        <v>213</v>
      </c>
      <c r="E20" t="s">
        <v>214</v>
      </c>
      <c r="F20" s="2">
        <v>42006</v>
      </c>
      <c r="G20" s="9" t="s">
        <v>216</v>
      </c>
      <c r="H20" s="9" t="s">
        <v>218</v>
      </c>
      <c r="J20" s="2"/>
      <c r="K20" t="s">
        <v>212</v>
      </c>
      <c r="L20" t="s">
        <v>219</v>
      </c>
      <c r="M20" t="s">
        <v>220</v>
      </c>
      <c r="N20" s="2">
        <v>42006</v>
      </c>
    </row>
    <row r="21" spans="1:10" ht="12.75">
      <c r="A21" s="4" t="s">
        <v>209</v>
      </c>
      <c r="B21" s="4" t="s">
        <v>208</v>
      </c>
      <c r="C21" t="s">
        <v>212</v>
      </c>
      <c r="D21" t="s">
        <v>215</v>
      </c>
      <c r="E21" t="s">
        <v>214</v>
      </c>
      <c r="F21" s="2">
        <v>42193</v>
      </c>
      <c r="G21" s="9" t="s">
        <v>216</v>
      </c>
      <c r="H21" s="9" t="s">
        <v>217</v>
      </c>
      <c r="J21" s="2"/>
    </row>
    <row r="22" spans="1:14" ht="12.75">
      <c r="A22" t="s">
        <v>165</v>
      </c>
      <c r="B22" t="s">
        <v>170</v>
      </c>
      <c r="C22" t="s">
        <v>175</v>
      </c>
      <c r="D22" s="7" t="s">
        <v>176</v>
      </c>
      <c r="E22" t="s">
        <v>177</v>
      </c>
      <c r="F22" s="2">
        <v>40224</v>
      </c>
      <c r="G22" t="s">
        <v>178</v>
      </c>
      <c r="K22" t="s">
        <v>242</v>
      </c>
      <c r="M22" t="s">
        <v>243</v>
      </c>
      <c r="N22" s="2">
        <v>42935</v>
      </c>
    </row>
    <row r="23" spans="1:18" ht="12.75">
      <c r="A23" s="4" t="s">
        <v>166</v>
      </c>
      <c r="B23" t="s">
        <v>171</v>
      </c>
      <c r="C23" t="s">
        <v>175</v>
      </c>
      <c r="D23" s="7" t="s">
        <v>176</v>
      </c>
      <c r="E23" t="s">
        <v>177</v>
      </c>
      <c r="F23" s="2">
        <v>40224</v>
      </c>
      <c r="G23" t="s">
        <v>178</v>
      </c>
      <c r="K23" t="s">
        <v>204</v>
      </c>
      <c r="M23" t="s">
        <v>205</v>
      </c>
      <c r="N23" s="2">
        <v>42004</v>
      </c>
      <c r="O23" t="s">
        <v>242</v>
      </c>
      <c r="Q23" t="s">
        <v>243</v>
      </c>
      <c r="R23" s="2">
        <v>42935</v>
      </c>
    </row>
    <row r="24" spans="1:14" ht="12.75">
      <c r="A24" t="s">
        <v>167</v>
      </c>
      <c r="B24" t="s">
        <v>172</v>
      </c>
      <c r="C24" t="s">
        <v>175</v>
      </c>
      <c r="D24" s="7" t="s">
        <v>176</v>
      </c>
      <c r="E24" t="s">
        <v>177</v>
      </c>
      <c r="F24" s="2">
        <v>40224</v>
      </c>
      <c r="G24" t="s">
        <v>178</v>
      </c>
      <c r="K24" t="s">
        <v>242</v>
      </c>
      <c r="M24" t="s">
        <v>243</v>
      </c>
      <c r="N24" s="2">
        <v>42935</v>
      </c>
    </row>
    <row r="25" spans="1:14" ht="12.75">
      <c r="A25" t="s">
        <v>168</v>
      </c>
      <c r="B25" t="s">
        <v>173</v>
      </c>
      <c r="C25" t="s">
        <v>175</v>
      </c>
      <c r="D25" s="7" t="s">
        <v>176</v>
      </c>
      <c r="E25" t="s">
        <v>177</v>
      </c>
      <c r="F25" s="2">
        <v>40224</v>
      </c>
      <c r="G25" t="s">
        <v>178</v>
      </c>
      <c r="K25" t="s">
        <v>242</v>
      </c>
      <c r="M25" t="s">
        <v>243</v>
      </c>
      <c r="N25" s="2">
        <v>42935</v>
      </c>
    </row>
    <row r="26" spans="1:7" ht="12.75">
      <c r="A26" t="s">
        <v>169</v>
      </c>
      <c r="B26" t="s">
        <v>174</v>
      </c>
      <c r="C26" t="s">
        <v>21</v>
      </c>
      <c r="D26" t="s">
        <v>21</v>
      </c>
      <c r="E26" t="s">
        <v>21</v>
      </c>
      <c r="F26" t="s">
        <v>21</v>
      </c>
      <c r="G26" t="s">
        <v>21</v>
      </c>
    </row>
    <row r="27" spans="1:11" ht="12.75">
      <c r="A27" t="s">
        <v>201</v>
      </c>
      <c r="B27" t="s">
        <v>190</v>
      </c>
      <c r="C27" t="s">
        <v>195</v>
      </c>
      <c r="D27" s="8" t="s">
        <v>196</v>
      </c>
      <c r="E27" t="s">
        <v>197</v>
      </c>
      <c r="F27" s="2" t="s">
        <v>244</v>
      </c>
      <c r="G27" s="4" t="s">
        <v>198</v>
      </c>
      <c r="H27" s="4"/>
      <c r="I27" t="s">
        <v>199</v>
      </c>
      <c r="J27" s="2">
        <v>42004</v>
      </c>
      <c r="K27" t="s">
        <v>200</v>
      </c>
    </row>
    <row r="28" spans="1:11" ht="12.75">
      <c r="A28" t="s">
        <v>192</v>
      </c>
      <c r="B28" t="s">
        <v>191</v>
      </c>
      <c r="C28" t="s">
        <v>195</v>
      </c>
      <c r="D28" s="8" t="s">
        <v>196</v>
      </c>
      <c r="E28" t="s">
        <v>197</v>
      </c>
      <c r="F28" s="2" t="s">
        <v>244</v>
      </c>
      <c r="G28" s="4" t="s">
        <v>198</v>
      </c>
      <c r="H28" s="4"/>
      <c r="I28" t="s">
        <v>199</v>
      </c>
      <c r="J28" s="2">
        <v>42004</v>
      </c>
      <c r="K28" t="s">
        <v>200</v>
      </c>
    </row>
    <row r="29" spans="1:7" ht="12.75">
      <c r="A29" t="s">
        <v>194</v>
      </c>
      <c r="B29" t="s">
        <v>193</v>
      </c>
      <c r="C29" t="s">
        <v>21</v>
      </c>
      <c r="D29" s="3"/>
      <c r="G29" s="4"/>
    </row>
    <row r="30" spans="1:7" ht="12.75">
      <c r="A30" t="s">
        <v>251</v>
      </c>
      <c r="B30" t="s">
        <v>248</v>
      </c>
      <c r="C30" t="s">
        <v>253</v>
      </c>
      <c r="D30" s="3"/>
      <c r="G30" s="4"/>
    </row>
    <row r="31" spans="1:7" ht="12.75">
      <c r="A31" s="4" t="s">
        <v>250</v>
      </c>
      <c r="B31" t="s">
        <v>249</v>
      </c>
      <c r="C31" t="s">
        <v>232</v>
      </c>
      <c r="D31" s="3"/>
      <c r="G31" s="4"/>
    </row>
    <row r="32" spans="1:14" ht="12.75">
      <c r="A32" t="s">
        <v>252</v>
      </c>
      <c r="B32" t="s">
        <v>206</v>
      </c>
      <c r="C32" t="s">
        <v>21</v>
      </c>
      <c r="D32" s="4"/>
      <c r="F32" s="2"/>
      <c r="G32" s="4"/>
      <c r="H32" s="4"/>
      <c r="J32" s="2"/>
      <c r="N32" s="2"/>
    </row>
    <row r="33" spans="1:10" ht="12.75">
      <c r="A33" t="s">
        <v>222</v>
      </c>
      <c r="B33" t="s">
        <v>221</v>
      </c>
      <c r="C33" t="s">
        <v>223</v>
      </c>
      <c r="D33" s="4" t="s">
        <v>224</v>
      </c>
      <c r="E33" t="s">
        <v>225</v>
      </c>
      <c r="F33" s="2">
        <v>42010</v>
      </c>
      <c r="G33" s="4"/>
      <c r="J33" s="2"/>
    </row>
    <row r="34" spans="1:6" ht="12.75">
      <c r="A34" t="s">
        <v>227</v>
      </c>
      <c r="B34" t="s">
        <v>226</v>
      </c>
      <c r="C34" t="s">
        <v>212</v>
      </c>
      <c r="D34" s="4" t="s">
        <v>228</v>
      </c>
      <c r="E34" t="s">
        <v>229</v>
      </c>
      <c r="F34" s="2">
        <v>42010</v>
      </c>
    </row>
    <row r="35" spans="1:6" ht="12.75">
      <c r="A35" t="s">
        <v>230</v>
      </c>
      <c r="B35" s="4" t="s">
        <v>231</v>
      </c>
      <c r="C35" s="7" t="s">
        <v>232</v>
      </c>
      <c r="D35" s="4"/>
      <c r="F35" s="2"/>
    </row>
    <row r="36" spans="1:6" ht="12.75">
      <c r="A36" t="s">
        <v>255</v>
      </c>
      <c r="B36" s="4" t="s">
        <v>254</v>
      </c>
      <c r="C36" s="7" t="s">
        <v>21</v>
      </c>
      <c r="D36" s="4"/>
      <c r="F36" s="2"/>
    </row>
    <row r="37" spans="1:18" ht="12.75">
      <c r="A37" t="s">
        <v>233</v>
      </c>
      <c r="B37" s="4" t="s">
        <v>234</v>
      </c>
      <c r="C37" t="s">
        <v>235</v>
      </c>
      <c r="E37" t="s">
        <v>236</v>
      </c>
      <c r="F37" s="2">
        <v>42269</v>
      </c>
      <c r="G37" t="s">
        <v>237</v>
      </c>
      <c r="I37" t="s">
        <v>238</v>
      </c>
      <c r="J37" s="2">
        <v>42269</v>
      </c>
      <c r="K37" t="s">
        <v>239</v>
      </c>
      <c r="O37" t="s">
        <v>245</v>
      </c>
      <c r="P37" t="s">
        <v>246</v>
      </c>
      <c r="Q37" t="s">
        <v>247</v>
      </c>
      <c r="R37" s="2">
        <v>42935</v>
      </c>
    </row>
    <row r="39" spans="4:14" ht="12.75">
      <c r="D39" s="1"/>
      <c r="G39" s="1"/>
      <c r="I39" s="1"/>
      <c r="J39" s="1"/>
      <c r="K39" s="1"/>
      <c r="L39" s="1"/>
      <c r="M39" s="1"/>
      <c r="N39" s="1"/>
    </row>
  </sheetData>
  <sheetProtection/>
  <hyperlinks>
    <hyperlink ref="I7" r:id="rId1" display="http://www.disastersafety.org/content/data/file/statutes2009.pdf"/>
    <hyperlink ref="I8" r:id="rId2" display="http://www.disastersafety.org/content/data/file/statutes2009.pdf"/>
    <hyperlink ref="I9" r:id="rId3" display="http://www.disastersafety.org/content/data/file/maps.pdf"/>
    <hyperlink ref="I10" r:id="rId4" display="http://www.disastersafety.org/content/data/file/maps.pdf"/>
    <hyperlink ref="I11" r:id="rId5" display="http://www.disastersafety.org/content/data/file/maps.pdf"/>
    <hyperlink ref="I12" r:id="rId6" display="http://www.taxfoundation.org/taxdata/show/26079.html"/>
    <hyperlink ref="G10" r:id="rId7" display="www.disastersafety.org"/>
    <hyperlink ref="G11" r:id="rId8" display="www.disastersafety.org"/>
    <hyperlink ref="G9" r:id="rId9" display="www.disastersafety.org"/>
    <hyperlink ref="G7" r:id="rId10" display="www.disastersafety.org"/>
    <hyperlink ref="G8" r:id="rId11" display="www.disastersafety.org"/>
    <hyperlink ref="M4" r:id="rId12" display="http://www.californiawetlands.net/tracker/"/>
    <hyperlink ref="I5" r:id="rId13" display="http://www.animallaw.info/articles/armpstateesa.htm"/>
    <hyperlink ref="I6" r:id="rId14" display="http://www.disastersafety.org/content/data/file/statutes2009.pdf"/>
    <hyperlink ref="G6" r:id="rId15" display="www.disastersafety.org"/>
    <hyperlink ref="E18" r:id="rId16" display="http://www.volokh.com/2012/06/13/state-constitutional-free-speech-vis-a-vis-private-landowners/"/>
  </hyperlinks>
  <printOptions/>
  <pageMargins left="0.7875" right="0.7875" top="1.0527777777777778" bottom="1.0527777777777778" header="0.7875" footer="0.7875"/>
  <pageSetup horizontalDpi="300" verticalDpi="300" orientation="portrait" r:id="rId1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amel</cp:lastModifiedBy>
  <dcterms:created xsi:type="dcterms:W3CDTF">2009-12-15T18:16:41Z</dcterms:created>
  <dcterms:modified xsi:type="dcterms:W3CDTF">2017-11-22T15:53:27Z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