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el\Dropbox\SPI_Project\"/>
    </mc:Choice>
  </mc:AlternateContent>
  <bookViews>
    <workbookView xWindow="0" yWindow="0" windowWidth="20490" windowHeight="7740" tabRatio="264"/>
  </bookViews>
  <sheets>
    <sheet name="Data" sheetId="1" r:id="rId1"/>
    <sheet name="Metadata" sheetId="2" r:id="rId2"/>
  </sheets>
  <definedNames>
    <definedName name="_xlnm._FilterDatabase" localSheetId="0" hidden="1">Data!$A$2:$B$2252</definedName>
  </definedNames>
  <calcPr calcId="152511"/>
</workbook>
</file>

<file path=xl/calcChain.xml><?xml version="1.0" encoding="utf-8"?>
<calcChain xmlns="http://schemas.openxmlformats.org/spreadsheetml/2006/main">
  <c r="AG2152" i="1" l="1"/>
  <c r="AG2153" i="1"/>
  <c r="AG2154" i="1"/>
  <c r="AG2155" i="1"/>
  <c r="AG2156" i="1"/>
  <c r="AG2157" i="1"/>
  <c r="AG2158" i="1"/>
  <c r="AG2159" i="1"/>
  <c r="AG2160" i="1"/>
  <c r="AG2161" i="1"/>
  <c r="AG2162" i="1"/>
  <c r="AG2163" i="1"/>
  <c r="AG2164" i="1"/>
  <c r="AG2165" i="1"/>
  <c r="AG2166" i="1"/>
  <c r="AG2167" i="1"/>
  <c r="AG2168" i="1"/>
  <c r="AG2169" i="1"/>
  <c r="AG2170" i="1"/>
  <c r="AG2171" i="1"/>
  <c r="AG2172" i="1"/>
  <c r="AG2174" i="1"/>
  <c r="AG2175" i="1"/>
  <c r="AG2176" i="1"/>
  <c r="AG2177" i="1"/>
  <c r="AG2178" i="1"/>
  <c r="AG2179" i="1"/>
  <c r="AG2180" i="1"/>
  <c r="AG2181" i="1"/>
  <c r="AG2182" i="1"/>
  <c r="AG2183" i="1"/>
  <c r="AG2184" i="1"/>
  <c r="AG2185" i="1"/>
  <c r="AG2186" i="1"/>
  <c r="AG2187" i="1"/>
  <c r="AG2188" i="1"/>
  <c r="AG2189" i="1"/>
  <c r="AG2190" i="1"/>
  <c r="AG2191" i="1"/>
  <c r="AG2192" i="1"/>
  <c r="AG2193" i="1"/>
  <c r="AG2194" i="1"/>
  <c r="AG2195" i="1"/>
  <c r="AG2196" i="1"/>
  <c r="AG2197" i="1"/>
  <c r="AG2198" i="1"/>
  <c r="AG2199" i="1"/>
  <c r="AG2200" i="1"/>
  <c r="AG2201" i="1"/>
  <c r="AG2202" i="1"/>
  <c r="AG2151" i="1"/>
  <c r="AG1952" i="1"/>
  <c r="AG1953" i="1"/>
  <c r="AG1954" i="1"/>
  <c r="AG1955" i="1"/>
  <c r="AG1956" i="1"/>
  <c r="AG1957" i="1"/>
  <c r="AG1958" i="1"/>
  <c r="AG1959" i="1"/>
  <c r="AG1960" i="1"/>
  <c r="AG1961" i="1"/>
  <c r="AG1962" i="1"/>
  <c r="AG1963" i="1"/>
  <c r="AG1964" i="1"/>
  <c r="AG1965" i="1"/>
  <c r="AG1966" i="1"/>
  <c r="AG1967" i="1"/>
  <c r="AG1968" i="1"/>
  <c r="AG1969" i="1"/>
  <c r="AG1970" i="1"/>
  <c r="AG1971" i="1"/>
  <c r="AG1972" i="1"/>
  <c r="AG1973" i="1"/>
  <c r="AG1974" i="1"/>
  <c r="AG1975" i="1"/>
  <c r="AG1976" i="1"/>
  <c r="AG1977" i="1"/>
  <c r="AG1978" i="1"/>
  <c r="AG1979" i="1"/>
  <c r="AG1980" i="1"/>
  <c r="AG1981" i="1"/>
  <c r="AG1982" i="1"/>
  <c r="AG1983" i="1"/>
  <c r="AG1984" i="1"/>
  <c r="AG1985" i="1"/>
  <c r="AG1986" i="1"/>
  <c r="AG1987" i="1"/>
  <c r="AG1988" i="1"/>
  <c r="AG1989" i="1"/>
  <c r="AG1990" i="1"/>
  <c r="AG1991" i="1"/>
  <c r="AG1992" i="1"/>
  <c r="AG1993" i="1"/>
  <c r="AG1994" i="1"/>
  <c r="AG1995" i="1"/>
  <c r="AG1996" i="1"/>
  <c r="AG1997" i="1"/>
  <c r="AG1998" i="1"/>
  <c r="AG1999" i="1"/>
  <c r="AG2000" i="1"/>
  <c r="AG2001" i="1"/>
  <c r="AG2002" i="1"/>
  <c r="AG2003" i="1"/>
  <c r="AG2004" i="1"/>
  <c r="AG2005" i="1"/>
  <c r="AG2006" i="1"/>
  <c r="AG2007" i="1"/>
  <c r="AG2008" i="1"/>
  <c r="AG2009" i="1"/>
  <c r="AG2010" i="1"/>
  <c r="AG2011" i="1"/>
  <c r="AG2012" i="1"/>
  <c r="AG2013" i="1"/>
  <c r="AG2014" i="1"/>
  <c r="AG2015" i="1"/>
  <c r="AG2016" i="1"/>
  <c r="AG2017" i="1"/>
  <c r="AG2018" i="1"/>
  <c r="AG2019" i="1"/>
  <c r="AG2020" i="1"/>
  <c r="AG2021" i="1"/>
  <c r="AG2022" i="1"/>
  <c r="AG2023" i="1"/>
  <c r="AG2024" i="1"/>
  <c r="AG2025" i="1"/>
  <c r="AG2026" i="1"/>
  <c r="AG2027" i="1"/>
  <c r="AG2028" i="1"/>
  <c r="AG2029" i="1"/>
  <c r="AG2030" i="1"/>
  <c r="AG2031" i="1"/>
  <c r="AG2032" i="1"/>
  <c r="AG2033" i="1"/>
  <c r="AG2034" i="1"/>
  <c r="AG2035" i="1"/>
  <c r="AG2036" i="1"/>
  <c r="AG2037" i="1"/>
  <c r="AG2038" i="1"/>
  <c r="AG2039" i="1"/>
  <c r="AG2040" i="1"/>
  <c r="AG2041" i="1"/>
  <c r="AG2042" i="1"/>
  <c r="AG2043" i="1"/>
  <c r="AG2044" i="1"/>
  <c r="AG2045" i="1"/>
  <c r="AG2046" i="1"/>
  <c r="AG2047" i="1"/>
  <c r="AG2048" i="1"/>
  <c r="AG2049" i="1"/>
  <c r="AG2050" i="1"/>
  <c r="AG2051" i="1"/>
  <c r="AG2052" i="1"/>
  <c r="AG2053" i="1"/>
  <c r="AG2054" i="1"/>
  <c r="AG2055" i="1"/>
  <c r="AG2056" i="1"/>
  <c r="AG2057" i="1"/>
  <c r="AG2058" i="1"/>
  <c r="AG2059" i="1"/>
  <c r="AG2060" i="1"/>
  <c r="AG2061" i="1"/>
  <c r="AG2062" i="1"/>
  <c r="AG2063" i="1"/>
  <c r="AG2064" i="1"/>
  <c r="AG2065" i="1"/>
  <c r="AG2066" i="1"/>
  <c r="AG2067" i="1"/>
  <c r="AG2068" i="1"/>
  <c r="AG2069" i="1"/>
  <c r="AG2070" i="1"/>
  <c r="AG2071" i="1"/>
  <c r="AG2072" i="1"/>
  <c r="AG2073" i="1"/>
  <c r="AG2074" i="1"/>
  <c r="AG2075" i="1"/>
  <c r="AG2076" i="1"/>
  <c r="AG2077" i="1"/>
  <c r="AG2078" i="1"/>
  <c r="AG2079" i="1"/>
  <c r="AG2080" i="1"/>
  <c r="AG2081" i="1"/>
  <c r="AG2082" i="1"/>
  <c r="AG2083" i="1"/>
  <c r="AG2084" i="1"/>
  <c r="AG2085" i="1"/>
  <c r="AG2086" i="1"/>
  <c r="AG2087" i="1"/>
  <c r="AG2088" i="1"/>
  <c r="AG2089" i="1"/>
  <c r="AG2090" i="1"/>
  <c r="AG2091" i="1"/>
  <c r="AG2092" i="1"/>
  <c r="AG2093" i="1"/>
  <c r="AG2094" i="1"/>
  <c r="AG2095" i="1"/>
  <c r="AG2096" i="1"/>
  <c r="AG2097" i="1"/>
  <c r="AG2098" i="1"/>
  <c r="AG2099" i="1"/>
  <c r="AG2100" i="1"/>
  <c r="AG2101" i="1"/>
  <c r="AG2102" i="1"/>
  <c r="AG2103" i="1"/>
  <c r="AG2104" i="1"/>
  <c r="AG2105" i="1"/>
  <c r="AG2106" i="1"/>
  <c r="AG2107" i="1"/>
  <c r="AG2108" i="1"/>
  <c r="AG2109" i="1"/>
  <c r="AG2110" i="1"/>
  <c r="AG2111" i="1"/>
  <c r="AG2112" i="1"/>
  <c r="AG2113" i="1"/>
  <c r="AG2114" i="1"/>
  <c r="AG2115" i="1"/>
  <c r="AG2116" i="1"/>
  <c r="AG2117" i="1"/>
  <c r="AG2118" i="1"/>
  <c r="AG2119" i="1"/>
  <c r="AG2120" i="1"/>
  <c r="AG2121" i="1"/>
  <c r="AG2122" i="1"/>
  <c r="AG2124" i="1"/>
  <c r="AG2125" i="1"/>
  <c r="AG2126" i="1"/>
  <c r="AG2127" i="1"/>
  <c r="AG2128" i="1"/>
  <c r="AG2129" i="1"/>
  <c r="AG2130" i="1"/>
  <c r="AG2131" i="1"/>
  <c r="AG2132" i="1"/>
  <c r="AG2133" i="1"/>
  <c r="AG2134" i="1"/>
  <c r="AG2135" i="1"/>
  <c r="AG2136" i="1"/>
  <c r="AG2137" i="1"/>
  <c r="AG2138" i="1"/>
  <c r="AG2139" i="1"/>
  <c r="AG2140" i="1"/>
  <c r="AG2141" i="1"/>
  <c r="AG2142" i="1"/>
  <c r="AG2143" i="1"/>
  <c r="AG2144" i="1"/>
  <c r="AG2145" i="1"/>
  <c r="AG2146" i="1"/>
  <c r="AG2147" i="1"/>
  <c r="AG2148" i="1"/>
  <c r="AG2149" i="1"/>
  <c r="AG1951" i="1"/>
  <c r="AG1924" i="1"/>
  <c r="AG1925" i="1"/>
  <c r="AG1926" i="1"/>
  <c r="AG1927" i="1"/>
  <c r="AG1928" i="1"/>
  <c r="AG1929" i="1"/>
  <c r="AG1930" i="1"/>
  <c r="AG1931" i="1"/>
  <c r="AG1932" i="1"/>
  <c r="AG1933" i="1"/>
  <c r="AG1934" i="1"/>
  <c r="AG1935" i="1"/>
  <c r="AG1936" i="1"/>
  <c r="AG1937" i="1"/>
  <c r="AG1938" i="1"/>
  <c r="AG1939" i="1"/>
  <c r="AG1942" i="1"/>
  <c r="AG1943" i="1"/>
  <c r="AG1944" i="1"/>
  <c r="AG1945" i="1"/>
  <c r="AG1946" i="1"/>
  <c r="AG1947" i="1"/>
  <c r="AG1948" i="1"/>
  <c r="AG1949" i="1"/>
  <c r="AG1923" i="1"/>
  <c r="AG1902" i="1"/>
  <c r="AG1903" i="1"/>
  <c r="AG1904" i="1"/>
  <c r="AG1905" i="1"/>
  <c r="AG1906" i="1"/>
  <c r="AG1907" i="1"/>
  <c r="AG1908" i="1"/>
  <c r="AG1909" i="1"/>
  <c r="AG1911" i="1"/>
  <c r="AG1912" i="1"/>
  <c r="AG1913" i="1"/>
  <c r="AG1914" i="1"/>
  <c r="AG1916" i="1"/>
  <c r="AG1919" i="1"/>
  <c r="AG1921" i="1"/>
  <c r="AG1901" i="1"/>
  <c r="AG1874" i="1"/>
  <c r="AG1875" i="1"/>
  <c r="AG1876" i="1"/>
  <c r="AG1877" i="1"/>
  <c r="AG1878" i="1"/>
  <c r="AG1879" i="1"/>
  <c r="AG1880" i="1"/>
  <c r="AG1881" i="1"/>
  <c r="AG1882" i="1"/>
  <c r="AG1883" i="1"/>
  <c r="AG1884" i="1"/>
  <c r="AG1885" i="1"/>
  <c r="AG1886" i="1"/>
  <c r="AG1887" i="1"/>
  <c r="AG1888" i="1"/>
  <c r="AG1889" i="1"/>
  <c r="AG1891" i="1"/>
  <c r="AG1892" i="1"/>
  <c r="AG1893" i="1"/>
  <c r="AG1894" i="1"/>
  <c r="AG1895" i="1"/>
  <c r="AG1896" i="1"/>
  <c r="AG1897" i="1"/>
  <c r="AG1898" i="1"/>
  <c r="AG1899" i="1"/>
  <c r="AG1873" i="1"/>
  <c r="AG1862" i="1"/>
  <c r="AG1863" i="1"/>
  <c r="AG1864" i="1"/>
  <c r="AG1866" i="1"/>
  <c r="AG1868" i="1"/>
  <c r="AG1869" i="1"/>
  <c r="AG1871" i="1"/>
  <c r="AG1861" i="1"/>
  <c r="AG1852" i="1"/>
  <c r="AG1853" i="1"/>
  <c r="AG1854" i="1"/>
  <c r="AG1855" i="1"/>
  <c r="AG1856" i="1"/>
  <c r="AG1857" i="1"/>
  <c r="AG1858" i="1"/>
  <c r="AG1859" i="1"/>
  <c r="AG1851" i="1"/>
  <c r="AG1833" i="1"/>
  <c r="AG1834" i="1"/>
  <c r="AG1835" i="1"/>
  <c r="AG1836" i="1"/>
  <c r="AG1837" i="1"/>
  <c r="AG1838" i="1"/>
  <c r="AG1839" i="1"/>
  <c r="AG1841" i="1"/>
  <c r="AG1842" i="1"/>
  <c r="AG1843" i="1"/>
  <c r="AG1844" i="1"/>
  <c r="AG1845" i="1"/>
  <c r="AG1846" i="1"/>
  <c r="AG1847" i="1"/>
  <c r="AG1848" i="1"/>
  <c r="AG1849" i="1"/>
  <c r="AG1824" i="1"/>
  <c r="AG1825" i="1"/>
  <c r="AG1826" i="1"/>
  <c r="AG1827" i="1"/>
  <c r="AG1828" i="1"/>
  <c r="AG1829" i="1"/>
  <c r="AG1830" i="1"/>
  <c r="AG1831" i="1"/>
  <c r="AG1832" i="1"/>
  <c r="AG1823" i="1"/>
  <c r="AG1813" i="1"/>
  <c r="AG1814" i="1"/>
  <c r="AG1816" i="1"/>
  <c r="AG1818" i="1"/>
  <c r="AG1819" i="1"/>
  <c r="AG1821" i="1"/>
  <c r="AG1812" i="1"/>
  <c r="AG1802" i="1"/>
  <c r="AG1803" i="1"/>
  <c r="AG1804" i="1"/>
  <c r="AG1805" i="1"/>
  <c r="AG1806" i="1"/>
  <c r="AG1807" i="1"/>
  <c r="AG1808" i="1"/>
  <c r="AG1809" i="1"/>
  <c r="AG1801" i="1"/>
  <c r="AG1774" i="1"/>
  <c r="AG1775" i="1"/>
  <c r="AG1776" i="1"/>
  <c r="AG1777" i="1"/>
  <c r="AG1778" i="1"/>
  <c r="AG1779" i="1"/>
  <c r="AG1780" i="1"/>
  <c r="AG1781" i="1"/>
  <c r="AG1782" i="1"/>
  <c r="AG1783" i="1"/>
  <c r="AG1784" i="1"/>
  <c r="AG1785" i="1"/>
  <c r="AG1786" i="1"/>
  <c r="AG1787" i="1"/>
  <c r="AG1788" i="1"/>
  <c r="AG1789" i="1"/>
  <c r="AG1790" i="1"/>
  <c r="AG1791" i="1"/>
  <c r="AG1792" i="1"/>
  <c r="AG1793" i="1"/>
  <c r="AG1794" i="1"/>
  <c r="AG1795" i="1"/>
  <c r="AG1796" i="1"/>
  <c r="AG1797" i="1"/>
  <c r="AG1798" i="1"/>
  <c r="AG1799" i="1"/>
  <c r="AG1773" i="1"/>
  <c r="AG1763" i="1"/>
  <c r="AG1764" i="1"/>
  <c r="AG1766" i="1"/>
  <c r="AG1768" i="1"/>
  <c r="AG1769" i="1"/>
  <c r="AG1762" i="1"/>
  <c r="AG1752" i="1"/>
  <c r="AG1753" i="1"/>
  <c r="AG1754" i="1"/>
  <c r="AG1755" i="1"/>
  <c r="AG1756" i="1"/>
  <c r="AG1757" i="1"/>
  <c r="AG1758" i="1"/>
  <c r="AG1759" i="1"/>
  <c r="AG1751" i="1"/>
  <c r="AG1749" i="1"/>
  <c r="AG1724" i="1"/>
  <c r="AG1725" i="1"/>
  <c r="AG1726" i="1"/>
  <c r="AG1727" i="1"/>
  <c r="AG1728" i="1"/>
  <c r="AG1729" i="1"/>
  <c r="AG1730" i="1"/>
  <c r="AG1731" i="1"/>
  <c r="AG1732" i="1"/>
  <c r="AG1733" i="1"/>
  <c r="AG1734" i="1"/>
  <c r="AG1735" i="1"/>
  <c r="AG1736" i="1"/>
  <c r="AG1737" i="1"/>
  <c r="AG1738" i="1"/>
  <c r="AG1739" i="1"/>
  <c r="AG1740" i="1"/>
  <c r="AG1741" i="1"/>
  <c r="AG1742" i="1"/>
  <c r="AG1743" i="1"/>
  <c r="AG1744" i="1"/>
  <c r="AG1745" i="1"/>
  <c r="AG1746" i="1"/>
  <c r="AG1747" i="1"/>
  <c r="AG1748" i="1"/>
  <c r="AG1723" i="1"/>
  <c r="AG1713" i="1"/>
  <c r="AG1714" i="1"/>
  <c r="AG1715" i="1"/>
  <c r="AG1716" i="1"/>
  <c r="AG1718" i="1"/>
  <c r="AG1719" i="1"/>
  <c r="AG1721" i="1"/>
  <c r="AG1712" i="1"/>
  <c r="AG1702" i="1"/>
  <c r="AG1703" i="1"/>
  <c r="AG1704" i="1"/>
  <c r="AG1705" i="1"/>
  <c r="AG1706" i="1"/>
  <c r="AG1707" i="1"/>
  <c r="AG1708" i="1"/>
  <c r="AG1709" i="1"/>
  <c r="AG1701" i="1"/>
  <c r="AG1674" i="1"/>
  <c r="AG1675" i="1"/>
  <c r="AG1676" i="1"/>
  <c r="AG1677" i="1"/>
  <c r="AG1678" i="1"/>
  <c r="AG1679" i="1"/>
  <c r="AG1680" i="1"/>
  <c r="AG1681" i="1"/>
  <c r="AG1682" i="1"/>
  <c r="AG1683" i="1"/>
  <c r="AG1684" i="1"/>
  <c r="AG1685" i="1"/>
  <c r="AG1686" i="1"/>
  <c r="AG1687" i="1"/>
  <c r="AG1688" i="1"/>
  <c r="AG1689" i="1"/>
  <c r="AG1690" i="1"/>
  <c r="AG1691" i="1"/>
  <c r="AG1692" i="1"/>
  <c r="AG1693" i="1"/>
  <c r="AG1694" i="1"/>
  <c r="AG1695" i="1"/>
  <c r="AG1696" i="1"/>
  <c r="AG1697" i="1"/>
  <c r="AG1698" i="1"/>
  <c r="AG1699" i="1"/>
  <c r="AG1673" i="1"/>
  <c r="AG1663" i="1"/>
  <c r="AG1664" i="1"/>
  <c r="AG1666" i="1"/>
  <c r="AG1668" i="1"/>
  <c r="AG1669" i="1"/>
  <c r="AG1662" i="1"/>
  <c r="AG1652" i="1"/>
  <c r="AG1653" i="1"/>
  <c r="AG1654" i="1"/>
  <c r="AG1655" i="1"/>
  <c r="AG1656" i="1"/>
  <c r="AG1657" i="1"/>
  <c r="AG1658" i="1"/>
  <c r="AG1659" i="1"/>
  <c r="AG1651" i="1"/>
  <c r="AG1624" i="1"/>
  <c r="AG1625" i="1"/>
  <c r="AG1626" i="1"/>
  <c r="AG1627" i="1"/>
  <c r="AG1628" i="1"/>
  <c r="AG1629" i="1"/>
  <c r="AG1630" i="1"/>
  <c r="AG1631" i="1"/>
  <c r="AG1632" i="1"/>
  <c r="AG1633" i="1"/>
  <c r="AG1634" i="1"/>
  <c r="AG1635" i="1"/>
  <c r="AG1636" i="1"/>
  <c r="AG1637" i="1"/>
  <c r="AG1638" i="1"/>
  <c r="AG1639" i="1"/>
  <c r="AG1640" i="1"/>
  <c r="AG1641" i="1"/>
  <c r="AG1642" i="1"/>
  <c r="AG1643" i="1"/>
  <c r="AG1644" i="1"/>
  <c r="AG1645" i="1"/>
  <c r="AG1646" i="1"/>
  <c r="AG1647" i="1"/>
  <c r="AG1648" i="1"/>
  <c r="AG1649" i="1"/>
  <c r="AG1623" i="1"/>
  <c r="AG1613" i="1"/>
  <c r="AG1614" i="1"/>
  <c r="AG1615" i="1"/>
  <c r="AG1616" i="1"/>
  <c r="AG1618" i="1"/>
  <c r="AG1619" i="1"/>
  <c r="AG1612" i="1"/>
  <c r="AG1602" i="1"/>
  <c r="AG1603" i="1"/>
  <c r="AG1604" i="1"/>
  <c r="AG1605" i="1"/>
  <c r="AG1606" i="1"/>
  <c r="AG1607" i="1"/>
  <c r="AG1608" i="1"/>
  <c r="AG1609" i="1"/>
  <c r="AG1601" i="1"/>
  <c r="AG1574" i="1"/>
  <c r="AG1575" i="1"/>
  <c r="AG1576" i="1"/>
  <c r="AG1577" i="1"/>
  <c r="AG1578" i="1"/>
  <c r="AG1579" i="1"/>
  <c r="AG1580" i="1"/>
  <c r="AG1581" i="1"/>
  <c r="AG1582" i="1"/>
  <c r="AG1583" i="1"/>
  <c r="AG1584" i="1"/>
  <c r="AG1585" i="1"/>
  <c r="AG1586" i="1"/>
  <c r="AG1587" i="1"/>
  <c r="AG1588" i="1"/>
  <c r="AG1589" i="1"/>
  <c r="AG1590" i="1"/>
  <c r="AG1591" i="1"/>
  <c r="AG1592" i="1"/>
  <c r="AG1593" i="1"/>
  <c r="AG1594" i="1"/>
  <c r="AG1595" i="1"/>
  <c r="AG1596" i="1"/>
  <c r="AG1597" i="1"/>
  <c r="AG1598" i="1"/>
  <c r="AG1599" i="1"/>
  <c r="AG1573" i="1"/>
  <c r="AG1563" i="1"/>
  <c r="AG1564" i="1"/>
  <c r="AG1566" i="1"/>
  <c r="AG1568" i="1"/>
  <c r="AG1569" i="1"/>
  <c r="AG1562" i="1"/>
  <c r="AG1554" i="1"/>
  <c r="AG1555" i="1"/>
  <c r="AG1556" i="1"/>
  <c r="AG1557" i="1"/>
  <c r="AG1558" i="1"/>
  <c r="AG1559" i="1"/>
  <c r="AG1553" i="1"/>
  <c r="AG1502" i="1"/>
  <c r="AG1501" i="1"/>
  <c r="AG1478" i="1"/>
  <c r="AG1479" i="1"/>
  <c r="AG1480" i="1"/>
  <c r="AG1481" i="1"/>
  <c r="AG1482" i="1"/>
  <c r="AG1483" i="1"/>
  <c r="AG1484" i="1"/>
  <c r="AG1485" i="1"/>
  <c r="AG1486" i="1"/>
  <c r="AG1487" i="1"/>
  <c r="AG1488" i="1"/>
  <c r="AG1489" i="1"/>
  <c r="AG1490" i="1"/>
  <c r="AG1491" i="1"/>
  <c r="AG1492" i="1"/>
  <c r="AG1493" i="1"/>
  <c r="AG1494" i="1"/>
  <c r="AG1495" i="1"/>
  <c r="AG1496" i="1"/>
  <c r="AG1497" i="1"/>
  <c r="AG1498" i="1"/>
  <c r="AG1499" i="1"/>
  <c r="AG1477" i="1"/>
  <c r="AG1476" i="1"/>
  <c r="AG1475" i="1"/>
  <c r="AG1474" i="1"/>
  <c r="AG1473" i="1"/>
  <c r="AG1463" i="1"/>
  <c r="AG1464" i="1"/>
  <c r="AG1466" i="1"/>
  <c r="AG1468" i="1"/>
  <c r="AG1469" i="1"/>
  <c r="AG1462" i="1"/>
  <c r="AG1454" i="1"/>
  <c r="AG1455" i="1"/>
  <c r="AG1456" i="1"/>
  <c r="AG1457" i="1"/>
  <c r="AG1458" i="1"/>
  <c r="AG1459" i="1"/>
  <c r="AG1453" i="1"/>
  <c r="AG1402" i="1"/>
  <c r="AG1401" i="1"/>
  <c r="AG1393" i="1"/>
  <c r="AG1394" i="1"/>
  <c r="AG1395" i="1"/>
  <c r="AG1396" i="1"/>
  <c r="AG1397" i="1"/>
  <c r="AG1398" i="1"/>
  <c r="AG1399" i="1"/>
  <c r="AG1392" i="1"/>
  <c r="AG1384" i="1"/>
  <c r="AG1385" i="1"/>
  <c r="AG1386" i="1"/>
  <c r="AG1387" i="1"/>
  <c r="AG1388" i="1"/>
  <c r="AG1389" i="1"/>
  <c r="AG1390" i="1"/>
  <c r="AG1383" i="1"/>
  <c r="AG1381" i="1"/>
  <c r="AG1374" i="1"/>
  <c r="AG1375" i="1"/>
  <c r="AG1376" i="1"/>
  <c r="AG1377" i="1"/>
  <c r="AG1378" i="1"/>
  <c r="AG1379" i="1"/>
  <c r="AG1373" i="1"/>
  <c r="AG1363" i="1"/>
  <c r="AG1364" i="1"/>
  <c r="AG1366" i="1"/>
  <c r="AG1368" i="1"/>
  <c r="AG1369" i="1"/>
  <c r="AG1362" i="1"/>
  <c r="AG1354" i="1"/>
  <c r="AG1355" i="1"/>
  <c r="AG1356" i="1"/>
  <c r="AG1357" i="1"/>
  <c r="AG1358" i="1"/>
  <c r="AG1359" i="1"/>
  <c r="AG1353" i="1"/>
  <c r="AF2130" i="1" l="1"/>
  <c r="AF1858" i="1" l="1"/>
  <c r="AF1908" i="1"/>
  <c r="AF1958" i="1"/>
  <c r="AF2008" i="1"/>
  <c r="AF2058" i="1"/>
  <c r="AF2108" i="1"/>
  <c r="AF2158" i="1"/>
  <c r="AF1359" i="1"/>
  <c r="AF1459" i="1"/>
  <c r="AF1559" i="1"/>
  <c r="AF1609" i="1"/>
  <c r="AF1659" i="1"/>
  <c r="AF1709" i="1"/>
  <c r="AF1759" i="1"/>
  <c r="AF1809" i="1"/>
  <c r="AF1859" i="1"/>
  <c r="AF1909" i="1"/>
  <c r="AF1959" i="1"/>
  <c r="AF2009" i="1"/>
  <c r="AF2059" i="1"/>
  <c r="AF2109" i="1"/>
  <c r="AF2159" i="1"/>
  <c r="AF1960" i="1"/>
  <c r="AF2010" i="1"/>
  <c r="AF2060" i="1"/>
  <c r="AF2110" i="1"/>
  <c r="AF2160" i="1"/>
  <c r="AF1861" i="1"/>
  <c r="AF1911" i="1"/>
  <c r="AF1961" i="1"/>
  <c r="AF2011" i="1"/>
  <c r="AF2061" i="1"/>
  <c r="AF2111" i="1"/>
  <c r="AF2161" i="1"/>
  <c r="AF1362" i="1"/>
  <c r="AF1462" i="1"/>
  <c r="AF1562" i="1"/>
  <c r="AF1612" i="1"/>
  <c r="AF1662" i="1"/>
  <c r="AF1712" i="1"/>
  <c r="AF1762" i="1"/>
  <c r="AF1812" i="1"/>
  <c r="AF1862" i="1"/>
  <c r="AF1912" i="1"/>
  <c r="AF1962" i="1"/>
  <c r="AF2012" i="1"/>
  <c r="AF2062" i="1"/>
  <c r="AF2112" i="1"/>
  <c r="AF2162" i="1"/>
  <c r="AF1363" i="1"/>
  <c r="AF1463" i="1"/>
  <c r="AF1563" i="1"/>
  <c r="AF1613" i="1"/>
  <c r="AF1663" i="1"/>
  <c r="AF1713" i="1"/>
  <c r="AF1763" i="1"/>
  <c r="AF1813" i="1"/>
  <c r="AF1863" i="1"/>
  <c r="AF1913" i="1"/>
  <c r="AF1963" i="1"/>
  <c r="AF2013" i="1"/>
  <c r="AF2063" i="1"/>
  <c r="AF2113" i="1"/>
  <c r="AF2163" i="1"/>
  <c r="AF1364" i="1"/>
  <c r="AF1464" i="1"/>
  <c r="AF1564" i="1"/>
  <c r="AF1614" i="1"/>
  <c r="AF1664" i="1"/>
  <c r="AF1714" i="1"/>
  <c r="AF1764" i="1"/>
  <c r="AF1814" i="1"/>
  <c r="AF1864" i="1"/>
  <c r="AF1914" i="1"/>
  <c r="AF1964" i="1"/>
  <c r="AF2014" i="1"/>
  <c r="AF2064" i="1"/>
  <c r="AF2114" i="1"/>
  <c r="AF2164" i="1"/>
  <c r="AF1615" i="1"/>
  <c r="AF1715" i="1"/>
  <c r="AF1965" i="1"/>
  <c r="AF2015" i="1"/>
  <c r="AF2065" i="1"/>
  <c r="AF2115" i="1"/>
  <c r="AF2165" i="1"/>
  <c r="AF1366" i="1"/>
  <c r="AF1466" i="1"/>
  <c r="AF1566" i="1"/>
  <c r="AF1616" i="1"/>
  <c r="AF1666" i="1"/>
  <c r="AF1716" i="1"/>
  <c r="AF1766" i="1"/>
  <c r="AF1816" i="1"/>
  <c r="AF1866" i="1"/>
  <c r="AF1916" i="1"/>
  <c r="AF1966" i="1"/>
  <c r="AF2016" i="1"/>
  <c r="AF2066" i="1"/>
  <c r="AF2116" i="1"/>
  <c r="AF2166" i="1"/>
  <c r="AF1967" i="1"/>
  <c r="AF2017" i="1"/>
  <c r="AF2067" i="1"/>
  <c r="AF2117" i="1"/>
  <c r="AF2167" i="1"/>
  <c r="AF1368" i="1"/>
  <c r="AF1468" i="1"/>
  <c r="AF1568" i="1"/>
  <c r="AF1618" i="1"/>
  <c r="AF1668" i="1"/>
  <c r="AF1718" i="1"/>
  <c r="AF1768" i="1"/>
  <c r="AF1818" i="1"/>
  <c r="AF1868" i="1"/>
  <c r="AF1968" i="1"/>
  <c r="AF2018" i="1"/>
  <c r="AF2068" i="1"/>
  <c r="AF2118" i="1"/>
  <c r="AF2168" i="1"/>
  <c r="AF1369" i="1"/>
  <c r="AF1469" i="1"/>
  <c r="AF1569" i="1"/>
  <c r="AF1619" i="1"/>
  <c r="AF1669" i="1"/>
  <c r="AF1719" i="1"/>
  <c r="AF1769" i="1"/>
  <c r="AF1819" i="1"/>
  <c r="AF1869" i="1"/>
  <c r="AF1919" i="1"/>
  <c r="AF1969" i="1"/>
  <c r="AF2019" i="1"/>
  <c r="AF2069" i="1"/>
  <c r="AF2119" i="1"/>
  <c r="AF2169" i="1"/>
  <c r="AF1970" i="1"/>
  <c r="AF2020" i="1"/>
  <c r="AF2070" i="1"/>
  <c r="AF2120" i="1"/>
  <c r="AF2170" i="1"/>
  <c r="AF1721" i="1"/>
  <c r="AF1821" i="1"/>
  <c r="AF1871" i="1"/>
  <c r="AF1921" i="1"/>
  <c r="AF1971" i="1"/>
  <c r="AF2021" i="1"/>
  <c r="AF2071" i="1"/>
  <c r="AF2121" i="1"/>
  <c r="AF2171" i="1"/>
  <c r="AF1972" i="1"/>
  <c r="AF2022" i="1"/>
  <c r="AF2072" i="1"/>
  <c r="AF2122" i="1"/>
  <c r="AF2172" i="1"/>
  <c r="AF1373" i="1"/>
  <c r="AF1473" i="1"/>
  <c r="AF1573" i="1"/>
  <c r="AF1623" i="1"/>
  <c r="AF1673" i="1"/>
  <c r="AF1723" i="1"/>
  <c r="AF1773" i="1"/>
  <c r="AF1823" i="1"/>
  <c r="AF1873" i="1"/>
  <c r="AF1923" i="1"/>
  <c r="AF1973" i="1"/>
  <c r="AF2023" i="1"/>
  <c r="AF2073" i="1"/>
  <c r="AF1374" i="1"/>
  <c r="AF1474" i="1"/>
  <c r="AF1574" i="1"/>
  <c r="AF1624" i="1"/>
  <c r="AF1674" i="1"/>
  <c r="AF1724" i="1"/>
  <c r="AF1774" i="1"/>
  <c r="AF1824" i="1"/>
  <c r="AF1874" i="1"/>
  <c r="AF1924" i="1"/>
  <c r="AF1974" i="1"/>
  <c r="AF2024" i="1"/>
  <c r="AF2074" i="1"/>
  <c r="AF2124" i="1"/>
  <c r="AF2174" i="1"/>
  <c r="AF1375" i="1"/>
  <c r="AF1475" i="1"/>
  <c r="AF1575" i="1"/>
  <c r="AF1625" i="1"/>
  <c r="AF1675" i="1"/>
  <c r="AF1725" i="1"/>
  <c r="AF1775" i="1"/>
  <c r="AF1825" i="1"/>
  <c r="AF1875" i="1"/>
  <c r="AF1925" i="1"/>
  <c r="AF1975" i="1"/>
  <c r="AF2025" i="1"/>
  <c r="AF2075" i="1"/>
  <c r="AF2125" i="1"/>
  <c r="AF2175" i="1"/>
  <c r="AF1376" i="1"/>
  <c r="AF1476" i="1"/>
  <c r="AF1576" i="1"/>
  <c r="AF1626" i="1"/>
  <c r="AF1676" i="1"/>
  <c r="AF1726" i="1"/>
  <c r="AF1776" i="1"/>
  <c r="AF1826" i="1"/>
  <c r="AF1876" i="1"/>
  <c r="AF1926" i="1"/>
  <c r="AF1976" i="1"/>
  <c r="AF2026" i="1"/>
  <c r="AF2076" i="1"/>
  <c r="AF2126" i="1"/>
  <c r="AF2176" i="1"/>
  <c r="AF1377" i="1"/>
  <c r="AF1477" i="1"/>
  <c r="AF1577" i="1"/>
  <c r="AF1627" i="1"/>
  <c r="AF1677" i="1"/>
  <c r="AF1727" i="1"/>
  <c r="AF1777" i="1"/>
  <c r="AF1827" i="1"/>
  <c r="AF1877" i="1"/>
  <c r="AF1927" i="1"/>
  <c r="AF1977" i="1"/>
  <c r="AF2027" i="1"/>
  <c r="AF2077" i="1"/>
  <c r="AF2127" i="1"/>
  <c r="AF2177" i="1"/>
  <c r="AF1378" i="1"/>
  <c r="AF1478" i="1"/>
  <c r="AF1578" i="1"/>
  <c r="AF1628" i="1"/>
  <c r="AF1678" i="1"/>
  <c r="AF1728" i="1"/>
  <c r="AF1778" i="1"/>
  <c r="AF1828" i="1"/>
  <c r="AF1878" i="1"/>
  <c r="AF1928" i="1"/>
  <c r="AF1978" i="1"/>
  <c r="AF2028" i="1"/>
  <c r="AF2078" i="1"/>
  <c r="AF2128" i="1"/>
  <c r="AF2178" i="1"/>
  <c r="AF1379" i="1"/>
  <c r="AF1479" i="1"/>
  <c r="AF1579" i="1"/>
  <c r="AF1629" i="1"/>
  <c r="AF1679" i="1"/>
  <c r="AF1729" i="1"/>
  <c r="AF1779" i="1"/>
  <c r="AF1829" i="1"/>
  <c r="AF1879" i="1"/>
  <c r="AF1929" i="1"/>
  <c r="AF1979" i="1"/>
  <c r="AF2029" i="1"/>
  <c r="AF2079" i="1"/>
  <c r="AF2129" i="1"/>
  <c r="AF2179" i="1"/>
  <c r="AF1480" i="1"/>
  <c r="AF1580" i="1"/>
  <c r="AF1630" i="1"/>
  <c r="AF1680" i="1"/>
  <c r="AF1730" i="1"/>
  <c r="AF1780" i="1"/>
  <c r="AF1830" i="1"/>
  <c r="AF1880" i="1"/>
  <c r="AF1930" i="1"/>
  <c r="AF1980" i="1"/>
  <c r="AF2030" i="1"/>
  <c r="AF2080" i="1"/>
  <c r="AF2180" i="1"/>
  <c r="AF1381" i="1"/>
  <c r="AF1481" i="1"/>
  <c r="AF1581" i="1"/>
  <c r="AF1631" i="1"/>
  <c r="AF1681" i="1"/>
  <c r="AF1731" i="1"/>
  <c r="AF1781" i="1"/>
  <c r="AF1831" i="1"/>
  <c r="AF1881" i="1"/>
  <c r="AF1931" i="1"/>
  <c r="AF1981" i="1"/>
  <c r="AF2031" i="1"/>
  <c r="AF2081" i="1"/>
  <c r="AF2131" i="1"/>
  <c r="AF2181" i="1"/>
  <c r="AF1482" i="1"/>
  <c r="AF1582" i="1"/>
  <c r="AF1632" i="1"/>
  <c r="AF1682" i="1"/>
  <c r="AF1732" i="1"/>
  <c r="AF1782" i="1"/>
  <c r="AF1832" i="1"/>
  <c r="AF1882" i="1"/>
  <c r="AF1932" i="1"/>
  <c r="AF1982" i="1"/>
  <c r="AF2032" i="1"/>
  <c r="AF2082" i="1"/>
  <c r="AF2132" i="1"/>
  <c r="AF2182" i="1"/>
  <c r="AF1383" i="1"/>
  <c r="AF1483" i="1"/>
  <c r="AF1583" i="1"/>
  <c r="AF1633" i="1"/>
  <c r="AF1683" i="1"/>
  <c r="AF1733" i="1"/>
  <c r="AF1783" i="1"/>
  <c r="AF1833" i="1"/>
  <c r="AF1883" i="1"/>
  <c r="AF1933" i="1"/>
  <c r="AF1983" i="1"/>
  <c r="AF2033" i="1"/>
  <c r="AF2083" i="1"/>
  <c r="AF2133" i="1"/>
  <c r="AF2183" i="1"/>
  <c r="AF1384" i="1"/>
  <c r="AF1484" i="1"/>
  <c r="AF1584" i="1"/>
  <c r="AF1634" i="1"/>
  <c r="AF1684" i="1"/>
  <c r="AF1734" i="1"/>
  <c r="AF1784" i="1"/>
  <c r="AF1834" i="1"/>
  <c r="AF1884" i="1"/>
  <c r="AF1934" i="1"/>
  <c r="AF1984" i="1"/>
  <c r="AF2034" i="1"/>
  <c r="AF2084" i="1"/>
  <c r="AF2134" i="1"/>
  <c r="AF2184" i="1"/>
  <c r="AF1385" i="1"/>
  <c r="AF1485" i="1"/>
  <c r="AF1585" i="1"/>
  <c r="AF1635" i="1"/>
  <c r="AF1685" i="1"/>
  <c r="AF1735" i="1"/>
  <c r="AF1785" i="1"/>
  <c r="AF1835" i="1"/>
  <c r="AF1885" i="1"/>
  <c r="AF1935" i="1"/>
  <c r="AF1985" i="1"/>
  <c r="AF2035" i="1"/>
  <c r="AF2085" i="1"/>
  <c r="AF2135" i="1"/>
  <c r="AF2185" i="1"/>
  <c r="AF1386" i="1"/>
  <c r="AF1486" i="1"/>
  <c r="AF1586" i="1"/>
  <c r="AF1636" i="1"/>
  <c r="AF1686" i="1"/>
  <c r="AF1736" i="1"/>
  <c r="AF1786" i="1"/>
  <c r="AF1836" i="1"/>
  <c r="AF1886" i="1"/>
  <c r="AF1936" i="1"/>
  <c r="AF1986" i="1"/>
  <c r="AF2036" i="1"/>
  <c r="AF2086" i="1"/>
  <c r="AF2136" i="1"/>
  <c r="AF2186" i="1"/>
  <c r="AF1387" i="1"/>
  <c r="AF1487" i="1"/>
  <c r="AF1587" i="1"/>
  <c r="AF1637" i="1"/>
  <c r="AF1687" i="1"/>
  <c r="AF1737" i="1"/>
  <c r="AF1787" i="1"/>
  <c r="AF1837" i="1"/>
  <c r="AF1887" i="1"/>
  <c r="AF1937" i="1"/>
  <c r="AF1987" i="1"/>
  <c r="AF2037" i="1"/>
  <c r="AF2087" i="1"/>
  <c r="AF2137" i="1"/>
  <c r="AF2187" i="1"/>
  <c r="AF1388" i="1"/>
  <c r="AF1488" i="1"/>
  <c r="AF1588" i="1"/>
  <c r="AF1638" i="1"/>
  <c r="AF1688" i="1"/>
  <c r="AF1738" i="1"/>
  <c r="AF1788" i="1"/>
  <c r="AF1838" i="1"/>
  <c r="AF1888" i="1"/>
  <c r="AF1938" i="1"/>
  <c r="AF1988" i="1"/>
  <c r="AF2038" i="1"/>
  <c r="AF2088" i="1"/>
  <c r="AF2138" i="1"/>
  <c r="AF2188" i="1"/>
  <c r="AF1389" i="1"/>
  <c r="AF1489" i="1"/>
  <c r="AF1589" i="1"/>
  <c r="AF1639" i="1"/>
  <c r="AF1689" i="1"/>
  <c r="AF1739" i="1"/>
  <c r="AF1789" i="1"/>
  <c r="AF1839" i="1"/>
  <c r="AF1889" i="1"/>
  <c r="AF1939" i="1"/>
  <c r="AF1989" i="1"/>
  <c r="AF2039" i="1"/>
  <c r="AF2089" i="1"/>
  <c r="AF2139" i="1"/>
  <c r="AF2189" i="1"/>
  <c r="AF1390" i="1"/>
  <c r="AF1490" i="1"/>
  <c r="AF1590" i="1"/>
  <c r="AF1640" i="1"/>
  <c r="AF1690" i="1"/>
  <c r="AF1740" i="1"/>
  <c r="AF1790" i="1"/>
  <c r="AF1990" i="1"/>
  <c r="AF2040" i="1"/>
  <c r="AF2090" i="1"/>
  <c r="AF2140" i="1"/>
  <c r="AF2190" i="1"/>
  <c r="AF1491" i="1"/>
  <c r="AF1591" i="1"/>
  <c r="AF1641" i="1"/>
  <c r="AF1691" i="1"/>
  <c r="AF1741" i="1"/>
  <c r="AF1791" i="1"/>
  <c r="AF1841" i="1"/>
  <c r="AF1891" i="1"/>
  <c r="AF1991" i="1"/>
  <c r="AF2041" i="1"/>
  <c r="AF2091" i="1"/>
  <c r="AF2141" i="1"/>
  <c r="AF2191" i="1"/>
  <c r="AF1392" i="1"/>
  <c r="AF1492" i="1"/>
  <c r="AF1592" i="1"/>
  <c r="AF1642" i="1"/>
  <c r="AF1692" i="1"/>
  <c r="AF1742" i="1"/>
  <c r="AF1792" i="1"/>
  <c r="AF1842" i="1"/>
  <c r="AF1892" i="1"/>
  <c r="AF1942" i="1"/>
  <c r="AF1992" i="1"/>
  <c r="AF2042" i="1"/>
  <c r="AF2092" i="1"/>
  <c r="AF2142" i="1"/>
  <c r="AF2192" i="1"/>
  <c r="AF1393" i="1"/>
  <c r="AF1493" i="1"/>
  <c r="AF1593" i="1"/>
  <c r="AF1643" i="1"/>
  <c r="AF1693" i="1"/>
  <c r="AF1743" i="1"/>
  <c r="AF1793" i="1"/>
  <c r="AF1843" i="1"/>
  <c r="AF1893" i="1"/>
  <c r="AF1943" i="1"/>
  <c r="AF1993" i="1"/>
  <c r="AF2043" i="1"/>
  <c r="AF2093" i="1"/>
  <c r="AF2143" i="1"/>
  <c r="AF2193" i="1"/>
  <c r="AF1394" i="1"/>
  <c r="AF1494" i="1"/>
  <c r="AF1594" i="1"/>
  <c r="AF1644" i="1"/>
  <c r="AF1694" i="1"/>
  <c r="AF1744" i="1"/>
  <c r="AF1794" i="1"/>
  <c r="AF1844" i="1"/>
  <c r="AF1894" i="1"/>
  <c r="AF1944" i="1"/>
  <c r="AF1994" i="1"/>
  <c r="AF2044" i="1"/>
  <c r="AF2094" i="1"/>
  <c r="AF2144" i="1"/>
  <c r="AF2194" i="1"/>
  <c r="AF1395" i="1"/>
  <c r="AF1495" i="1"/>
  <c r="AF1595" i="1"/>
  <c r="AF1645" i="1"/>
  <c r="AF1695" i="1"/>
  <c r="AF1745" i="1"/>
  <c r="AF1795" i="1"/>
  <c r="AF1845" i="1"/>
  <c r="AF1895" i="1"/>
  <c r="AF1945" i="1"/>
  <c r="AF1995" i="1"/>
  <c r="AF2045" i="1"/>
  <c r="AF2095" i="1"/>
  <c r="AF2145" i="1"/>
  <c r="AF2195" i="1"/>
  <c r="AF1396" i="1"/>
  <c r="AF1496" i="1"/>
  <c r="AF1596" i="1"/>
  <c r="AF1646" i="1"/>
  <c r="AF1696" i="1"/>
  <c r="AF1746" i="1"/>
  <c r="AF1796" i="1"/>
  <c r="AF1846" i="1"/>
  <c r="AF1896" i="1"/>
  <c r="AF1946" i="1"/>
  <c r="AF1996" i="1"/>
  <c r="AF2046" i="1"/>
  <c r="AF2096" i="1"/>
  <c r="AF2146" i="1"/>
  <c r="AF2196" i="1"/>
  <c r="AF1397" i="1"/>
  <c r="AF1497" i="1"/>
  <c r="AF1597" i="1"/>
  <c r="AF1647" i="1"/>
  <c r="AF1697" i="1"/>
  <c r="AF1747" i="1"/>
  <c r="AF1797" i="1"/>
  <c r="AF1847" i="1"/>
  <c r="AF1897" i="1"/>
  <c r="AF1947" i="1"/>
  <c r="AF1997" i="1"/>
  <c r="AF2047" i="1"/>
  <c r="AF2097" i="1"/>
  <c r="AF2147" i="1"/>
  <c r="AF2197" i="1"/>
  <c r="AF1398" i="1"/>
  <c r="AF1498" i="1"/>
  <c r="AF1598" i="1"/>
  <c r="AF1648" i="1"/>
  <c r="AF1698" i="1"/>
  <c r="AF1748" i="1"/>
  <c r="AF1798" i="1"/>
  <c r="AF1848" i="1"/>
  <c r="AF1898" i="1"/>
  <c r="AF1948" i="1"/>
  <c r="AF1998" i="1"/>
  <c r="AF2048" i="1"/>
  <c r="AF2098" i="1"/>
  <c r="AF2148" i="1"/>
  <c r="AF2198" i="1"/>
  <c r="AF1399" i="1"/>
  <c r="AF1499" i="1"/>
  <c r="AF1599" i="1"/>
  <c r="AF1649" i="1"/>
  <c r="AF1699" i="1"/>
  <c r="AF1749" i="1"/>
  <c r="AF1799" i="1"/>
  <c r="AF1849" i="1"/>
  <c r="AF1899" i="1"/>
  <c r="AF1949" i="1"/>
  <c r="AF1999" i="1"/>
  <c r="AF2049" i="1"/>
  <c r="AF2099" i="1"/>
  <c r="AF2149" i="1"/>
  <c r="AF2199" i="1"/>
  <c r="AF2000" i="1"/>
  <c r="AF2050" i="1"/>
  <c r="AF2100" i="1"/>
  <c r="AF2200" i="1"/>
  <c r="AF1401" i="1"/>
  <c r="AF1501" i="1"/>
  <c r="AF1601" i="1"/>
  <c r="AF1651" i="1"/>
  <c r="AF1701" i="1"/>
  <c r="AF1751" i="1"/>
  <c r="AF1801" i="1"/>
  <c r="AF1851" i="1"/>
  <c r="AF1901" i="1"/>
  <c r="AF1951" i="1"/>
  <c r="AF2001" i="1"/>
  <c r="AF2051" i="1"/>
  <c r="AF2101" i="1"/>
  <c r="AF2151" i="1"/>
  <c r="AF2201" i="1"/>
  <c r="AF1402" i="1"/>
  <c r="AF1502" i="1"/>
  <c r="AF1602" i="1"/>
  <c r="AF1652" i="1"/>
  <c r="AF1702" i="1"/>
  <c r="AF1752" i="1"/>
  <c r="AF1802" i="1"/>
  <c r="AF1852" i="1"/>
  <c r="AF1902" i="1"/>
  <c r="AF1952" i="1"/>
  <c r="AF2002" i="1"/>
  <c r="AF2052" i="1"/>
  <c r="AF2102" i="1"/>
  <c r="AF2152" i="1"/>
  <c r="AF2202" i="1"/>
  <c r="AF1808" i="1"/>
  <c r="AF1758" i="1"/>
  <c r="AF1708" i="1"/>
  <c r="AF1658" i="1"/>
  <c r="AF1608" i="1"/>
  <c r="AF1558" i="1"/>
  <c r="AF1458" i="1"/>
  <c r="AF1358" i="1"/>
  <c r="AF2157" i="1"/>
  <c r="AF2107" i="1"/>
  <c r="AF2057" i="1"/>
  <c r="AF2007" i="1"/>
  <c r="AF1957" i="1"/>
  <c r="AF1907" i="1"/>
  <c r="AF1857" i="1"/>
  <c r="AF1807" i="1"/>
  <c r="AF1757" i="1"/>
  <c r="AF1707" i="1"/>
  <c r="AF1657" i="1"/>
  <c r="AF1607" i="1"/>
  <c r="AF1557" i="1"/>
  <c r="AF1457" i="1"/>
  <c r="AF1357" i="1"/>
  <c r="AF2156" i="1"/>
  <c r="AF2106" i="1"/>
  <c r="AF2056" i="1"/>
  <c r="AF2006" i="1"/>
  <c r="AF1956" i="1"/>
  <c r="AF1906" i="1"/>
  <c r="AF1856" i="1"/>
  <c r="AF1806" i="1"/>
  <c r="AF1756" i="1"/>
  <c r="AF1706" i="1"/>
  <c r="AF1656" i="1"/>
  <c r="AF1606" i="1"/>
  <c r="AF1556" i="1"/>
  <c r="AF1456" i="1"/>
  <c r="AF1356" i="1"/>
  <c r="AF2155" i="1"/>
  <c r="AF2105" i="1"/>
  <c r="AF2055" i="1"/>
  <c r="AF2005" i="1"/>
  <c r="AF1955" i="1"/>
  <c r="AF1905" i="1"/>
  <c r="AF1855" i="1"/>
  <c r="AF1805" i="1"/>
  <c r="AF1755" i="1"/>
  <c r="AF1705" i="1"/>
  <c r="AF1655" i="1"/>
  <c r="AF1605" i="1"/>
  <c r="AF1555" i="1"/>
  <c r="AF1455" i="1"/>
  <c r="AF1355" i="1"/>
  <c r="AF2154" i="1"/>
  <c r="AF2104" i="1"/>
  <c r="AF2054" i="1"/>
  <c r="AF2004" i="1"/>
  <c r="AF1954" i="1"/>
  <c r="AF1904" i="1"/>
  <c r="AF1854" i="1"/>
  <c r="AF1804" i="1"/>
  <c r="AF1754" i="1"/>
  <c r="AF1704" i="1"/>
  <c r="AF1654" i="1"/>
  <c r="AF1604" i="1"/>
  <c r="AF1554" i="1"/>
  <c r="AF1454" i="1"/>
  <c r="AF1354" i="1"/>
  <c r="AF1453" i="1"/>
  <c r="AF1553" i="1"/>
  <c r="AF1603" i="1"/>
  <c r="AF1653" i="1"/>
  <c r="AF1703" i="1"/>
  <c r="AF1753" i="1"/>
  <c r="AF1803" i="1"/>
  <c r="AF1853" i="1"/>
  <c r="AF1903" i="1"/>
  <c r="AF1953" i="1"/>
  <c r="AF2003" i="1"/>
  <c r="AF2053" i="1"/>
  <c r="AF2103" i="1"/>
  <c r="AF2153" i="1"/>
  <c r="AF1353" i="1"/>
  <c r="AD1604" i="1"/>
  <c r="AD1654" i="1"/>
  <c r="AD1704" i="1"/>
  <c r="AD1754" i="1"/>
  <c r="AD1804" i="1"/>
  <c r="AD1854" i="1"/>
  <c r="AD1904" i="1"/>
  <c r="AD1954" i="1"/>
  <c r="AD2004" i="1"/>
  <c r="AD2054" i="1"/>
  <c r="AD2104" i="1"/>
  <c r="AD5" i="1"/>
  <c r="AD55" i="1"/>
  <c r="AD105" i="1"/>
  <c r="AD155" i="1"/>
  <c r="AD205" i="1"/>
  <c r="AD255" i="1"/>
  <c r="AD305" i="1"/>
  <c r="AD355" i="1"/>
  <c r="AD405" i="1"/>
  <c r="AD455" i="1"/>
  <c r="AD505" i="1"/>
  <c r="AD555" i="1"/>
  <c r="AD605" i="1"/>
  <c r="AD655" i="1"/>
  <c r="AD705" i="1"/>
  <c r="AD755" i="1"/>
  <c r="AD805" i="1"/>
  <c r="AD855" i="1"/>
  <c r="AD905" i="1"/>
  <c r="AD955" i="1"/>
  <c r="AD1005" i="1"/>
  <c r="AD1055" i="1"/>
  <c r="AD1105" i="1"/>
  <c r="AD1155" i="1"/>
  <c r="AD1205" i="1"/>
  <c r="AD1255" i="1"/>
  <c r="AD1305" i="1"/>
  <c r="AD1355" i="1"/>
  <c r="AD1455" i="1"/>
  <c r="AD1555" i="1"/>
  <c r="AD1605" i="1"/>
  <c r="AD1655" i="1"/>
  <c r="AD1705" i="1"/>
  <c r="AD1755" i="1"/>
  <c r="AD1805" i="1"/>
  <c r="AD1855" i="1"/>
  <c r="AD1905" i="1"/>
  <c r="AD1955" i="1"/>
  <c r="AD2005" i="1"/>
  <c r="AD2055" i="1"/>
  <c r="AD2105" i="1"/>
  <c r="AD6" i="1"/>
  <c r="AD56" i="1"/>
  <c r="AD106" i="1"/>
  <c r="AD156" i="1"/>
  <c r="AD206" i="1"/>
  <c r="AD256" i="1"/>
  <c r="AD306" i="1"/>
  <c r="AD356" i="1"/>
  <c r="AD406" i="1"/>
  <c r="AD456" i="1"/>
  <c r="AD506" i="1"/>
  <c r="AD556" i="1"/>
  <c r="AD606" i="1"/>
  <c r="AD656" i="1"/>
  <c r="AD706" i="1"/>
  <c r="AD756" i="1"/>
  <c r="AD806" i="1"/>
  <c r="AD856" i="1"/>
  <c r="AD906" i="1"/>
  <c r="AD956" i="1"/>
  <c r="AD1006" i="1"/>
  <c r="AD1056" i="1"/>
  <c r="AD1106" i="1"/>
  <c r="AD1156" i="1"/>
  <c r="AD1206" i="1"/>
  <c r="AD1256" i="1"/>
  <c r="AD1306" i="1"/>
  <c r="AD1356" i="1"/>
  <c r="AD1456" i="1"/>
  <c r="AD1556" i="1"/>
  <c r="AD1606" i="1"/>
  <c r="AD1656" i="1"/>
  <c r="AD1706" i="1"/>
  <c r="AD1756" i="1"/>
  <c r="AD1806" i="1"/>
  <c r="AD1856" i="1"/>
  <c r="AD1906" i="1"/>
  <c r="AD1956" i="1"/>
  <c r="AD2006" i="1"/>
  <c r="AD2056" i="1"/>
  <c r="AD2106" i="1"/>
  <c r="AD7" i="1"/>
  <c r="AD57" i="1"/>
  <c r="AD107" i="1"/>
  <c r="AD157" i="1"/>
  <c r="AD207" i="1"/>
  <c r="AD257" i="1"/>
  <c r="AD307" i="1"/>
  <c r="AD357" i="1"/>
  <c r="AD407" i="1"/>
  <c r="AD457" i="1"/>
  <c r="AD507" i="1"/>
  <c r="AD557" i="1"/>
  <c r="AD607" i="1"/>
  <c r="AD657" i="1"/>
  <c r="AD707" i="1"/>
  <c r="AD757" i="1"/>
  <c r="AD807" i="1"/>
  <c r="AD857" i="1"/>
  <c r="AD907" i="1"/>
  <c r="AD957" i="1"/>
  <c r="AD1007" i="1"/>
  <c r="AD1057" i="1"/>
  <c r="AD1107" i="1"/>
  <c r="AD1157" i="1"/>
  <c r="AD1207" i="1"/>
  <c r="AD1257" i="1"/>
  <c r="AD1307" i="1"/>
  <c r="AD1357" i="1"/>
  <c r="AD1457" i="1"/>
  <c r="AD1557" i="1"/>
  <c r="AD1607" i="1"/>
  <c r="AD1657" i="1"/>
  <c r="AD1707" i="1"/>
  <c r="AD1757" i="1"/>
  <c r="AD1807" i="1"/>
  <c r="AD1857" i="1"/>
  <c r="AD1907" i="1"/>
  <c r="AD1957" i="1"/>
  <c r="AD2007" i="1"/>
  <c r="AD2057" i="1"/>
  <c r="AD2107" i="1"/>
  <c r="AD8" i="1"/>
  <c r="AD58" i="1"/>
  <c r="AD108" i="1"/>
  <c r="AD158" i="1"/>
  <c r="AD208" i="1"/>
  <c r="AD258" i="1"/>
  <c r="AD308" i="1"/>
  <c r="AD358" i="1"/>
  <c r="AD408" i="1"/>
  <c r="AD458" i="1"/>
  <c r="AD508" i="1"/>
  <c r="AD558" i="1"/>
  <c r="AD608" i="1"/>
  <c r="AD658" i="1"/>
  <c r="AD708" i="1"/>
  <c r="AD758" i="1"/>
  <c r="AD808" i="1"/>
  <c r="AD858" i="1"/>
  <c r="AD908" i="1"/>
  <c r="AD958" i="1"/>
  <c r="AD1008" i="1"/>
  <c r="AD1058" i="1"/>
  <c r="AD1108" i="1"/>
  <c r="AD1158" i="1"/>
  <c r="AD1208" i="1"/>
  <c r="AD1258" i="1"/>
  <c r="AD1308" i="1"/>
  <c r="AD1358" i="1"/>
  <c r="AD1458" i="1"/>
  <c r="AD1558" i="1"/>
  <c r="AD1608" i="1"/>
  <c r="AD1658" i="1"/>
  <c r="AD1708" i="1"/>
  <c r="AD1758" i="1"/>
  <c r="AD1808" i="1"/>
  <c r="AD1858" i="1"/>
  <c r="AD1908" i="1"/>
  <c r="AD1958" i="1"/>
  <c r="AD2008" i="1"/>
  <c r="AD2058" i="1"/>
  <c r="AD2108" i="1"/>
  <c r="AD9" i="1"/>
  <c r="AD59" i="1"/>
  <c r="AD109" i="1"/>
  <c r="AD159" i="1"/>
  <c r="AD209" i="1"/>
  <c r="AD259" i="1"/>
  <c r="AD309" i="1"/>
  <c r="AD359" i="1"/>
  <c r="AD409" i="1"/>
  <c r="AD459" i="1"/>
  <c r="AD509" i="1"/>
  <c r="AD559" i="1"/>
  <c r="AD609" i="1"/>
  <c r="AD659" i="1"/>
  <c r="AD709" i="1"/>
  <c r="AD759" i="1"/>
  <c r="AD809" i="1"/>
  <c r="AD859" i="1"/>
  <c r="AD909" i="1"/>
  <c r="AD959" i="1"/>
  <c r="AD1009" i="1"/>
  <c r="AD1059" i="1"/>
  <c r="AD1109" i="1"/>
  <c r="AD1159" i="1"/>
  <c r="AD1209" i="1"/>
  <c r="AD1259" i="1"/>
  <c r="AD1309" i="1"/>
  <c r="AD1359" i="1"/>
  <c r="AD1459" i="1"/>
  <c r="AD1559" i="1"/>
  <c r="AD1609" i="1"/>
  <c r="AD1659" i="1"/>
  <c r="AD1709" i="1"/>
  <c r="AD1759" i="1"/>
  <c r="AD1809" i="1"/>
  <c r="AD1859" i="1"/>
  <c r="AD1909" i="1"/>
  <c r="AD1959" i="1"/>
  <c r="AD2009" i="1"/>
  <c r="AD2059" i="1"/>
  <c r="AD2109" i="1"/>
  <c r="AD10" i="1"/>
  <c r="AD60" i="1"/>
  <c r="AD110" i="1"/>
  <c r="AD160" i="1"/>
  <c r="AD210" i="1"/>
  <c r="AD260" i="1"/>
  <c r="AD310" i="1"/>
  <c r="AD360" i="1"/>
  <c r="AD410" i="1"/>
  <c r="AD460" i="1"/>
  <c r="AD510" i="1"/>
  <c r="AD560" i="1"/>
  <c r="AD610" i="1"/>
  <c r="AD660" i="1"/>
  <c r="AD710" i="1"/>
  <c r="AD760" i="1"/>
  <c r="AD810" i="1"/>
  <c r="AD860" i="1"/>
  <c r="AD910" i="1"/>
  <c r="AD960" i="1"/>
  <c r="AD1010" i="1"/>
  <c r="AD1060" i="1"/>
  <c r="AD1110" i="1"/>
  <c r="AD1160" i="1"/>
  <c r="AD1210" i="1"/>
  <c r="AD1260" i="1"/>
  <c r="AD1310" i="1"/>
  <c r="AD1360" i="1"/>
  <c r="AD1460" i="1"/>
  <c r="AD1560" i="1"/>
  <c r="AD1610" i="1"/>
  <c r="AD1660" i="1"/>
  <c r="AD1710" i="1"/>
  <c r="AD1760" i="1"/>
  <c r="AD1810" i="1"/>
  <c r="AD1860" i="1"/>
  <c r="AD1910" i="1"/>
  <c r="AD1960" i="1"/>
  <c r="AD2010" i="1"/>
  <c r="AD2060" i="1"/>
  <c r="AD2110" i="1"/>
  <c r="AD11" i="1"/>
  <c r="AD61" i="1"/>
  <c r="AD111" i="1"/>
  <c r="AD161" i="1"/>
  <c r="AD211" i="1"/>
  <c r="AD261" i="1"/>
  <c r="AD311" i="1"/>
  <c r="AD361" i="1"/>
  <c r="AD411" i="1"/>
  <c r="AD461" i="1"/>
  <c r="AD511" i="1"/>
  <c r="AD561" i="1"/>
  <c r="AD611" i="1"/>
  <c r="AD661" i="1"/>
  <c r="AD711" i="1"/>
  <c r="AD761" i="1"/>
  <c r="AD811" i="1"/>
  <c r="AD861" i="1"/>
  <c r="AD911" i="1"/>
  <c r="AD961" i="1"/>
  <c r="AD1011" i="1"/>
  <c r="AD1061" i="1"/>
  <c r="AD1111" i="1"/>
  <c r="AD1161" i="1"/>
  <c r="AD1211" i="1"/>
  <c r="AD1261" i="1"/>
  <c r="AD1311" i="1"/>
  <c r="AD1361" i="1"/>
  <c r="AD1461" i="1"/>
  <c r="AD1561" i="1"/>
  <c r="AD1611" i="1"/>
  <c r="AD1661" i="1"/>
  <c r="AD1711" i="1"/>
  <c r="AD1761" i="1"/>
  <c r="AD1811" i="1"/>
  <c r="AD1861" i="1"/>
  <c r="AD1911" i="1"/>
  <c r="AD1961" i="1"/>
  <c r="AD2011" i="1"/>
  <c r="AD2061" i="1"/>
  <c r="AD2111" i="1"/>
  <c r="AD12" i="1"/>
  <c r="AD62" i="1"/>
  <c r="AD112" i="1"/>
  <c r="AD162" i="1"/>
  <c r="AD212" i="1"/>
  <c r="AD262" i="1"/>
  <c r="AD312" i="1"/>
  <c r="AD362" i="1"/>
  <c r="AD412" i="1"/>
  <c r="AD462" i="1"/>
  <c r="AD512" i="1"/>
  <c r="AD562" i="1"/>
  <c r="AD612" i="1"/>
  <c r="AD662" i="1"/>
  <c r="AD712" i="1"/>
  <c r="AD762" i="1"/>
  <c r="AD812" i="1"/>
  <c r="AD862" i="1"/>
  <c r="AD912" i="1"/>
  <c r="AD962" i="1"/>
  <c r="AD1012" i="1"/>
  <c r="AD1062" i="1"/>
  <c r="AD1112" i="1"/>
  <c r="AD1162" i="1"/>
  <c r="AD1212" i="1"/>
  <c r="AD1262" i="1"/>
  <c r="AD1312" i="1"/>
  <c r="AD1362" i="1"/>
  <c r="AD1462" i="1"/>
  <c r="AD1562" i="1"/>
  <c r="AD1612" i="1"/>
  <c r="AD1662" i="1"/>
  <c r="AD1712" i="1"/>
  <c r="AD1762" i="1"/>
  <c r="AD1812" i="1"/>
  <c r="AD1862" i="1"/>
  <c r="AD1912" i="1"/>
  <c r="AD1962" i="1"/>
  <c r="AD2012" i="1"/>
  <c r="AD2062" i="1"/>
  <c r="AD2112" i="1"/>
  <c r="AD13" i="1"/>
  <c r="AD63" i="1"/>
  <c r="AD113" i="1"/>
  <c r="AD163" i="1"/>
  <c r="AD213" i="1"/>
  <c r="AD263" i="1"/>
  <c r="AD313" i="1"/>
  <c r="AD363" i="1"/>
  <c r="AD413" i="1"/>
  <c r="AD463" i="1"/>
  <c r="AD513" i="1"/>
  <c r="AD563" i="1"/>
  <c r="AD613" i="1"/>
  <c r="AD663" i="1"/>
  <c r="AD713" i="1"/>
  <c r="AD763" i="1"/>
  <c r="AD813" i="1"/>
  <c r="AD863" i="1"/>
  <c r="AD913" i="1"/>
  <c r="AD963" i="1"/>
  <c r="AD1013" i="1"/>
  <c r="AD1063" i="1"/>
  <c r="AD1113" i="1"/>
  <c r="AD1163" i="1"/>
  <c r="AD1213" i="1"/>
  <c r="AD1263" i="1"/>
  <c r="AD1313" i="1"/>
  <c r="AD1363" i="1"/>
  <c r="AD1463" i="1"/>
  <c r="AD1563" i="1"/>
  <c r="AD1613" i="1"/>
  <c r="AD1663" i="1"/>
  <c r="AD1713" i="1"/>
  <c r="AD1763" i="1"/>
  <c r="AD1813" i="1"/>
  <c r="AD1863" i="1"/>
  <c r="AD1913" i="1"/>
  <c r="AD1963" i="1"/>
  <c r="AD2013" i="1"/>
  <c r="AD2063" i="1"/>
  <c r="AD2113" i="1"/>
  <c r="AD14" i="1"/>
  <c r="AD64" i="1"/>
  <c r="AD114" i="1"/>
  <c r="AD164" i="1"/>
  <c r="AD214" i="1"/>
  <c r="AD264" i="1"/>
  <c r="AD314" i="1"/>
  <c r="AD364" i="1"/>
  <c r="AD414" i="1"/>
  <c r="AD464" i="1"/>
  <c r="AD514" i="1"/>
  <c r="AD564" i="1"/>
  <c r="AD614" i="1"/>
  <c r="AD664" i="1"/>
  <c r="AD714" i="1"/>
  <c r="AD764" i="1"/>
  <c r="AD814" i="1"/>
  <c r="AD864" i="1"/>
  <c r="AD914" i="1"/>
  <c r="AD964" i="1"/>
  <c r="AD1014" i="1"/>
  <c r="AD1064" i="1"/>
  <c r="AD1114" i="1"/>
  <c r="AD1164" i="1"/>
  <c r="AD1214" i="1"/>
  <c r="AD1264" i="1"/>
  <c r="AD1314" i="1"/>
  <c r="AD1364" i="1"/>
  <c r="AD1464" i="1"/>
  <c r="AD1564" i="1"/>
  <c r="AD1614" i="1"/>
  <c r="AD1664" i="1"/>
  <c r="AD1714" i="1"/>
  <c r="AD1764" i="1"/>
  <c r="AD1814" i="1"/>
  <c r="AD1864" i="1"/>
  <c r="AD1914" i="1"/>
  <c r="AD1964" i="1"/>
  <c r="AD2014" i="1"/>
  <c r="AD2064" i="1"/>
  <c r="AD2114" i="1"/>
  <c r="AD15" i="1"/>
  <c r="AD65" i="1"/>
  <c r="AD115" i="1"/>
  <c r="AD165" i="1"/>
  <c r="AD215" i="1"/>
  <c r="AD265" i="1"/>
  <c r="AD315" i="1"/>
  <c r="AD365" i="1"/>
  <c r="AD415" i="1"/>
  <c r="AD465" i="1"/>
  <c r="AD515" i="1"/>
  <c r="AD565" i="1"/>
  <c r="AD615" i="1"/>
  <c r="AD665" i="1"/>
  <c r="AD715" i="1"/>
  <c r="AD765" i="1"/>
  <c r="AD815" i="1"/>
  <c r="AD865" i="1"/>
  <c r="AD915" i="1"/>
  <c r="AD965" i="1"/>
  <c r="AD1015" i="1"/>
  <c r="AD1065" i="1"/>
  <c r="AD1115" i="1"/>
  <c r="AD1165" i="1"/>
  <c r="AD1215" i="1"/>
  <c r="AD1265" i="1"/>
  <c r="AD1315" i="1"/>
  <c r="AD1365" i="1"/>
  <c r="AD1465" i="1"/>
  <c r="AD1565" i="1"/>
  <c r="AD1615" i="1"/>
  <c r="AD1665" i="1"/>
  <c r="AD1715" i="1"/>
  <c r="AD1765" i="1"/>
  <c r="AD1815" i="1"/>
  <c r="AD1865" i="1"/>
  <c r="AD1915" i="1"/>
  <c r="AD1965" i="1"/>
  <c r="AD2015" i="1"/>
  <c r="AD2065" i="1"/>
  <c r="AD2115" i="1"/>
  <c r="AD16" i="1"/>
  <c r="AD66" i="1"/>
  <c r="AD116" i="1"/>
  <c r="AD166" i="1"/>
  <c r="AD216" i="1"/>
  <c r="AD266" i="1"/>
  <c r="AD316" i="1"/>
  <c r="AD366" i="1"/>
  <c r="AD416" i="1"/>
  <c r="AD466" i="1"/>
  <c r="AD516" i="1"/>
  <c r="AD566" i="1"/>
  <c r="AD616" i="1"/>
  <c r="AD666" i="1"/>
  <c r="AD716" i="1"/>
  <c r="AD766" i="1"/>
  <c r="AD816" i="1"/>
  <c r="AD866" i="1"/>
  <c r="AD916" i="1"/>
  <c r="AD966" i="1"/>
  <c r="AD1016" i="1"/>
  <c r="AD1066" i="1"/>
  <c r="AD1116" i="1"/>
  <c r="AD1166" i="1"/>
  <c r="AD1216" i="1"/>
  <c r="AD1266" i="1"/>
  <c r="AD1316" i="1"/>
  <c r="AD1366" i="1"/>
  <c r="AD1466" i="1"/>
  <c r="AD1566" i="1"/>
  <c r="AD1616" i="1"/>
  <c r="AD1666" i="1"/>
  <c r="AD1716" i="1"/>
  <c r="AD1766" i="1"/>
  <c r="AD1816" i="1"/>
  <c r="AD1866" i="1"/>
  <c r="AD1916" i="1"/>
  <c r="AD1966" i="1"/>
  <c r="AD2016" i="1"/>
  <c r="AD2066" i="1"/>
  <c r="AD2116" i="1"/>
  <c r="AD17" i="1"/>
  <c r="AD67" i="1"/>
  <c r="AD117" i="1"/>
  <c r="AD167" i="1"/>
  <c r="AD217" i="1"/>
  <c r="AD267" i="1"/>
  <c r="AD317" i="1"/>
  <c r="AD367" i="1"/>
  <c r="AD417" i="1"/>
  <c r="AD467" i="1"/>
  <c r="AD517" i="1"/>
  <c r="AD567" i="1"/>
  <c r="AD617" i="1"/>
  <c r="AD667" i="1"/>
  <c r="AD717" i="1"/>
  <c r="AD767" i="1"/>
  <c r="AD817" i="1"/>
  <c r="AD867" i="1"/>
  <c r="AD917" i="1"/>
  <c r="AD967" i="1"/>
  <c r="AD1017" i="1"/>
  <c r="AD1067" i="1"/>
  <c r="AD1117" i="1"/>
  <c r="AD1167" i="1"/>
  <c r="AD1217" i="1"/>
  <c r="AD1267" i="1"/>
  <c r="AD1317" i="1"/>
  <c r="AD1367" i="1"/>
  <c r="AD1467" i="1"/>
  <c r="AD1567" i="1"/>
  <c r="AD1617" i="1"/>
  <c r="AD1667" i="1"/>
  <c r="AD1717" i="1"/>
  <c r="AD1767" i="1"/>
  <c r="AD1817" i="1"/>
  <c r="AD1867" i="1"/>
  <c r="AD1917" i="1"/>
  <c r="AD1967" i="1"/>
  <c r="AD2017" i="1"/>
  <c r="AD2067" i="1"/>
  <c r="AD2117" i="1"/>
  <c r="AD18" i="1"/>
  <c r="AD68" i="1"/>
  <c r="AD118" i="1"/>
  <c r="AD168" i="1"/>
  <c r="AD218" i="1"/>
  <c r="AD268" i="1"/>
  <c r="AD318" i="1"/>
  <c r="AD368" i="1"/>
  <c r="AD418" i="1"/>
  <c r="AD468" i="1"/>
  <c r="AD518" i="1"/>
  <c r="AD568" i="1"/>
  <c r="AD618" i="1"/>
  <c r="AD668" i="1"/>
  <c r="AD718" i="1"/>
  <c r="AD768" i="1"/>
  <c r="AD818" i="1"/>
  <c r="AD868" i="1"/>
  <c r="AD918" i="1"/>
  <c r="AD968" i="1"/>
  <c r="AD1018" i="1"/>
  <c r="AD1068" i="1"/>
  <c r="AD1118" i="1"/>
  <c r="AD1168" i="1"/>
  <c r="AD1218" i="1"/>
  <c r="AD1268" i="1"/>
  <c r="AD1318" i="1"/>
  <c r="AD1368" i="1"/>
  <c r="AD1468" i="1"/>
  <c r="AD1568" i="1"/>
  <c r="AD1618" i="1"/>
  <c r="AD1668" i="1"/>
  <c r="AD1718" i="1"/>
  <c r="AD1768" i="1"/>
  <c r="AD1818" i="1"/>
  <c r="AD1868" i="1"/>
  <c r="AD1918" i="1"/>
  <c r="AD1968" i="1"/>
  <c r="AD2018" i="1"/>
  <c r="AD2068" i="1"/>
  <c r="AD2118" i="1"/>
  <c r="AD19" i="1"/>
  <c r="AD69" i="1"/>
  <c r="AD119" i="1"/>
  <c r="AD169" i="1"/>
  <c r="AD219" i="1"/>
  <c r="AD269" i="1"/>
  <c r="AD319" i="1"/>
  <c r="AD369" i="1"/>
  <c r="AD419" i="1"/>
  <c r="AD469" i="1"/>
  <c r="AD519" i="1"/>
  <c r="AD569" i="1"/>
  <c r="AD619" i="1"/>
  <c r="AD669" i="1"/>
  <c r="AD719" i="1"/>
  <c r="AD769" i="1"/>
  <c r="AD819" i="1"/>
  <c r="AD869" i="1"/>
  <c r="AD919" i="1"/>
  <c r="AD969" i="1"/>
  <c r="AD1019" i="1"/>
  <c r="AD1069" i="1"/>
  <c r="AD1119" i="1"/>
  <c r="AD1169" i="1"/>
  <c r="AD1219" i="1"/>
  <c r="AD1269" i="1"/>
  <c r="AD1319" i="1"/>
  <c r="AD1369" i="1"/>
  <c r="AD1469" i="1"/>
  <c r="AD1569" i="1"/>
  <c r="AD1619" i="1"/>
  <c r="AD1669" i="1"/>
  <c r="AD1719" i="1"/>
  <c r="AD1769" i="1"/>
  <c r="AD1819" i="1"/>
  <c r="AD1869" i="1"/>
  <c r="AD1919" i="1"/>
  <c r="AD1969" i="1"/>
  <c r="AD2019" i="1"/>
  <c r="AD2069" i="1"/>
  <c r="AD2119" i="1"/>
  <c r="AD20" i="1"/>
  <c r="AD70" i="1"/>
  <c r="AD120" i="1"/>
  <c r="AD170" i="1"/>
  <c r="AD220" i="1"/>
  <c r="AD270" i="1"/>
  <c r="AD320" i="1"/>
  <c r="AD370" i="1"/>
  <c r="AD420" i="1"/>
  <c r="AD470" i="1"/>
  <c r="AD520" i="1"/>
  <c r="AD570" i="1"/>
  <c r="AD620" i="1"/>
  <c r="AD670" i="1"/>
  <c r="AD720" i="1"/>
  <c r="AD770" i="1"/>
  <c r="AD820" i="1"/>
  <c r="AD870" i="1"/>
  <c r="AD920" i="1"/>
  <c r="AD970" i="1"/>
  <c r="AD1020" i="1"/>
  <c r="AD1070" i="1"/>
  <c r="AD1120" i="1"/>
  <c r="AD1170" i="1"/>
  <c r="AD1220" i="1"/>
  <c r="AD1270" i="1"/>
  <c r="AD1320" i="1"/>
  <c r="AD1370" i="1"/>
  <c r="AD1470" i="1"/>
  <c r="AD1570" i="1"/>
  <c r="AD1620" i="1"/>
  <c r="AD1670" i="1"/>
  <c r="AD1720" i="1"/>
  <c r="AD1770" i="1"/>
  <c r="AD1820" i="1"/>
  <c r="AD1870" i="1"/>
  <c r="AD1920" i="1"/>
  <c r="AD1970" i="1"/>
  <c r="AD2020" i="1"/>
  <c r="AD2070" i="1"/>
  <c r="AD2120" i="1"/>
  <c r="AD21" i="1"/>
  <c r="AD71" i="1"/>
  <c r="AD121" i="1"/>
  <c r="AD171" i="1"/>
  <c r="AD221" i="1"/>
  <c r="AD271" i="1"/>
  <c r="AD321" i="1"/>
  <c r="AD371" i="1"/>
  <c r="AD421" i="1"/>
  <c r="AD471" i="1"/>
  <c r="AD521" i="1"/>
  <c r="AD571" i="1"/>
  <c r="AD621" i="1"/>
  <c r="AD671" i="1"/>
  <c r="AD721" i="1"/>
  <c r="AD771" i="1"/>
  <c r="AD821" i="1"/>
  <c r="AD871" i="1"/>
  <c r="AD921" i="1"/>
  <c r="AD971" i="1"/>
  <c r="AD1021" i="1"/>
  <c r="AD1071" i="1"/>
  <c r="AD1121" i="1"/>
  <c r="AD1171" i="1"/>
  <c r="AD1221" i="1"/>
  <c r="AD1271" i="1"/>
  <c r="AD1321" i="1"/>
  <c r="AD1371" i="1"/>
  <c r="AD1471" i="1"/>
  <c r="AD1571" i="1"/>
  <c r="AD1621" i="1"/>
  <c r="AD1671" i="1"/>
  <c r="AD1721" i="1"/>
  <c r="AD1771" i="1"/>
  <c r="AD1821" i="1"/>
  <c r="AD1871" i="1"/>
  <c r="AD1921" i="1"/>
  <c r="AD1971" i="1"/>
  <c r="AD2021" i="1"/>
  <c r="AD2071" i="1"/>
  <c r="AD2121" i="1"/>
  <c r="AD22" i="1"/>
  <c r="AD72" i="1"/>
  <c r="AD122" i="1"/>
  <c r="AD172" i="1"/>
  <c r="AD222" i="1"/>
  <c r="AD272" i="1"/>
  <c r="AD322" i="1"/>
  <c r="AD372" i="1"/>
  <c r="AD422" i="1"/>
  <c r="AD472" i="1"/>
  <c r="AD522" i="1"/>
  <c r="AD572" i="1"/>
  <c r="AD622" i="1"/>
  <c r="AD672" i="1"/>
  <c r="AD722" i="1"/>
  <c r="AD772" i="1"/>
  <c r="AD822" i="1"/>
  <c r="AD872" i="1"/>
  <c r="AD922" i="1"/>
  <c r="AD972" i="1"/>
  <c r="AD1022" i="1"/>
  <c r="AD1072" i="1"/>
  <c r="AD1122" i="1"/>
  <c r="AD1172" i="1"/>
  <c r="AD1222" i="1"/>
  <c r="AD1272" i="1"/>
  <c r="AD1322" i="1"/>
  <c r="AD1372" i="1"/>
  <c r="AD1472" i="1"/>
  <c r="AD1572" i="1"/>
  <c r="AD1622" i="1"/>
  <c r="AD1672" i="1"/>
  <c r="AD1722" i="1"/>
  <c r="AD1772" i="1"/>
  <c r="AD1822" i="1"/>
  <c r="AD1872" i="1"/>
  <c r="AD1922" i="1"/>
  <c r="AD1972" i="1"/>
  <c r="AD2022" i="1"/>
  <c r="AD2072" i="1"/>
  <c r="AD2122" i="1"/>
  <c r="AD23" i="1"/>
  <c r="AD73" i="1"/>
  <c r="AD123" i="1"/>
  <c r="AD173" i="1"/>
  <c r="AD223" i="1"/>
  <c r="AD273" i="1"/>
  <c r="AD323" i="1"/>
  <c r="AD373" i="1"/>
  <c r="AD423" i="1"/>
  <c r="AD473" i="1"/>
  <c r="AD523" i="1"/>
  <c r="AD573" i="1"/>
  <c r="AD623" i="1"/>
  <c r="AD673" i="1"/>
  <c r="AD723" i="1"/>
  <c r="AD773" i="1"/>
  <c r="AD823" i="1"/>
  <c r="AD873" i="1"/>
  <c r="AD923" i="1"/>
  <c r="AD973" i="1"/>
  <c r="AD1023" i="1"/>
  <c r="AD1073" i="1"/>
  <c r="AD1123" i="1"/>
  <c r="AD1173" i="1"/>
  <c r="AD1223" i="1"/>
  <c r="AD1273" i="1"/>
  <c r="AD1323" i="1"/>
  <c r="AD1373" i="1"/>
  <c r="AD1473" i="1"/>
  <c r="AD1573" i="1"/>
  <c r="AD1623" i="1"/>
  <c r="AD1673" i="1"/>
  <c r="AD1723" i="1"/>
  <c r="AD1773" i="1"/>
  <c r="AD1823" i="1"/>
  <c r="AD1873" i="1"/>
  <c r="AD1923" i="1"/>
  <c r="AD1973" i="1"/>
  <c r="AD2023" i="1"/>
  <c r="AD2073" i="1"/>
  <c r="AD2123" i="1"/>
  <c r="AD24" i="1"/>
  <c r="AD74" i="1"/>
  <c r="AD124" i="1"/>
  <c r="AD174" i="1"/>
  <c r="AD224" i="1"/>
  <c r="AD274" i="1"/>
  <c r="AD324" i="1"/>
  <c r="AD374" i="1"/>
  <c r="AD424" i="1"/>
  <c r="AD474" i="1"/>
  <c r="AD524" i="1"/>
  <c r="AD574" i="1"/>
  <c r="AD624" i="1"/>
  <c r="AD674" i="1"/>
  <c r="AD724" i="1"/>
  <c r="AD774" i="1"/>
  <c r="AD824" i="1"/>
  <c r="AD874" i="1"/>
  <c r="AD924" i="1"/>
  <c r="AD974" i="1"/>
  <c r="AD1024" i="1"/>
  <c r="AD1074" i="1"/>
  <c r="AD1124" i="1"/>
  <c r="AD1174" i="1"/>
  <c r="AD1224" i="1"/>
  <c r="AD1274" i="1"/>
  <c r="AD1324" i="1"/>
  <c r="AD1374" i="1"/>
  <c r="AD1474" i="1"/>
  <c r="AD1574" i="1"/>
  <c r="AD1624" i="1"/>
  <c r="AD1674" i="1"/>
  <c r="AD1724" i="1"/>
  <c r="AD1774" i="1"/>
  <c r="AD1824" i="1"/>
  <c r="AD1874" i="1"/>
  <c r="AD1924" i="1"/>
  <c r="AD1974" i="1"/>
  <c r="AD2024" i="1"/>
  <c r="AD2074" i="1"/>
  <c r="AD2124" i="1"/>
  <c r="AD25" i="1"/>
  <c r="AD75" i="1"/>
  <c r="AD125" i="1"/>
  <c r="AD175" i="1"/>
  <c r="AD225" i="1"/>
  <c r="AD275" i="1"/>
  <c r="AD325" i="1"/>
  <c r="AD375" i="1"/>
  <c r="AD425" i="1"/>
  <c r="AD475" i="1"/>
  <c r="AD525" i="1"/>
  <c r="AD575" i="1"/>
  <c r="AD625" i="1"/>
  <c r="AD675" i="1"/>
  <c r="AD725" i="1"/>
  <c r="AD775" i="1"/>
  <c r="AD825" i="1"/>
  <c r="AD875" i="1"/>
  <c r="AD925" i="1"/>
  <c r="AD975" i="1"/>
  <c r="AD1025" i="1"/>
  <c r="AD1075" i="1"/>
  <c r="AD1125" i="1"/>
  <c r="AD1175" i="1"/>
  <c r="AD1225" i="1"/>
  <c r="AD1275" i="1"/>
  <c r="AD1325" i="1"/>
  <c r="AD1375" i="1"/>
  <c r="AD1475" i="1"/>
  <c r="AD1575" i="1"/>
  <c r="AD1625" i="1"/>
  <c r="AD1675" i="1"/>
  <c r="AD1725" i="1"/>
  <c r="AD1775" i="1"/>
  <c r="AD1825" i="1"/>
  <c r="AD1875" i="1"/>
  <c r="AD1925" i="1"/>
  <c r="AD1975" i="1"/>
  <c r="AD2025" i="1"/>
  <c r="AD2075" i="1"/>
  <c r="AD2125" i="1"/>
  <c r="AD26" i="1"/>
  <c r="AD76" i="1"/>
  <c r="AD126" i="1"/>
  <c r="AD176" i="1"/>
  <c r="AD226" i="1"/>
  <c r="AD276" i="1"/>
  <c r="AD326" i="1"/>
  <c r="AD376" i="1"/>
  <c r="AD426" i="1"/>
  <c r="AD476" i="1"/>
  <c r="AD526" i="1"/>
  <c r="AD576" i="1"/>
  <c r="AD626" i="1"/>
  <c r="AD676" i="1"/>
  <c r="AD726" i="1"/>
  <c r="AD776" i="1"/>
  <c r="AD826" i="1"/>
  <c r="AD876" i="1"/>
  <c r="AD926" i="1"/>
  <c r="AD976" i="1"/>
  <c r="AD1026" i="1"/>
  <c r="AD1076" i="1"/>
  <c r="AD1126" i="1"/>
  <c r="AD1176" i="1"/>
  <c r="AD1226" i="1"/>
  <c r="AD1276" i="1"/>
  <c r="AD1326" i="1"/>
  <c r="AD1376" i="1"/>
  <c r="AD1476" i="1"/>
  <c r="AD1576" i="1"/>
  <c r="AD1626" i="1"/>
  <c r="AD1676" i="1"/>
  <c r="AD1726" i="1"/>
  <c r="AD1776" i="1"/>
  <c r="AD1826" i="1"/>
  <c r="AD1876" i="1"/>
  <c r="AD1926" i="1"/>
  <c r="AD1976" i="1"/>
  <c r="AD2026" i="1"/>
  <c r="AD2076" i="1"/>
  <c r="AD2126" i="1"/>
  <c r="AD27" i="1"/>
  <c r="AD77" i="1"/>
  <c r="AD127" i="1"/>
  <c r="AD177" i="1"/>
  <c r="AD227" i="1"/>
  <c r="AD277" i="1"/>
  <c r="AD327" i="1"/>
  <c r="AD377" i="1"/>
  <c r="AD427" i="1"/>
  <c r="AD477" i="1"/>
  <c r="AD527" i="1"/>
  <c r="AD577" i="1"/>
  <c r="AD627" i="1"/>
  <c r="AD677" i="1"/>
  <c r="AD727" i="1"/>
  <c r="AD777" i="1"/>
  <c r="AD827" i="1"/>
  <c r="AD877" i="1"/>
  <c r="AD927" i="1"/>
  <c r="AD977" i="1"/>
  <c r="AD1027" i="1"/>
  <c r="AD1077" i="1"/>
  <c r="AD1127" i="1"/>
  <c r="AD1177" i="1"/>
  <c r="AD1227" i="1"/>
  <c r="AD1277" i="1"/>
  <c r="AD1327" i="1"/>
  <c r="AD1377" i="1"/>
  <c r="AD1477" i="1"/>
  <c r="AD1577" i="1"/>
  <c r="AD1627" i="1"/>
  <c r="AD1677" i="1"/>
  <c r="AD1727" i="1"/>
  <c r="AD1777" i="1"/>
  <c r="AD1827" i="1"/>
  <c r="AD1877" i="1"/>
  <c r="AD1927" i="1"/>
  <c r="AD1977" i="1"/>
  <c r="AD2027" i="1"/>
  <c r="AD2077" i="1"/>
  <c r="AD2127" i="1"/>
  <c r="AD28" i="1"/>
  <c r="AD78" i="1"/>
  <c r="AD128" i="1"/>
  <c r="AD178" i="1"/>
  <c r="AD228" i="1"/>
  <c r="AD278" i="1"/>
  <c r="AD328" i="1"/>
  <c r="AD378" i="1"/>
  <c r="AD428" i="1"/>
  <c r="AD478" i="1"/>
  <c r="AD528" i="1"/>
  <c r="AD578" i="1"/>
  <c r="AD628" i="1"/>
  <c r="AD678" i="1"/>
  <c r="AD728" i="1"/>
  <c r="AD778" i="1"/>
  <c r="AD828" i="1"/>
  <c r="AD878" i="1"/>
  <c r="AD928" i="1"/>
  <c r="AD978" i="1"/>
  <c r="AD1028" i="1"/>
  <c r="AD1078" i="1"/>
  <c r="AD1128" i="1"/>
  <c r="AD1178" i="1"/>
  <c r="AD1228" i="1"/>
  <c r="AD1278" i="1"/>
  <c r="AD1328" i="1"/>
  <c r="AD1378" i="1"/>
  <c r="AD1478" i="1"/>
  <c r="AD1578" i="1"/>
  <c r="AD1628" i="1"/>
  <c r="AD1678" i="1"/>
  <c r="AD1728" i="1"/>
  <c r="AD1778" i="1"/>
  <c r="AD1828" i="1"/>
  <c r="AD1878" i="1"/>
  <c r="AD1928" i="1"/>
  <c r="AD1978" i="1"/>
  <c r="AD2028" i="1"/>
  <c r="AD2078" i="1"/>
  <c r="AD2128" i="1"/>
  <c r="AD29" i="1"/>
  <c r="AD79" i="1"/>
  <c r="AD129" i="1"/>
  <c r="AD179" i="1"/>
  <c r="AD229" i="1"/>
  <c r="AD279" i="1"/>
  <c r="AD329" i="1"/>
  <c r="AD379" i="1"/>
  <c r="AD429" i="1"/>
  <c r="AD479" i="1"/>
  <c r="AD529" i="1"/>
  <c r="AD579" i="1"/>
  <c r="AD629" i="1"/>
  <c r="AD679" i="1"/>
  <c r="AD729" i="1"/>
  <c r="AD779" i="1"/>
  <c r="AD829" i="1"/>
  <c r="AD879" i="1"/>
  <c r="AD929" i="1"/>
  <c r="AD979" i="1"/>
  <c r="AD1029" i="1"/>
  <c r="AD1079" i="1"/>
  <c r="AD1129" i="1"/>
  <c r="AD1179" i="1"/>
  <c r="AD1229" i="1"/>
  <c r="AD1279" i="1"/>
  <c r="AD1329" i="1"/>
  <c r="AD1379" i="1"/>
  <c r="AD1479" i="1"/>
  <c r="AD1579" i="1"/>
  <c r="AD1629" i="1"/>
  <c r="AD1679" i="1"/>
  <c r="AD1729" i="1"/>
  <c r="AD1779" i="1"/>
  <c r="AD1829" i="1"/>
  <c r="AD1879" i="1"/>
  <c r="AD1929" i="1"/>
  <c r="AD1979" i="1"/>
  <c r="AD2029" i="1"/>
  <c r="AD2079" i="1"/>
  <c r="AD2129" i="1"/>
  <c r="AD30" i="1"/>
  <c r="AD80" i="1"/>
  <c r="AD130" i="1"/>
  <c r="AD180" i="1"/>
  <c r="AD230" i="1"/>
  <c r="AD280" i="1"/>
  <c r="AD330" i="1"/>
  <c r="AD380" i="1"/>
  <c r="AD430" i="1"/>
  <c r="AD480" i="1"/>
  <c r="AD530" i="1"/>
  <c r="AD580" i="1"/>
  <c r="AD630" i="1"/>
  <c r="AD680" i="1"/>
  <c r="AD730" i="1"/>
  <c r="AD780" i="1"/>
  <c r="AD830" i="1"/>
  <c r="AD880" i="1"/>
  <c r="AD930" i="1"/>
  <c r="AD980" i="1"/>
  <c r="AD1030" i="1"/>
  <c r="AD1080" i="1"/>
  <c r="AD1130" i="1"/>
  <c r="AD1180" i="1"/>
  <c r="AD1230" i="1"/>
  <c r="AD1280" i="1"/>
  <c r="AD1330" i="1"/>
  <c r="AD1380" i="1"/>
  <c r="AD1480" i="1"/>
  <c r="AD1580" i="1"/>
  <c r="AD1630" i="1"/>
  <c r="AD1680" i="1"/>
  <c r="AD1730" i="1"/>
  <c r="AD1780" i="1"/>
  <c r="AD1830" i="1"/>
  <c r="AD1880" i="1"/>
  <c r="AD1930" i="1"/>
  <c r="AD1980" i="1"/>
  <c r="AD2030" i="1"/>
  <c r="AD2080" i="1"/>
  <c r="AD2130" i="1"/>
  <c r="AD31" i="1"/>
  <c r="AD81" i="1"/>
  <c r="AD131" i="1"/>
  <c r="AD181" i="1"/>
  <c r="AD231" i="1"/>
  <c r="AD281" i="1"/>
  <c r="AD331" i="1"/>
  <c r="AD381" i="1"/>
  <c r="AD431" i="1"/>
  <c r="AD481" i="1"/>
  <c r="AD531" i="1"/>
  <c r="AD581" i="1"/>
  <c r="AD631" i="1"/>
  <c r="AD681" i="1"/>
  <c r="AD731" i="1"/>
  <c r="AD781" i="1"/>
  <c r="AD831" i="1"/>
  <c r="AD881" i="1"/>
  <c r="AD931" i="1"/>
  <c r="AD981" i="1"/>
  <c r="AD1031" i="1"/>
  <c r="AD1081" i="1"/>
  <c r="AD1131" i="1"/>
  <c r="AD1181" i="1"/>
  <c r="AD1231" i="1"/>
  <c r="AD1281" i="1"/>
  <c r="AD1331" i="1"/>
  <c r="AD1381" i="1"/>
  <c r="AD1481" i="1"/>
  <c r="AD1581" i="1"/>
  <c r="AD1631" i="1"/>
  <c r="AD1681" i="1"/>
  <c r="AD1731" i="1"/>
  <c r="AD1781" i="1"/>
  <c r="AD1831" i="1"/>
  <c r="AD1881" i="1"/>
  <c r="AD1931" i="1"/>
  <c r="AD1981" i="1"/>
  <c r="AD2031" i="1"/>
  <c r="AD2081" i="1"/>
  <c r="AD2131" i="1"/>
  <c r="AD32" i="1"/>
  <c r="AD82" i="1"/>
  <c r="AD132" i="1"/>
  <c r="AD182" i="1"/>
  <c r="AD232" i="1"/>
  <c r="AD282" i="1"/>
  <c r="AD332" i="1"/>
  <c r="AD382" i="1"/>
  <c r="AD432" i="1"/>
  <c r="AD482" i="1"/>
  <c r="AD532" i="1"/>
  <c r="AD582" i="1"/>
  <c r="AD632" i="1"/>
  <c r="AD682" i="1"/>
  <c r="AD732" i="1"/>
  <c r="AD782" i="1"/>
  <c r="AD832" i="1"/>
  <c r="AD882" i="1"/>
  <c r="AD932" i="1"/>
  <c r="AD982" i="1"/>
  <c r="AD1032" i="1"/>
  <c r="AD1082" i="1"/>
  <c r="AD1132" i="1"/>
  <c r="AD1182" i="1"/>
  <c r="AD1232" i="1"/>
  <c r="AD1282" i="1"/>
  <c r="AD1332" i="1"/>
  <c r="AD1382" i="1"/>
  <c r="AD1482" i="1"/>
  <c r="AD1582" i="1"/>
  <c r="AD1632" i="1"/>
  <c r="AD1682" i="1"/>
  <c r="AD1732" i="1"/>
  <c r="AD1782" i="1"/>
  <c r="AD1832" i="1"/>
  <c r="AD1882" i="1"/>
  <c r="AD1932" i="1"/>
  <c r="AD1982" i="1"/>
  <c r="AD2032" i="1"/>
  <c r="AD2082" i="1"/>
  <c r="AD2132" i="1"/>
  <c r="AD33" i="1"/>
  <c r="AD83" i="1"/>
  <c r="AD133" i="1"/>
  <c r="AD183" i="1"/>
  <c r="AD233" i="1"/>
  <c r="AD283" i="1"/>
  <c r="AD333" i="1"/>
  <c r="AD383" i="1"/>
  <c r="AD433" i="1"/>
  <c r="AD483" i="1"/>
  <c r="AD533" i="1"/>
  <c r="AD583" i="1"/>
  <c r="AD633" i="1"/>
  <c r="AD683" i="1"/>
  <c r="AD733" i="1"/>
  <c r="AD783" i="1"/>
  <c r="AD833" i="1"/>
  <c r="AD883" i="1"/>
  <c r="AD933" i="1"/>
  <c r="AD983" i="1"/>
  <c r="AD1033" i="1"/>
  <c r="AD1083" i="1"/>
  <c r="AD1133" i="1"/>
  <c r="AD1183" i="1"/>
  <c r="AD1233" i="1"/>
  <c r="AD1283" i="1"/>
  <c r="AD1333" i="1"/>
  <c r="AD1383" i="1"/>
  <c r="AD1483" i="1"/>
  <c r="AD1583" i="1"/>
  <c r="AD1633" i="1"/>
  <c r="AD1683" i="1"/>
  <c r="AD1733" i="1"/>
  <c r="AD1783" i="1"/>
  <c r="AD1833" i="1"/>
  <c r="AD1883" i="1"/>
  <c r="AD1933" i="1"/>
  <c r="AD1983" i="1"/>
  <c r="AD2033" i="1"/>
  <c r="AD2083" i="1"/>
  <c r="AD2133" i="1"/>
  <c r="AD34" i="1"/>
  <c r="AD84" i="1"/>
  <c r="AD134" i="1"/>
  <c r="AD184" i="1"/>
  <c r="AD234" i="1"/>
  <c r="AD284" i="1"/>
  <c r="AD334" i="1"/>
  <c r="AD384" i="1"/>
  <c r="AD434" i="1"/>
  <c r="AD484" i="1"/>
  <c r="AD534" i="1"/>
  <c r="AD584" i="1"/>
  <c r="AD634" i="1"/>
  <c r="AD684" i="1"/>
  <c r="AD734" i="1"/>
  <c r="AD784" i="1"/>
  <c r="AD834" i="1"/>
  <c r="AD884" i="1"/>
  <c r="AD934" i="1"/>
  <c r="AD984" i="1"/>
  <c r="AD1034" i="1"/>
  <c r="AD1084" i="1"/>
  <c r="AD1134" i="1"/>
  <c r="AD1184" i="1"/>
  <c r="AD1234" i="1"/>
  <c r="AD1284" i="1"/>
  <c r="AD1334" i="1"/>
  <c r="AD1384" i="1"/>
  <c r="AD1484" i="1"/>
  <c r="AD1584" i="1"/>
  <c r="AD1634" i="1"/>
  <c r="AD1684" i="1"/>
  <c r="AD1734" i="1"/>
  <c r="AD1784" i="1"/>
  <c r="AD1834" i="1"/>
  <c r="AD1884" i="1"/>
  <c r="AD1934" i="1"/>
  <c r="AD1984" i="1"/>
  <c r="AD2034" i="1"/>
  <c r="AD2084" i="1"/>
  <c r="AD2134" i="1"/>
  <c r="AD35" i="1"/>
  <c r="AD85" i="1"/>
  <c r="AD135" i="1"/>
  <c r="AD185" i="1"/>
  <c r="AD235" i="1"/>
  <c r="AD285" i="1"/>
  <c r="AD335" i="1"/>
  <c r="AD385" i="1"/>
  <c r="AD435" i="1"/>
  <c r="AD485" i="1"/>
  <c r="AD535" i="1"/>
  <c r="AD585" i="1"/>
  <c r="AD635" i="1"/>
  <c r="AD685" i="1"/>
  <c r="AD735" i="1"/>
  <c r="AD785" i="1"/>
  <c r="AD835" i="1"/>
  <c r="AD885" i="1"/>
  <c r="AD935" i="1"/>
  <c r="AD985" i="1"/>
  <c r="AD1035" i="1"/>
  <c r="AD1085" i="1"/>
  <c r="AD1135" i="1"/>
  <c r="AD1185" i="1"/>
  <c r="AD1235" i="1"/>
  <c r="AD1285" i="1"/>
  <c r="AD1335" i="1"/>
  <c r="AD1385" i="1"/>
  <c r="AD1485" i="1"/>
  <c r="AD1585" i="1"/>
  <c r="AD1635" i="1"/>
  <c r="AD1685" i="1"/>
  <c r="AD1735" i="1"/>
  <c r="AD1785" i="1"/>
  <c r="AD1835" i="1"/>
  <c r="AD1885" i="1"/>
  <c r="AD1935" i="1"/>
  <c r="AD1985" i="1"/>
  <c r="AD2035" i="1"/>
  <c r="AD2085" i="1"/>
  <c r="AD2135" i="1"/>
  <c r="AD36" i="1"/>
  <c r="AD86" i="1"/>
  <c r="AD136" i="1"/>
  <c r="AD186" i="1"/>
  <c r="AD236" i="1"/>
  <c r="AD286" i="1"/>
  <c r="AD336" i="1"/>
  <c r="AD386" i="1"/>
  <c r="AD436" i="1"/>
  <c r="AD486" i="1"/>
  <c r="AD536" i="1"/>
  <c r="AD586" i="1"/>
  <c r="AD636" i="1"/>
  <c r="AD686" i="1"/>
  <c r="AD736" i="1"/>
  <c r="AD786" i="1"/>
  <c r="AD836" i="1"/>
  <c r="AD886" i="1"/>
  <c r="AD936" i="1"/>
  <c r="AD986" i="1"/>
  <c r="AD1036" i="1"/>
  <c r="AD1086" i="1"/>
  <c r="AD1136" i="1"/>
  <c r="AD1186" i="1"/>
  <c r="AD1236" i="1"/>
  <c r="AD1286" i="1"/>
  <c r="AD1336" i="1"/>
  <c r="AD1386" i="1"/>
  <c r="AD1486" i="1"/>
  <c r="AD1586" i="1"/>
  <c r="AD1636" i="1"/>
  <c r="AD1686" i="1"/>
  <c r="AD1736" i="1"/>
  <c r="AD1786" i="1"/>
  <c r="AD1836" i="1"/>
  <c r="AD1886" i="1"/>
  <c r="AD1936" i="1"/>
  <c r="AD1986" i="1"/>
  <c r="AD2036" i="1"/>
  <c r="AD2086" i="1"/>
  <c r="AD2136" i="1"/>
  <c r="AD37" i="1"/>
  <c r="AD87" i="1"/>
  <c r="AD137" i="1"/>
  <c r="AD187" i="1"/>
  <c r="AD237" i="1"/>
  <c r="AD287" i="1"/>
  <c r="AD337" i="1"/>
  <c r="AD387" i="1"/>
  <c r="AD437" i="1"/>
  <c r="AD487" i="1"/>
  <c r="AD537" i="1"/>
  <c r="AD587" i="1"/>
  <c r="AD637" i="1"/>
  <c r="AD687" i="1"/>
  <c r="AD737" i="1"/>
  <c r="AD787" i="1"/>
  <c r="AD837" i="1"/>
  <c r="AD887" i="1"/>
  <c r="AD937" i="1"/>
  <c r="AD987" i="1"/>
  <c r="AD1037" i="1"/>
  <c r="AD1087" i="1"/>
  <c r="AD1137" i="1"/>
  <c r="AD1187" i="1"/>
  <c r="AD1237" i="1"/>
  <c r="AD1287" i="1"/>
  <c r="AD1337" i="1"/>
  <c r="AD1387" i="1"/>
  <c r="AD1487" i="1"/>
  <c r="AD1587" i="1"/>
  <c r="AD1637" i="1"/>
  <c r="AD1687" i="1"/>
  <c r="AD1737" i="1"/>
  <c r="AD1787" i="1"/>
  <c r="AD1837" i="1"/>
  <c r="AD1887" i="1"/>
  <c r="AD1937" i="1"/>
  <c r="AD1987" i="1"/>
  <c r="AD2037" i="1"/>
  <c r="AD2087" i="1"/>
  <c r="AD2137" i="1"/>
  <c r="AD38" i="1"/>
  <c r="AD88" i="1"/>
  <c r="AD138" i="1"/>
  <c r="AD188" i="1"/>
  <c r="AD238" i="1"/>
  <c r="AD288" i="1"/>
  <c r="AD338" i="1"/>
  <c r="AD388" i="1"/>
  <c r="AD438" i="1"/>
  <c r="AD488" i="1"/>
  <c r="AD538" i="1"/>
  <c r="AD588" i="1"/>
  <c r="AD638" i="1"/>
  <c r="AD688" i="1"/>
  <c r="AD738" i="1"/>
  <c r="AD788" i="1"/>
  <c r="AD838" i="1"/>
  <c r="AD888" i="1"/>
  <c r="AD938" i="1"/>
  <c r="AD988" i="1"/>
  <c r="AD1038" i="1"/>
  <c r="AD1088" i="1"/>
  <c r="AD1138" i="1"/>
  <c r="AD1188" i="1"/>
  <c r="AD1238" i="1"/>
  <c r="AD1288" i="1"/>
  <c r="AD1338" i="1"/>
  <c r="AD1388" i="1"/>
  <c r="AD1488" i="1"/>
  <c r="AD1588" i="1"/>
  <c r="AD1638" i="1"/>
  <c r="AD1688" i="1"/>
  <c r="AD1738" i="1"/>
  <c r="AD1788" i="1"/>
  <c r="AD1838" i="1"/>
  <c r="AD1888" i="1"/>
  <c r="AD1938" i="1"/>
  <c r="AD1988" i="1"/>
  <c r="AD2038" i="1"/>
  <c r="AD2088" i="1"/>
  <c r="AD2138" i="1"/>
  <c r="AD39" i="1"/>
  <c r="AD89" i="1"/>
  <c r="AD139" i="1"/>
  <c r="AD189" i="1"/>
  <c r="AD239" i="1"/>
  <c r="AD289" i="1"/>
  <c r="AD339" i="1"/>
  <c r="AD389" i="1"/>
  <c r="AD439" i="1"/>
  <c r="AD489" i="1"/>
  <c r="AD539" i="1"/>
  <c r="AD589" i="1"/>
  <c r="AD639" i="1"/>
  <c r="AD689" i="1"/>
  <c r="AD739" i="1"/>
  <c r="AD789" i="1"/>
  <c r="AD839" i="1"/>
  <c r="AD889" i="1"/>
  <c r="AD939" i="1"/>
  <c r="AD989" i="1"/>
  <c r="AD1039" i="1"/>
  <c r="AD1089" i="1"/>
  <c r="AD1139" i="1"/>
  <c r="AD1189" i="1"/>
  <c r="AD1239" i="1"/>
  <c r="AD1289" i="1"/>
  <c r="AD1339" i="1"/>
  <c r="AD1389" i="1"/>
  <c r="AD1489" i="1"/>
  <c r="AD1589" i="1"/>
  <c r="AD1639" i="1"/>
  <c r="AD1689" i="1"/>
  <c r="AD1739" i="1"/>
  <c r="AD1789" i="1"/>
  <c r="AD1839" i="1"/>
  <c r="AD1889" i="1"/>
  <c r="AD1939" i="1"/>
  <c r="AD1989" i="1"/>
  <c r="AD2039" i="1"/>
  <c r="AD2089" i="1"/>
  <c r="AD2139" i="1"/>
  <c r="AD40" i="1"/>
  <c r="AD90" i="1"/>
  <c r="AD140" i="1"/>
  <c r="AD190" i="1"/>
  <c r="AD240" i="1"/>
  <c r="AD290" i="1"/>
  <c r="AD340" i="1"/>
  <c r="AD390" i="1"/>
  <c r="AD440" i="1"/>
  <c r="AD490" i="1"/>
  <c r="AD540" i="1"/>
  <c r="AD590" i="1"/>
  <c r="AD640" i="1"/>
  <c r="AD690" i="1"/>
  <c r="AD740" i="1"/>
  <c r="AD790" i="1"/>
  <c r="AD840" i="1"/>
  <c r="AD890" i="1"/>
  <c r="AD940" i="1"/>
  <c r="AD990" i="1"/>
  <c r="AD1040" i="1"/>
  <c r="AD1090" i="1"/>
  <c r="AD1140" i="1"/>
  <c r="AD1190" i="1"/>
  <c r="AD1240" i="1"/>
  <c r="AD1290" i="1"/>
  <c r="AD1340" i="1"/>
  <c r="AD1390" i="1"/>
  <c r="AD1490" i="1"/>
  <c r="AD1590" i="1"/>
  <c r="AD1640" i="1"/>
  <c r="AD1690" i="1"/>
  <c r="AD1740" i="1"/>
  <c r="AD1790" i="1"/>
  <c r="AD1840" i="1"/>
  <c r="AD1890" i="1"/>
  <c r="AD1940" i="1"/>
  <c r="AD1990" i="1"/>
  <c r="AD2040" i="1"/>
  <c r="AD2090" i="1"/>
  <c r="AD2140" i="1"/>
  <c r="AD41" i="1"/>
  <c r="AD91" i="1"/>
  <c r="AD141" i="1"/>
  <c r="AD191" i="1"/>
  <c r="AD241" i="1"/>
  <c r="AD291" i="1"/>
  <c r="AD341" i="1"/>
  <c r="AD391" i="1"/>
  <c r="AD441" i="1"/>
  <c r="AD491" i="1"/>
  <c r="AD541" i="1"/>
  <c r="AD591" i="1"/>
  <c r="AD641" i="1"/>
  <c r="AD691" i="1"/>
  <c r="AD741" i="1"/>
  <c r="AD791" i="1"/>
  <c r="AD841" i="1"/>
  <c r="AD891" i="1"/>
  <c r="AD941" i="1"/>
  <c r="AD991" i="1"/>
  <c r="AD1041" i="1"/>
  <c r="AD1091" i="1"/>
  <c r="AD1141" i="1"/>
  <c r="AD1191" i="1"/>
  <c r="AD1241" i="1"/>
  <c r="AD1291" i="1"/>
  <c r="AD1341" i="1"/>
  <c r="AD1391" i="1"/>
  <c r="AD1491" i="1"/>
  <c r="AD1591" i="1"/>
  <c r="AD1641" i="1"/>
  <c r="AD1691" i="1"/>
  <c r="AD1741" i="1"/>
  <c r="AD1791" i="1"/>
  <c r="AD1841" i="1"/>
  <c r="AD1891" i="1"/>
  <c r="AD1941" i="1"/>
  <c r="AD1991" i="1"/>
  <c r="AD2041" i="1"/>
  <c r="AD2091" i="1"/>
  <c r="AD2141" i="1"/>
  <c r="AD42" i="1"/>
  <c r="AD92" i="1"/>
  <c r="AD142" i="1"/>
  <c r="AD192" i="1"/>
  <c r="AD242" i="1"/>
  <c r="AD292" i="1"/>
  <c r="AD342" i="1"/>
  <c r="AD392" i="1"/>
  <c r="AD442" i="1"/>
  <c r="AD492" i="1"/>
  <c r="AD542" i="1"/>
  <c r="AD592" i="1"/>
  <c r="AD642" i="1"/>
  <c r="AD692" i="1"/>
  <c r="AD742" i="1"/>
  <c r="AD792" i="1"/>
  <c r="AD842" i="1"/>
  <c r="AD892" i="1"/>
  <c r="AD942" i="1"/>
  <c r="AD992" i="1"/>
  <c r="AD1042" i="1"/>
  <c r="AD1092" i="1"/>
  <c r="AD1142" i="1"/>
  <c r="AD1192" i="1"/>
  <c r="AD1242" i="1"/>
  <c r="AD1292" i="1"/>
  <c r="AD1342" i="1"/>
  <c r="AD1392" i="1"/>
  <c r="AD1492" i="1"/>
  <c r="AD1592" i="1"/>
  <c r="AD1642" i="1"/>
  <c r="AD1692" i="1"/>
  <c r="AD1742" i="1"/>
  <c r="AD1792" i="1"/>
  <c r="AD1842" i="1"/>
  <c r="AD1892" i="1"/>
  <c r="AD1942" i="1"/>
  <c r="AD1992" i="1"/>
  <c r="AD2042" i="1"/>
  <c r="AD2092" i="1"/>
  <c r="AD2142" i="1"/>
  <c r="AD43" i="1"/>
  <c r="AD93" i="1"/>
  <c r="AD143" i="1"/>
  <c r="AD193" i="1"/>
  <c r="AD243" i="1"/>
  <c r="AD293" i="1"/>
  <c r="AD343" i="1"/>
  <c r="AD393" i="1"/>
  <c r="AD443" i="1"/>
  <c r="AD493" i="1"/>
  <c r="AD543" i="1"/>
  <c r="AD593" i="1"/>
  <c r="AD643" i="1"/>
  <c r="AD693" i="1"/>
  <c r="AD743" i="1"/>
  <c r="AD793" i="1"/>
  <c r="AD843" i="1"/>
  <c r="AD893" i="1"/>
  <c r="AD943" i="1"/>
  <c r="AD993" i="1"/>
  <c r="AD1043" i="1"/>
  <c r="AD1093" i="1"/>
  <c r="AD1143" i="1"/>
  <c r="AD1193" i="1"/>
  <c r="AD1243" i="1"/>
  <c r="AD1293" i="1"/>
  <c r="AD1343" i="1"/>
  <c r="AD1393" i="1"/>
  <c r="AD1493" i="1"/>
  <c r="AD1593" i="1"/>
  <c r="AD1643" i="1"/>
  <c r="AD1693" i="1"/>
  <c r="AD1743" i="1"/>
  <c r="AD1793" i="1"/>
  <c r="AD1843" i="1"/>
  <c r="AD1893" i="1"/>
  <c r="AD1943" i="1"/>
  <c r="AD1993" i="1"/>
  <c r="AD2043" i="1"/>
  <c r="AD2093" i="1"/>
  <c r="AD2143" i="1"/>
  <c r="AD44" i="1"/>
  <c r="AD94" i="1"/>
  <c r="AD144" i="1"/>
  <c r="AD194" i="1"/>
  <c r="AD244" i="1"/>
  <c r="AD294" i="1"/>
  <c r="AD344" i="1"/>
  <c r="AD394" i="1"/>
  <c r="AD444" i="1"/>
  <c r="AD494" i="1"/>
  <c r="AD544" i="1"/>
  <c r="AD594" i="1"/>
  <c r="AD644" i="1"/>
  <c r="AD694" i="1"/>
  <c r="AD744" i="1"/>
  <c r="AD794" i="1"/>
  <c r="AD844" i="1"/>
  <c r="AD894" i="1"/>
  <c r="AD944" i="1"/>
  <c r="AD994" i="1"/>
  <c r="AD1044" i="1"/>
  <c r="AD1094" i="1"/>
  <c r="AD1144" i="1"/>
  <c r="AD1194" i="1"/>
  <c r="AD1244" i="1"/>
  <c r="AD1294" i="1"/>
  <c r="AD1344" i="1"/>
  <c r="AD1394" i="1"/>
  <c r="AD1494" i="1"/>
  <c r="AD1594" i="1"/>
  <c r="AD1644" i="1"/>
  <c r="AD1694" i="1"/>
  <c r="AD1744" i="1"/>
  <c r="AD1794" i="1"/>
  <c r="AD1844" i="1"/>
  <c r="AD1894" i="1"/>
  <c r="AD1944" i="1"/>
  <c r="AD1994" i="1"/>
  <c r="AD2044" i="1"/>
  <c r="AD2094" i="1"/>
  <c r="AD2144" i="1"/>
  <c r="AD45" i="1"/>
  <c r="AD95" i="1"/>
  <c r="AD145" i="1"/>
  <c r="AD195" i="1"/>
  <c r="AD245" i="1"/>
  <c r="AD295" i="1"/>
  <c r="AD345" i="1"/>
  <c r="AD395" i="1"/>
  <c r="AD445" i="1"/>
  <c r="AD495" i="1"/>
  <c r="AD545" i="1"/>
  <c r="AD595" i="1"/>
  <c r="AD645" i="1"/>
  <c r="AD695" i="1"/>
  <c r="AD745" i="1"/>
  <c r="AD795" i="1"/>
  <c r="AD845" i="1"/>
  <c r="AD895" i="1"/>
  <c r="AD945" i="1"/>
  <c r="AD995" i="1"/>
  <c r="AD1045" i="1"/>
  <c r="AD1095" i="1"/>
  <c r="AD1145" i="1"/>
  <c r="AD1195" i="1"/>
  <c r="AD1245" i="1"/>
  <c r="AD1295" i="1"/>
  <c r="AD1345" i="1"/>
  <c r="AD1395" i="1"/>
  <c r="AD1495" i="1"/>
  <c r="AD1595" i="1"/>
  <c r="AD1645" i="1"/>
  <c r="AD1695" i="1"/>
  <c r="AD1745" i="1"/>
  <c r="AD1795" i="1"/>
  <c r="AD1845" i="1"/>
  <c r="AD1895" i="1"/>
  <c r="AD1945" i="1"/>
  <c r="AD1995" i="1"/>
  <c r="AD2045" i="1"/>
  <c r="AD2095" i="1"/>
  <c r="AD2145" i="1"/>
  <c r="AD46" i="1"/>
  <c r="AD96" i="1"/>
  <c r="AD146" i="1"/>
  <c r="AD196" i="1"/>
  <c r="AD246" i="1"/>
  <c r="AD296" i="1"/>
  <c r="AD346" i="1"/>
  <c r="AD396" i="1"/>
  <c r="AD446" i="1"/>
  <c r="AD496" i="1"/>
  <c r="AD546" i="1"/>
  <c r="AD596" i="1"/>
  <c r="AD646" i="1"/>
  <c r="AD696" i="1"/>
  <c r="AD746" i="1"/>
  <c r="AD796" i="1"/>
  <c r="AD846" i="1"/>
  <c r="AD896" i="1"/>
  <c r="AD946" i="1"/>
  <c r="AD996" i="1"/>
  <c r="AD1046" i="1"/>
  <c r="AD1096" i="1"/>
  <c r="AD1146" i="1"/>
  <c r="AD1196" i="1"/>
  <c r="AD1246" i="1"/>
  <c r="AD1296" i="1"/>
  <c r="AD1346" i="1"/>
  <c r="AD1396" i="1"/>
  <c r="AD1496" i="1"/>
  <c r="AD1596" i="1"/>
  <c r="AD1646" i="1"/>
  <c r="AD1696" i="1"/>
  <c r="AD1746" i="1"/>
  <c r="AD1796" i="1"/>
  <c r="AD1846" i="1"/>
  <c r="AD1896" i="1"/>
  <c r="AD1946" i="1"/>
  <c r="AD1996" i="1"/>
  <c r="AD2046" i="1"/>
  <c r="AD2096" i="1"/>
  <c r="AD2146" i="1"/>
  <c r="AD47" i="1"/>
  <c r="AD97" i="1"/>
  <c r="AD147" i="1"/>
  <c r="AD197" i="1"/>
  <c r="AD247" i="1"/>
  <c r="AD297" i="1"/>
  <c r="AD347" i="1"/>
  <c r="AD397" i="1"/>
  <c r="AD447" i="1"/>
  <c r="AD497" i="1"/>
  <c r="AD547" i="1"/>
  <c r="AD597" i="1"/>
  <c r="AD647" i="1"/>
  <c r="AD697" i="1"/>
  <c r="AD747" i="1"/>
  <c r="AD797" i="1"/>
  <c r="AD847" i="1"/>
  <c r="AD897" i="1"/>
  <c r="AD947" i="1"/>
  <c r="AD997" i="1"/>
  <c r="AD1047" i="1"/>
  <c r="AD1097" i="1"/>
  <c r="AD1147" i="1"/>
  <c r="AD1197" i="1"/>
  <c r="AD1247" i="1"/>
  <c r="AD1297" i="1"/>
  <c r="AD1347" i="1"/>
  <c r="AD1397" i="1"/>
  <c r="AD1497" i="1"/>
  <c r="AD1597" i="1"/>
  <c r="AD1647" i="1"/>
  <c r="AD1697" i="1"/>
  <c r="AD1747" i="1"/>
  <c r="AD1797" i="1"/>
  <c r="AD1847" i="1"/>
  <c r="AD1897" i="1"/>
  <c r="AD1947" i="1"/>
  <c r="AD1997" i="1"/>
  <c r="AD2047" i="1"/>
  <c r="AD2097" i="1"/>
  <c r="AD2147" i="1"/>
  <c r="AD48" i="1"/>
  <c r="AD98" i="1"/>
  <c r="AD148" i="1"/>
  <c r="AD198" i="1"/>
  <c r="AD248" i="1"/>
  <c r="AD298" i="1"/>
  <c r="AD348" i="1"/>
  <c r="AD398" i="1"/>
  <c r="AD448" i="1"/>
  <c r="AD498" i="1"/>
  <c r="AD548" i="1"/>
  <c r="AD598" i="1"/>
  <c r="AD648" i="1"/>
  <c r="AD698" i="1"/>
  <c r="AD748" i="1"/>
  <c r="AD798" i="1"/>
  <c r="AD848" i="1"/>
  <c r="AD898" i="1"/>
  <c r="AD948" i="1"/>
  <c r="AD998" i="1"/>
  <c r="AD1048" i="1"/>
  <c r="AD1098" i="1"/>
  <c r="AD1148" i="1"/>
  <c r="AD1198" i="1"/>
  <c r="AD1248" i="1"/>
  <c r="AD1298" i="1"/>
  <c r="AD1348" i="1"/>
  <c r="AD1398" i="1"/>
  <c r="AD1498" i="1"/>
  <c r="AD1598" i="1"/>
  <c r="AD1648" i="1"/>
  <c r="AD1698" i="1"/>
  <c r="AD1748" i="1"/>
  <c r="AD1798" i="1"/>
  <c r="AD1848" i="1"/>
  <c r="AD1898" i="1"/>
  <c r="AD1948" i="1"/>
  <c r="AD1998" i="1"/>
  <c r="AD2048" i="1"/>
  <c r="AD2098" i="1"/>
  <c r="AD2148" i="1"/>
  <c r="AD49" i="1"/>
  <c r="AD99" i="1"/>
  <c r="AD149" i="1"/>
  <c r="AD199" i="1"/>
  <c r="AD249" i="1"/>
  <c r="AD299" i="1"/>
  <c r="AD349" i="1"/>
  <c r="AD399" i="1"/>
  <c r="AD449" i="1"/>
  <c r="AD499" i="1"/>
  <c r="AD549" i="1"/>
  <c r="AD599" i="1"/>
  <c r="AD649" i="1"/>
  <c r="AD699" i="1"/>
  <c r="AD749" i="1"/>
  <c r="AD799" i="1"/>
  <c r="AD849" i="1"/>
  <c r="AD899" i="1"/>
  <c r="AD949" i="1"/>
  <c r="AD999" i="1"/>
  <c r="AD1049" i="1"/>
  <c r="AD1099" i="1"/>
  <c r="AD1149" i="1"/>
  <c r="AD1199" i="1"/>
  <c r="AD1249" i="1"/>
  <c r="AD1299" i="1"/>
  <c r="AD1349" i="1"/>
  <c r="AD1399" i="1"/>
  <c r="AD1499" i="1"/>
  <c r="AD1599" i="1"/>
  <c r="AD1649" i="1"/>
  <c r="AD1699" i="1"/>
  <c r="AD1749" i="1"/>
  <c r="AD1799" i="1"/>
  <c r="AD1849" i="1"/>
  <c r="AD1899" i="1"/>
  <c r="AD1949" i="1"/>
  <c r="AD1999" i="1"/>
  <c r="AD2049" i="1"/>
  <c r="AD2099" i="1"/>
  <c r="AD2149" i="1"/>
  <c r="AD50" i="1"/>
  <c r="AD100" i="1"/>
  <c r="AD150" i="1"/>
  <c r="AD200" i="1"/>
  <c r="AD250" i="1"/>
  <c r="AD300" i="1"/>
  <c r="AD350" i="1"/>
  <c r="AD400" i="1"/>
  <c r="AD450" i="1"/>
  <c r="AD500" i="1"/>
  <c r="AD550" i="1"/>
  <c r="AD600" i="1"/>
  <c r="AD650" i="1"/>
  <c r="AD700" i="1"/>
  <c r="AD750" i="1"/>
  <c r="AD800" i="1"/>
  <c r="AD850" i="1"/>
  <c r="AD900" i="1"/>
  <c r="AD950" i="1"/>
  <c r="AD1000" i="1"/>
  <c r="AD1050" i="1"/>
  <c r="AD1100" i="1"/>
  <c r="AD1150" i="1"/>
  <c r="AD1200" i="1"/>
  <c r="AD1250" i="1"/>
  <c r="AD1300" i="1"/>
  <c r="AD1350" i="1"/>
  <c r="AD1400" i="1"/>
  <c r="AD1500" i="1"/>
  <c r="AD1600" i="1"/>
  <c r="AD1650" i="1"/>
  <c r="AD1700" i="1"/>
  <c r="AD1750" i="1"/>
  <c r="AD1800" i="1"/>
  <c r="AD1850" i="1"/>
  <c r="AD1900" i="1"/>
  <c r="AD1950" i="1"/>
  <c r="AD2000" i="1"/>
  <c r="AD2050" i="1"/>
  <c r="AD2100" i="1"/>
  <c r="AD2150" i="1"/>
  <c r="AD51" i="1"/>
  <c r="AD101" i="1"/>
  <c r="AD151" i="1"/>
  <c r="AD201" i="1"/>
  <c r="AD251" i="1"/>
  <c r="AD301" i="1"/>
  <c r="AD351" i="1"/>
  <c r="AD401" i="1"/>
  <c r="AD451" i="1"/>
  <c r="AD501" i="1"/>
  <c r="AD551" i="1"/>
  <c r="AD601" i="1"/>
  <c r="AD651" i="1"/>
  <c r="AD701" i="1"/>
  <c r="AD751" i="1"/>
  <c r="AD801" i="1"/>
  <c r="AD851" i="1"/>
  <c r="AD901" i="1"/>
  <c r="AD951" i="1"/>
  <c r="AD1001" i="1"/>
  <c r="AD1051" i="1"/>
  <c r="AD1101" i="1"/>
  <c r="AD1151" i="1"/>
  <c r="AD1201" i="1"/>
  <c r="AD1251" i="1"/>
  <c r="AD1301" i="1"/>
  <c r="AD1351" i="1"/>
  <c r="AD1401" i="1"/>
  <c r="AD1501" i="1"/>
  <c r="AD1601" i="1"/>
  <c r="AD1651" i="1"/>
  <c r="AD1701" i="1"/>
  <c r="AD1751" i="1"/>
  <c r="AD1801" i="1"/>
  <c r="AD1851" i="1"/>
  <c r="AD1901" i="1"/>
  <c r="AD1951" i="1"/>
  <c r="AD2001" i="1"/>
  <c r="AD2051" i="1"/>
  <c r="AD2101" i="1"/>
  <c r="AD2151" i="1"/>
  <c r="AD52" i="1"/>
  <c r="AD102" i="1"/>
  <c r="AD152" i="1"/>
  <c r="AD202" i="1"/>
  <c r="AD252" i="1"/>
  <c r="AD302" i="1"/>
  <c r="AD352" i="1"/>
  <c r="AD402" i="1"/>
  <c r="AD452" i="1"/>
  <c r="AD502" i="1"/>
  <c r="AD552" i="1"/>
  <c r="AD602" i="1"/>
  <c r="AD652" i="1"/>
  <c r="AD702" i="1"/>
  <c r="AD752" i="1"/>
  <c r="AD802" i="1"/>
  <c r="AD852" i="1"/>
  <c r="AD902" i="1"/>
  <c r="AD952" i="1"/>
  <c r="AD1002" i="1"/>
  <c r="AD1052" i="1"/>
  <c r="AD1102" i="1"/>
  <c r="AD1152" i="1"/>
  <c r="AD1202" i="1"/>
  <c r="AD1252" i="1"/>
  <c r="AD1302" i="1"/>
  <c r="AD1352" i="1"/>
  <c r="AD1402" i="1"/>
  <c r="AD1502" i="1"/>
  <c r="AD1602" i="1"/>
  <c r="AD1652" i="1"/>
  <c r="AD1702" i="1"/>
  <c r="AD1752" i="1"/>
  <c r="AD1802" i="1"/>
  <c r="AD1852" i="1"/>
  <c r="AD1902" i="1"/>
  <c r="AD1952" i="1"/>
  <c r="AD2002" i="1"/>
  <c r="AD2052" i="1"/>
  <c r="AD2102" i="1"/>
  <c r="AD2152" i="1"/>
  <c r="AD1554" i="1"/>
  <c r="AD1454" i="1"/>
  <c r="AD4" i="1"/>
  <c r="AD54" i="1"/>
  <c r="AD104" i="1"/>
  <c r="AD154" i="1"/>
  <c r="AD204" i="1"/>
  <c r="AD254" i="1"/>
  <c r="AD304" i="1"/>
  <c r="AD354" i="1"/>
  <c r="AD404" i="1"/>
  <c r="AD454" i="1"/>
  <c r="AD504" i="1"/>
  <c r="AD554" i="1"/>
  <c r="AD604" i="1"/>
  <c r="AD654" i="1"/>
  <c r="AD704" i="1"/>
  <c r="AD754" i="1"/>
  <c r="AD804" i="1"/>
  <c r="AD854" i="1"/>
  <c r="AD904" i="1"/>
  <c r="AD954" i="1"/>
  <c r="AD1004" i="1"/>
  <c r="AD1054" i="1"/>
  <c r="AD1104" i="1"/>
  <c r="AD1154" i="1"/>
  <c r="AD1204" i="1"/>
  <c r="AD1254" i="1"/>
  <c r="AD1304" i="1"/>
  <c r="AD1354" i="1"/>
  <c r="AD1603" i="1"/>
  <c r="AD1653" i="1"/>
  <c r="AD1703" i="1"/>
  <c r="AD1753" i="1"/>
  <c r="AD1803" i="1"/>
  <c r="AD1853" i="1"/>
  <c r="AD1903" i="1"/>
  <c r="AD1953" i="1"/>
  <c r="AD2003" i="1"/>
  <c r="AD2053" i="1"/>
  <c r="AD2103" i="1"/>
  <c r="AD1553" i="1"/>
  <c r="AD1453" i="1"/>
  <c r="AD53" i="1"/>
  <c r="AD103" i="1"/>
  <c r="AD153" i="1"/>
  <c r="AD203" i="1"/>
  <c r="AD253" i="1"/>
  <c r="AD303" i="1"/>
  <c r="AD353" i="1"/>
  <c r="AD403" i="1"/>
  <c r="AD453" i="1"/>
  <c r="AD503" i="1"/>
  <c r="AD553" i="1"/>
  <c r="AD603" i="1"/>
  <c r="AD653" i="1"/>
  <c r="AD703" i="1"/>
  <c r="AD753" i="1"/>
  <c r="AD803" i="1"/>
  <c r="AD853" i="1"/>
  <c r="AD903" i="1"/>
  <c r="AD953" i="1"/>
  <c r="AD1003" i="1"/>
  <c r="AD1053" i="1"/>
  <c r="AD1103" i="1"/>
  <c r="AD1153" i="1"/>
  <c r="AD1203" i="1"/>
  <c r="AD1253" i="1"/>
  <c r="AD1303" i="1"/>
  <c r="AD1353" i="1"/>
  <c r="AD3" i="1"/>
  <c r="AE2173" i="1"/>
  <c r="AE2123" i="1"/>
  <c r="AE1365" i="1"/>
  <c r="AE1415" i="1"/>
  <c r="AE1465" i="1"/>
  <c r="AE1515" i="1"/>
  <c r="AE1565" i="1"/>
  <c r="AE1665" i="1"/>
  <c r="AE1765" i="1"/>
  <c r="AE1815" i="1"/>
  <c r="AE1865" i="1"/>
  <c r="AE1915" i="1"/>
  <c r="AE1216" i="1"/>
  <c r="AE1266" i="1"/>
  <c r="AE1316" i="1"/>
  <c r="AE967" i="1"/>
  <c r="AE1017" i="1"/>
  <c r="AE1067" i="1"/>
  <c r="AE1167" i="1"/>
  <c r="AE1217" i="1"/>
  <c r="AE1267" i="1"/>
  <c r="AE1317" i="1"/>
  <c r="AE1367" i="1"/>
  <c r="AE1417" i="1"/>
  <c r="AE1467" i="1"/>
  <c r="AE1517" i="1"/>
  <c r="AE1567" i="1"/>
  <c r="AE1617" i="1"/>
  <c r="AE1667" i="1"/>
  <c r="AE1717" i="1"/>
  <c r="AE1767" i="1"/>
  <c r="AE1817" i="1"/>
  <c r="AE1867" i="1"/>
  <c r="AE1917" i="1"/>
  <c r="AE1918" i="1"/>
  <c r="AE1220" i="1"/>
  <c r="AE1270" i="1"/>
  <c r="AE1320" i="1"/>
  <c r="AE1370" i="1"/>
  <c r="AE1420" i="1"/>
  <c r="AE1470" i="1"/>
  <c r="AE1520" i="1"/>
  <c r="AE1570" i="1"/>
  <c r="AE1620" i="1"/>
  <c r="AE1670" i="1"/>
  <c r="AE1720" i="1"/>
  <c r="AE1770" i="1"/>
  <c r="AE1820" i="1"/>
  <c r="AE1870" i="1"/>
  <c r="AE1920" i="1"/>
  <c r="AE1840" i="1"/>
  <c r="AE1890" i="1"/>
  <c r="AE1940" i="1"/>
  <c r="AE1941" i="1"/>
  <c r="AS1353" i="1"/>
  <c r="AS1354" i="1"/>
  <c r="AS1355" i="1"/>
  <c r="AS1356" i="1"/>
  <c r="AS1357" i="1"/>
  <c r="AS1358" i="1"/>
  <c r="AS1359" i="1"/>
  <c r="AS1360" i="1"/>
  <c r="AS1361" i="1"/>
  <c r="AS1362" i="1"/>
  <c r="AS1363" i="1"/>
  <c r="AS1364" i="1"/>
  <c r="AS1365" i="1"/>
  <c r="AS1366" i="1"/>
  <c r="AS1367" i="1"/>
  <c r="AS1368" i="1"/>
  <c r="AS1369" i="1"/>
  <c r="AS1370" i="1"/>
  <c r="AS1371" i="1"/>
  <c r="AS1372" i="1"/>
  <c r="AS1373" i="1"/>
  <c r="AS1374" i="1"/>
  <c r="AS1375" i="1"/>
  <c r="AS1376" i="1"/>
  <c r="AS1377" i="1"/>
  <c r="AS1378" i="1"/>
  <c r="AS1379" i="1"/>
  <c r="AS1380" i="1"/>
  <c r="AS1381" i="1"/>
  <c r="AS1382" i="1"/>
  <c r="AS1383" i="1"/>
  <c r="AS1384" i="1"/>
  <c r="AS1385" i="1"/>
  <c r="AS1386" i="1"/>
  <c r="AS1387" i="1"/>
  <c r="AS1388" i="1"/>
  <c r="AS1389" i="1"/>
  <c r="AS1390" i="1"/>
  <c r="AS1391" i="1"/>
  <c r="AS1392" i="1"/>
  <c r="AS1393" i="1"/>
  <c r="AS1394" i="1"/>
  <c r="AS1395" i="1"/>
  <c r="AS1396" i="1"/>
  <c r="AS1397" i="1"/>
  <c r="AS1398" i="1"/>
  <c r="AS1399" i="1"/>
  <c r="AS1400" i="1"/>
  <c r="AS1401" i="1"/>
  <c r="AS1402" i="1"/>
  <c r="AS1403" i="1"/>
  <c r="AS1404" i="1"/>
  <c r="AS1405" i="1"/>
  <c r="AS1406" i="1"/>
  <c r="AS1407" i="1"/>
  <c r="AS1408" i="1"/>
  <c r="AS1409" i="1"/>
  <c r="AS1410" i="1"/>
  <c r="AS1411" i="1"/>
  <c r="AS1412" i="1"/>
  <c r="AS1413" i="1"/>
  <c r="AS1414" i="1"/>
  <c r="AS1415" i="1"/>
  <c r="AS1416" i="1"/>
  <c r="AS1417" i="1"/>
  <c r="AS1418" i="1"/>
  <c r="AS1419" i="1"/>
  <c r="AS1420" i="1"/>
  <c r="AS1421" i="1"/>
  <c r="AS1422" i="1"/>
  <c r="AS1423" i="1"/>
  <c r="AS1424" i="1"/>
  <c r="AS1425" i="1"/>
  <c r="AS1426" i="1"/>
  <c r="AS1427" i="1"/>
  <c r="AS1428" i="1"/>
  <c r="AS1429" i="1"/>
  <c r="AS1430" i="1"/>
  <c r="AS1431" i="1"/>
  <c r="AS1432" i="1"/>
  <c r="AS1433" i="1"/>
  <c r="AS1434" i="1"/>
  <c r="AS1435" i="1"/>
  <c r="AS1436" i="1"/>
  <c r="AS1437" i="1"/>
  <c r="AS1438" i="1"/>
  <c r="AS1439" i="1"/>
  <c r="AS1440" i="1"/>
  <c r="AS1441" i="1"/>
  <c r="AS1442" i="1"/>
  <c r="AS1443" i="1"/>
  <c r="AS1444" i="1"/>
  <c r="AS1445" i="1"/>
  <c r="AS1446" i="1"/>
  <c r="AS1447" i="1"/>
  <c r="AS1448" i="1"/>
  <c r="AS1449" i="1"/>
  <c r="AS1450" i="1"/>
  <c r="AS1451" i="1"/>
  <c r="AS1452" i="1"/>
  <c r="AS1453" i="1"/>
  <c r="AS1454" i="1"/>
  <c r="AS1455" i="1"/>
  <c r="AS1456" i="1"/>
  <c r="AS1457" i="1"/>
  <c r="AS1458" i="1"/>
  <c r="AS1459" i="1"/>
  <c r="AS1460" i="1"/>
  <c r="AS1461" i="1"/>
  <c r="AS1462" i="1"/>
  <c r="AS1463" i="1"/>
  <c r="AS1464" i="1"/>
  <c r="AS1465" i="1"/>
  <c r="AS1466" i="1"/>
  <c r="AS1467" i="1"/>
  <c r="AS1468" i="1"/>
  <c r="AS1469" i="1"/>
  <c r="AS1470" i="1"/>
  <c r="AS1471" i="1"/>
  <c r="AS1472" i="1"/>
  <c r="AS1473" i="1"/>
  <c r="AS1474" i="1"/>
  <c r="AS1475" i="1"/>
  <c r="AS1476" i="1"/>
  <c r="AS1477" i="1"/>
  <c r="AS1478" i="1"/>
  <c r="AS1479" i="1"/>
  <c r="AS1480" i="1"/>
  <c r="AS1481" i="1"/>
  <c r="AS1482" i="1"/>
  <c r="AS1483" i="1"/>
  <c r="AS1484" i="1"/>
  <c r="AS1485" i="1"/>
  <c r="AS1486" i="1"/>
  <c r="AS1487" i="1"/>
  <c r="AS1488" i="1"/>
  <c r="AS1489" i="1"/>
  <c r="AS1490" i="1"/>
  <c r="AS1491" i="1"/>
  <c r="AS1492" i="1"/>
  <c r="AS1493" i="1"/>
  <c r="AS1494" i="1"/>
  <c r="AS1495" i="1"/>
  <c r="AS1496" i="1"/>
  <c r="AS1497" i="1"/>
  <c r="AS1498" i="1"/>
  <c r="AS1499" i="1"/>
  <c r="AS1500" i="1"/>
  <c r="AS1501" i="1"/>
  <c r="AS1502" i="1"/>
  <c r="AS1503" i="1"/>
  <c r="AS1504" i="1"/>
  <c r="AS1505" i="1"/>
  <c r="AS1506" i="1"/>
  <c r="AS1507" i="1"/>
  <c r="AS1508" i="1"/>
  <c r="AS1509" i="1"/>
  <c r="AS1510" i="1"/>
  <c r="AS1511" i="1"/>
  <c r="AS1512" i="1"/>
  <c r="AS1513" i="1"/>
  <c r="AS1514" i="1"/>
  <c r="AS1515" i="1"/>
  <c r="AS1516" i="1"/>
  <c r="AS1517" i="1"/>
  <c r="AS1518" i="1"/>
  <c r="AS1519" i="1"/>
  <c r="AS1520" i="1"/>
  <c r="AS1521" i="1"/>
  <c r="AS1522" i="1"/>
  <c r="AS1523" i="1"/>
  <c r="AS1524" i="1"/>
  <c r="AS1525" i="1"/>
  <c r="AS1526" i="1"/>
  <c r="AS1527" i="1"/>
  <c r="AS1528" i="1"/>
  <c r="AS1529" i="1"/>
  <c r="AS1530" i="1"/>
  <c r="AS1531" i="1"/>
  <c r="AS1532" i="1"/>
  <c r="AS1533" i="1"/>
  <c r="AS1534" i="1"/>
  <c r="AS1535" i="1"/>
  <c r="AS1536" i="1"/>
  <c r="AS1537" i="1"/>
  <c r="AS1538" i="1"/>
  <c r="AS1539" i="1"/>
  <c r="AS1540" i="1"/>
  <c r="AS1541" i="1"/>
  <c r="AS1542" i="1"/>
  <c r="AS1543" i="1"/>
  <c r="AS1544" i="1"/>
  <c r="AS1545" i="1"/>
  <c r="AS1546" i="1"/>
  <c r="AS1547" i="1"/>
  <c r="AS1548" i="1"/>
  <c r="AS1549" i="1"/>
  <c r="AS1550" i="1"/>
  <c r="AS1551" i="1"/>
  <c r="AS1552" i="1"/>
  <c r="AS1553" i="1"/>
  <c r="AS1554" i="1"/>
  <c r="AS1555" i="1"/>
  <c r="AS1556" i="1"/>
  <c r="AS1557" i="1"/>
  <c r="AS1558" i="1"/>
  <c r="AS1559" i="1"/>
  <c r="AS1560" i="1"/>
  <c r="AS1561" i="1"/>
  <c r="AS1562" i="1"/>
  <c r="AS1563" i="1"/>
  <c r="AS1564" i="1"/>
  <c r="AS1565" i="1"/>
  <c r="AS1566" i="1"/>
  <c r="AS1567" i="1"/>
  <c r="AS1568" i="1"/>
  <c r="AS1569" i="1"/>
  <c r="AS1570" i="1"/>
  <c r="AS1571" i="1"/>
  <c r="AS1572" i="1"/>
  <c r="AS1573" i="1"/>
  <c r="AS1574" i="1"/>
  <c r="AS1575" i="1"/>
  <c r="AS1576" i="1"/>
  <c r="AS1577" i="1"/>
  <c r="AS1578" i="1"/>
  <c r="AS1579" i="1"/>
  <c r="AS1580" i="1"/>
  <c r="AS1581" i="1"/>
  <c r="AS1582" i="1"/>
  <c r="AS1583" i="1"/>
  <c r="AS1584" i="1"/>
  <c r="AS1585" i="1"/>
  <c r="AS1586" i="1"/>
  <c r="AS1587" i="1"/>
  <c r="AS1588" i="1"/>
  <c r="AS1589" i="1"/>
  <c r="AS1590" i="1"/>
  <c r="AS1591" i="1"/>
  <c r="AS1592" i="1"/>
  <c r="AS1593" i="1"/>
  <c r="AS1594" i="1"/>
  <c r="AS1595" i="1"/>
  <c r="AS1596" i="1"/>
  <c r="AS1597" i="1"/>
  <c r="AS1598" i="1"/>
  <c r="AS1599" i="1"/>
  <c r="AS1600" i="1"/>
  <c r="AS1601" i="1"/>
  <c r="AS1602" i="1"/>
  <c r="AS1603" i="1"/>
  <c r="AS1604" i="1"/>
  <c r="AS1605" i="1"/>
  <c r="AS1606" i="1"/>
  <c r="AS1607" i="1"/>
  <c r="AS1608" i="1"/>
  <c r="AS1609" i="1"/>
  <c r="AS1610" i="1"/>
  <c r="AS1611" i="1"/>
  <c r="AS1612" i="1"/>
  <c r="AS1613" i="1"/>
  <c r="AS1614" i="1"/>
  <c r="AS1615" i="1"/>
  <c r="AS1616" i="1"/>
  <c r="AS1617" i="1"/>
  <c r="AS1618" i="1"/>
  <c r="AS1619" i="1"/>
  <c r="AS1620" i="1"/>
  <c r="AS1621" i="1"/>
  <c r="AS1622" i="1"/>
  <c r="AS1623" i="1"/>
  <c r="AS1624" i="1"/>
  <c r="AS1625" i="1"/>
  <c r="AS1626" i="1"/>
  <c r="AS1627" i="1"/>
  <c r="AS1628" i="1"/>
  <c r="AS1629" i="1"/>
  <c r="AS1630" i="1"/>
  <c r="AS1631" i="1"/>
  <c r="AS1632" i="1"/>
  <c r="AS1633" i="1"/>
  <c r="AS1634" i="1"/>
  <c r="AS1635" i="1"/>
  <c r="AS1636" i="1"/>
  <c r="AS1637" i="1"/>
  <c r="AS1638" i="1"/>
  <c r="AS1639" i="1"/>
  <c r="AS1640" i="1"/>
  <c r="AS1641" i="1"/>
  <c r="AS1642" i="1"/>
  <c r="AS1643" i="1"/>
  <c r="AS1644" i="1"/>
  <c r="AS1645" i="1"/>
  <c r="AS1646" i="1"/>
  <c r="AS1647" i="1"/>
  <c r="AS1648" i="1"/>
  <c r="AS1649" i="1"/>
  <c r="AS1650" i="1"/>
  <c r="AS1651" i="1"/>
  <c r="AS1652" i="1"/>
  <c r="AS1653" i="1"/>
  <c r="AS1654" i="1"/>
  <c r="AS1655" i="1"/>
  <c r="AS1656" i="1"/>
  <c r="AS1657" i="1"/>
  <c r="AS1658" i="1"/>
  <c r="AS1659" i="1"/>
  <c r="AS1660" i="1"/>
  <c r="AS1661" i="1"/>
  <c r="AS1662" i="1"/>
  <c r="AS1663" i="1"/>
  <c r="AS1664" i="1"/>
  <c r="AS1665" i="1"/>
  <c r="AS1666" i="1"/>
  <c r="AS1667" i="1"/>
  <c r="AS1668" i="1"/>
  <c r="AS1669" i="1"/>
  <c r="AS1670" i="1"/>
  <c r="AS1671" i="1"/>
  <c r="AS1672" i="1"/>
  <c r="AS1673" i="1"/>
  <c r="AS1674" i="1"/>
  <c r="AS1675" i="1"/>
  <c r="AS1676" i="1"/>
  <c r="AS1677" i="1"/>
  <c r="AS1678" i="1"/>
  <c r="AS1679" i="1"/>
  <c r="AS1680" i="1"/>
  <c r="AS1681" i="1"/>
  <c r="AS1682" i="1"/>
  <c r="AS1683" i="1"/>
  <c r="AS1684" i="1"/>
  <c r="AS1685" i="1"/>
  <c r="AS1686" i="1"/>
  <c r="AS1687" i="1"/>
  <c r="AS1688" i="1"/>
  <c r="AS1689" i="1"/>
  <c r="AS1690" i="1"/>
  <c r="AS1691" i="1"/>
  <c r="AS1692" i="1"/>
  <c r="AS1693" i="1"/>
  <c r="AS1694" i="1"/>
  <c r="AS1695" i="1"/>
  <c r="AS1696" i="1"/>
  <c r="AS1697" i="1"/>
  <c r="AS1698" i="1"/>
  <c r="AS1699" i="1"/>
  <c r="AS1700" i="1"/>
  <c r="AS1701" i="1"/>
  <c r="AS1702" i="1"/>
  <c r="AS1703" i="1"/>
  <c r="AS1704" i="1"/>
  <c r="AS1705" i="1"/>
  <c r="AS1706" i="1"/>
  <c r="AS1707" i="1"/>
  <c r="AS1708" i="1"/>
  <c r="AS1709" i="1"/>
  <c r="AS1710" i="1"/>
  <c r="AS1711" i="1"/>
  <c r="AS1712" i="1"/>
  <c r="AS1713" i="1"/>
  <c r="AS1714" i="1"/>
  <c r="AS1715" i="1"/>
  <c r="AS1716" i="1"/>
  <c r="AS1717" i="1"/>
  <c r="AS1718" i="1"/>
  <c r="AS1719" i="1"/>
  <c r="AS1720" i="1"/>
  <c r="AS1721" i="1"/>
  <c r="AS1722" i="1"/>
  <c r="AS1723" i="1"/>
  <c r="AS1724" i="1"/>
  <c r="AS1725" i="1"/>
  <c r="AS1726" i="1"/>
  <c r="AS1727" i="1"/>
  <c r="AS1728" i="1"/>
  <c r="AS1729" i="1"/>
  <c r="AS1730" i="1"/>
  <c r="AS1731" i="1"/>
  <c r="AS1732" i="1"/>
  <c r="AS1733" i="1"/>
  <c r="AS1734" i="1"/>
  <c r="AS1735" i="1"/>
  <c r="AS1736" i="1"/>
  <c r="AS1737" i="1"/>
  <c r="AS1738" i="1"/>
  <c r="AS1739" i="1"/>
  <c r="AS1740" i="1"/>
  <c r="AS1741" i="1"/>
  <c r="AS1742" i="1"/>
  <c r="AS1743" i="1"/>
  <c r="AS1744" i="1"/>
  <c r="AS1745" i="1"/>
  <c r="AS1746" i="1"/>
  <c r="AS1747" i="1"/>
  <c r="AS1748" i="1"/>
  <c r="AS1749" i="1"/>
  <c r="AS1750" i="1"/>
  <c r="AS1751" i="1"/>
  <c r="AS1752" i="1"/>
  <c r="AS1753" i="1"/>
  <c r="AS1754" i="1"/>
  <c r="AS1755" i="1"/>
  <c r="AS1756" i="1"/>
  <c r="AS1757" i="1"/>
  <c r="AS1758" i="1"/>
  <c r="AS1759" i="1"/>
  <c r="AS1760" i="1"/>
  <c r="AS1761" i="1"/>
  <c r="AS1762" i="1"/>
  <c r="AS1763" i="1"/>
  <c r="AS1764" i="1"/>
  <c r="AS1765" i="1"/>
  <c r="AS1766" i="1"/>
  <c r="AS1767" i="1"/>
  <c r="AS1768" i="1"/>
  <c r="AS1769" i="1"/>
  <c r="AS1770" i="1"/>
  <c r="AS1771" i="1"/>
  <c r="AS1772" i="1"/>
  <c r="AS1773" i="1"/>
  <c r="AS1774" i="1"/>
  <c r="AS1775" i="1"/>
  <c r="AS1776" i="1"/>
  <c r="AS1777" i="1"/>
  <c r="AS1778" i="1"/>
  <c r="AS1779" i="1"/>
  <c r="AS1780" i="1"/>
  <c r="AS1781" i="1"/>
  <c r="AS1782" i="1"/>
  <c r="AS1783" i="1"/>
  <c r="AS1784" i="1"/>
  <c r="AS1785" i="1"/>
  <c r="AS1786" i="1"/>
  <c r="AS1787" i="1"/>
  <c r="AS1788" i="1"/>
  <c r="AS1789" i="1"/>
  <c r="AS1790" i="1"/>
  <c r="AS1791" i="1"/>
  <c r="AS1792" i="1"/>
  <c r="AS1793" i="1"/>
  <c r="AS1794" i="1"/>
  <c r="AS1795" i="1"/>
  <c r="AS1796" i="1"/>
  <c r="AS1797" i="1"/>
  <c r="AS1798" i="1"/>
  <c r="AS1799" i="1"/>
  <c r="AS1800" i="1"/>
  <c r="AS1801" i="1"/>
  <c r="AS1802" i="1"/>
  <c r="AS1803" i="1"/>
  <c r="AS1804" i="1"/>
  <c r="AS1805" i="1"/>
  <c r="AS1806" i="1"/>
  <c r="AS1807" i="1"/>
  <c r="AS1808" i="1"/>
  <c r="AS1809" i="1"/>
  <c r="AS1810" i="1"/>
  <c r="AS1811" i="1"/>
  <c r="AS1812" i="1"/>
  <c r="AS1813" i="1"/>
  <c r="AS1814" i="1"/>
  <c r="AS1815" i="1"/>
  <c r="AS1816" i="1"/>
  <c r="AS1817" i="1"/>
  <c r="AS1818" i="1"/>
  <c r="AS1819" i="1"/>
  <c r="AS1820" i="1"/>
  <c r="AS1821" i="1"/>
  <c r="AS1822" i="1"/>
  <c r="AS1823" i="1"/>
  <c r="AS1824" i="1"/>
  <c r="AS1825" i="1"/>
  <c r="AS1826" i="1"/>
  <c r="AS1827" i="1"/>
  <c r="AS1828" i="1"/>
  <c r="AS1829" i="1"/>
  <c r="AS1830" i="1"/>
  <c r="AS1831" i="1"/>
  <c r="AS1832" i="1"/>
  <c r="AS1833" i="1"/>
  <c r="AS1834" i="1"/>
  <c r="AS1835" i="1"/>
  <c r="AS1836" i="1"/>
  <c r="AS1837" i="1"/>
  <c r="AS1838" i="1"/>
  <c r="AS1839" i="1"/>
  <c r="AS1840" i="1"/>
  <c r="AS1841" i="1"/>
  <c r="AS1842" i="1"/>
  <c r="AS1843" i="1"/>
  <c r="AS1844" i="1"/>
  <c r="AS1845" i="1"/>
  <c r="AS1846" i="1"/>
  <c r="AS1847" i="1"/>
  <c r="AS1848" i="1"/>
  <c r="AS1849" i="1"/>
  <c r="AS1850" i="1"/>
  <c r="AS1851" i="1"/>
  <c r="AS1852" i="1"/>
  <c r="AS1853" i="1"/>
  <c r="AS1854" i="1"/>
  <c r="AS1855" i="1"/>
  <c r="AS1856" i="1"/>
  <c r="AS1857" i="1"/>
  <c r="AS1858" i="1"/>
  <c r="AS1859" i="1"/>
  <c r="AS1860" i="1"/>
  <c r="AS1861" i="1"/>
  <c r="AS1862" i="1"/>
  <c r="AS1863" i="1"/>
  <c r="AS1864" i="1"/>
  <c r="AS1865" i="1"/>
  <c r="AS1866" i="1"/>
  <c r="AS1867" i="1"/>
  <c r="AS1868" i="1"/>
  <c r="AS1869" i="1"/>
  <c r="AS1870" i="1"/>
  <c r="AS1871" i="1"/>
  <c r="AS1872" i="1"/>
  <c r="AS1873" i="1"/>
  <c r="AS1874" i="1"/>
  <c r="AS1875" i="1"/>
  <c r="AS1876" i="1"/>
  <c r="AS1877" i="1"/>
  <c r="AS1878" i="1"/>
  <c r="AS1879" i="1"/>
  <c r="AS1880" i="1"/>
  <c r="AS1881" i="1"/>
  <c r="AS1882" i="1"/>
  <c r="AS1883" i="1"/>
  <c r="AS1884" i="1"/>
  <c r="AS1885" i="1"/>
  <c r="AS1886" i="1"/>
  <c r="AS1887" i="1"/>
  <c r="AS1888" i="1"/>
  <c r="AS1889" i="1"/>
  <c r="AS1890" i="1"/>
  <c r="AS1891" i="1"/>
  <c r="AS1892" i="1"/>
  <c r="AS1893" i="1"/>
  <c r="AS1894" i="1"/>
  <c r="AS1895" i="1"/>
  <c r="AS1896" i="1"/>
  <c r="AS1897" i="1"/>
  <c r="AS1898" i="1"/>
  <c r="AS1899" i="1"/>
  <c r="AS1900" i="1"/>
  <c r="AS1901" i="1"/>
  <c r="AS1902" i="1"/>
  <c r="AS1903" i="1"/>
  <c r="AS1904" i="1"/>
  <c r="AS1905" i="1"/>
  <c r="AS1906" i="1"/>
  <c r="AS1907" i="1"/>
  <c r="AS1908" i="1"/>
  <c r="AS1909" i="1"/>
  <c r="AS1910" i="1"/>
  <c r="AS1911" i="1"/>
  <c r="AS1912" i="1"/>
  <c r="AS1913" i="1"/>
  <c r="AS1914" i="1"/>
  <c r="AS1915" i="1"/>
  <c r="AS1916" i="1"/>
  <c r="AS1917" i="1"/>
  <c r="AS1918" i="1"/>
  <c r="AS1919" i="1"/>
  <c r="AS1920" i="1"/>
  <c r="AS1921" i="1"/>
  <c r="AS1922" i="1"/>
  <c r="AS1923" i="1"/>
  <c r="AS1924" i="1"/>
  <c r="AS1925" i="1"/>
  <c r="AS1926" i="1"/>
  <c r="AS1927" i="1"/>
  <c r="AS1928" i="1"/>
  <c r="AS1929" i="1"/>
  <c r="AS1930" i="1"/>
  <c r="AS1931" i="1"/>
  <c r="AS1932" i="1"/>
  <c r="AS1933" i="1"/>
  <c r="AS1934" i="1"/>
  <c r="AS1935" i="1"/>
  <c r="AS1936" i="1"/>
  <c r="AS1937" i="1"/>
  <c r="AS1938" i="1"/>
  <c r="AS1939" i="1"/>
  <c r="AS1940" i="1"/>
  <c r="AS1941" i="1"/>
  <c r="AS1942" i="1"/>
  <c r="AS1943" i="1"/>
  <c r="AS1944" i="1"/>
  <c r="AS1945" i="1"/>
  <c r="AS1946" i="1"/>
  <c r="AS1947" i="1"/>
  <c r="AS1948" i="1"/>
  <c r="AS1949" i="1"/>
  <c r="AS1950" i="1"/>
  <c r="AS1951" i="1"/>
  <c r="AS1952" i="1"/>
  <c r="AS1953" i="1"/>
  <c r="AS1954" i="1"/>
  <c r="AS1955" i="1"/>
  <c r="AS1956" i="1"/>
  <c r="AS1957" i="1"/>
  <c r="AS1958" i="1"/>
  <c r="AS1959" i="1"/>
  <c r="AS1960" i="1"/>
  <c r="AS1961" i="1"/>
  <c r="AS1962" i="1"/>
  <c r="AS1963" i="1"/>
  <c r="AS1964" i="1"/>
  <c r="AS1965" i="1"/>
  <c r="AS1966" i="1"/>
  <c r="AS1967" i="1"/>
  <c r="AS1968" i="1"/>
  <c r="AS1969" i="1"/>
  <c r="AS1970" i="1"/>
  <c r="AS1971" i="1"/>
  <c r="AS1972" i="1"/>
  <c r="AS1973" i="1"/>
  <c r="AS1974" i="1"/>
  <c r="AS1975" i="1"/>
  <c r="AS1976" i="1"/>
  <c r="AS1977" i="1"/>
  <c r="AS1978" i="1"/>
  <c r="AS1979" i="1"/>
  <c r="AS1980" i="1"/>
  <c r="AS1981" i="1"/>
  <c r="AS1982" i="1"/>
  <c r="AS1983" i="1"/>
  <c r="AS1984" i="1"/>
  <c r="AS1985" i="1"/>
  <c r="AS1986" i="1"/>
  <c r="AS1987" i="1"/>
  <c r="AS1988" i="1"/>
  <c r="AS1989" i="1"/>
  <c r="AS1990" i="1"/>
  <c r="AS1991" i="1"/>
  <c r="AS1992" i="1"/>
  <c r="AS1993" i="1"/>
  <c r="AS1994" i="1"/>
  <c r="AS1995" i="1"/>
  <c r="AS1996" i="1"/>
  <c r="AS1997" i="1"/>
  <c r="AS1998" i="1"/>
  <c r="AS1999" i="1"/>
  <c r="AS2000" i="1"/>
  <c r="AS2001" i="1"/>
  <c r="AS2002" i="1"/>
  <c r="AS2003" i="1"/>
  <c r="AS2004" i="1"/>
  <c r="AS2005" i="1"/>
  <c r="AS2006" i="1"/>
  <c r="AS2007" i="1"/>
  <c r="AS2008" i="1"/>
  <c r="AS2009" i="1"/>
  <c r="AS2010" i="1"/>
  <c r="AS2011" i="1"/>
  <c r="AS2012" i="1"/>
  <c r="AS2013" i="1"/>
  <c r="AS2014" i="1"/>
  <c r="AS2015" i="1"/>
  <c r="AS2016" i="1"/>
  <c r="AS2017" i="1"/>
  <c r="AS2018" i="1"/>
  <c r="AS2019" i="1"/>
  <c r="AS2020" i="1"/>
  <c r="AS2021" i="1"/>
  <c r="AS2022" i="1"/>
  <c r="AS2023" i="1"/>
  <c r="AS2024" i="1"/>
  <c r="AS2025" i="1"/>
  <c r="AS2026" i="1"/>
  <c r="AS2027" i="1"/>
  <c r="AS2028" i="1"/>
  <c r="AS2029" i="1"/>
  <c r="AS2030" i="1"/>
  <c r="AS2031" i="1"/>
  <c r="AS2032" i="1"/>
  <c r="AS2033" i="1"/>
  <c r="AS2034" i="1"/>
  <c r="AS2035" i="1"/>
  <c r="AS2036" i="1"/>
  <c r="AS2037" i="1"/>
  <c r="AS2038" i="1"/>
  <c r="AS2039" i="1"/>
  <c r="AS2040" i="1"/>
  <c r="AS2041" i="1"/>
  <c r="AS2042" i="1"/>
  <c r="AS2043" i="1"/>
  <c r="AS2044" i="1"/>
  <c r="AS2045" i="1"/>
  <c r="AS2046" i="1"/>
  <c r="AS2047" i="1"/>
  <c r="AS2048" i="1"/>
  <c r="AS2049" i="1"/>
  <c r="AS2050" i="1"/>
  <c r="AS2051" i="1"/>
  <c r="AS2052" i="1"/>
  <c r="AS2103" i="1"/>
  <c r="AS2104" i="1"/>
  <c r="AS2105" i="1"/>
  <c r="AS2106" i="1"/>
  <c r="AS2107" i="1"/>
  <c r="AS2108" i="1"/>
  <c r="AS2109" i="1"/>
  <c r="AS2110" i="1"/>
  <c r="AS2111" i="1"/>
  <c r="AS2112" i="1"/>
  <c r="AS2113" i="1"/>
  <c r="AS2114" i="1"/>
  <c r="AS2115" i="1"/>
  <c r="AS2116" i="1"/>
  <c r="AS2117" i="1"/>
  <c r="AS2118" i="1"/>
  <c r="AS2119" i="1"/>
  <c r="AS2120" i="1"/>
  <c r="AS2121" i="1"/>
  <c r="AS2122" i="1"/>
  <c r="AS2123" i="1"/>
  <c r="AS2124" i="1"/>
  <c r="AS2125" i="1"/>
  <c r="AS2126" i="1"/>
  <c r="AS2127" i="1"/>
  <c r="AS2128" i="1"/>
  <c r="AS2129" i="1"/>
  <c r="AS2130" i="1"/>
  <c r="AS2131" i="1"/>
  <c r="AS2132" i="1"/>
  <c r="AS2133" i="1"/>
  <c r="AS2134" i="1"/>
  <c r="AS2135" i="1"/>
  <c r="AS2136" i="1"/>
  <c r="AS2137" i="1"/>
  <c r="AS2138" i="1"/>
  <c r="AS2139" i="1"/>
  <c r="AS2140" i="1"/>
  <c r="AS2141" i="1"/>
  <c r="AS2142" i="1"/>
  <c r="AS2143" i="1"/>
  <c r="AS2144" i="1"/>
  <c r="AS2145" i="1"/>
  <c r="AS2146" i="1"/>
  <c r="AS2147" i="1"/>
  <c r="AS2148" i="1"/>
  <c r="AS2149" i="1"/>
  <c r="AS2150" i="1"/>
  <c r="AS2151" i="1"/>
  <c r="AS2152" i="1"/>
  <c r="AS2153" i="1"/>
  <c r="AS2154" i="1"/>
  <c r="AS2155" i="1"/>
  <c r="AS2156" i="1"/>
  <c r="AS2157" i="1"/>
  <c r="AS2158" i="1"/>
  <c r="AS2159" i="1"/>
  <c r="AS2160" i="1"/>
  <c r="AS2161" i="1"/>
  <c r="AS2162" i="1"/>
  <c r="AS2163" i="1"/>
  <c r="AS2164" i="1"/>
  <c r="AS2165" i="1"/>
  <c r="AS2166" i="1"/>
  <c r="AS2167" i="1"/>
  <c r="AS2168" i="1"/>
  <c r="AS2169" i="1"/>
  <c r="AS2170" i="1"/>
  <c r="AS2171" i="1"/>
  <c r="AS2172" i="1"/>
  <c r="AS2173" i="1"/>
  <c r="AS2174" i="1"/>
  <c r="AS2175" i="1"/>
  <c r="AS2176" i="1"/>
  <c r="AS2177" i="1"/>
  <c r="AS2178" i="1"/>
  <c r="AS2179" i="1"/>
  <c r="AS2180" i="1"/>
  <c r="AS2181" i="1"/>
  <c r="AS2182" i="1"/>
  <c r="AS2183" i="1"/>
  <c r="AS2184" i="1"/>
  <c r="AS2185" i="1"/>
  <c r="AS2186" i="1"/>
  <c r="AS2187" i="1"/>
  <c r="AS2188" i="1"/>
  <c r="AS2189" i="1"/>
  <c r="AS2190" i="1"/>
  <c r="AS2191" i="1"/>
  <c r="AS2192" i="1"/>
  <c r="AS2193" i="1"/>
  <c r="AS2194" i="1"/>
  <c r="AS2195" i="1"/>
  <c r="AS2196" i="1"/>
  <c r="AS2197" i="1"/>
  <c r="AS2198" i="1"/>
  <c r="AS2199" i="1"/>
  <c r="AS2200" i="1"/>
  <c r="AS2201" i="1"/>
  <c r="AS2202" i="1"/>
  <c r="AM2052" i="1"/>
  <c r="AM2051" i="1"/>
  <c r="AM2050" i="1"/>
  <c r="AM2049" i="1"/>
  <c r="AM2048" i="1"/>
  <c r="AM2047" i="1"/>
  <c r="AM2046" i="1"/>
  <c r="AM2045" i="1"/>
  <c r="AM2044" i="1"/>
  <c r="AM2043" i="1"/>
  <c r="AM2042" i="1"/>
  <c r="AM2041" i="1"/>
  <c r="AM2040" i="1"/>
  <c r="AM2039" i="1"/>
  <c r="AM2038" i="1"/>
  <c r="AM2037" i="1"/>
  <c r="AM2036" i="1"/>
  <c r="AM2035" i="1"/>
  <c r="AM2034" i="1"/>
  <c r="AM2033" i="1"/>
  <c r="AM2032" i="1"/>
  <c r="AM2031" i="1"/>
  <c r="AM2030" i="1"/>
  <c r="AM2029" i="1"/>
  <c r="AM2028" i="1"/>
  <c r="AM2027" i="1"/>
  <c r="AM2026" i="1"/>
  <c r="AM2025" i="1"/>
  <c r="AM2024" i="1"/>
  <c r="AM2023" i="1"/>
  <c r="AM2022" i="1"/>
  <c r="AM2021" i="1"/>
  <c r="AM2020" i="1"/>
  <c r="AM2019" i="1"/>
  <c r="AM2018" i="1"/>
  <c r="AM2017" i="1"/>
  <c r="AM2016" i="1"/>
  <c r="AM2015" i="1"/>
  <c r="AM2014" i="1"/>
  <c r="AM2013" i="1"/>
  <c r="AM2012" i="1"/>
  <c r="AM2011" i="1"/>
  <c r="AM2010" i="1"/>
  <c r="AM2009" i="1"/>
  <c r="AM2008" i="1"/>
  <c r="AM2007" i="1"/>
  <c r="AM2006" i="1"/>
  <c r="AM2005" i="1"/>
  <c r="AM2004" i="1"/>
  <c r="AM2003" i="1"/>
  <c r="AM1903" i="1"/>
  <c r="AM1904" i="1"/>
  <c r="AM1905" i="1"/>
  <c r="AM1906" i="1"/>
  <c r="AM1907" i="1"/>
  <c r="AM1908" i="1"/>
  <c r="AM1909" i="1"/>
  <c r="AM1910" i="1"/>
  <c r="AM1911" i="1"/>
  <c r="AM1912" i="1"/>
  <c r="AM1913" i="1"/>
  <c r="AM1914" i="1"/>
  <c r="AM1915" i="1"/>
  <c r="AM1916" i="1"/>
  <c r="AM1917" i="1"/>
  <c r="AM1918" i="1"/>
  <c r="AM1919" i="1"/>
  <c r="AM1920" i="1"/>
  <c r="AM1921" i="1"/>
  <c r="AM1922" i="1"/>
  <c r="AM1923" i="1"/>
  <c r="AM1924" i="1"/>
  <c r="AM1925" i="1"/>
  <c r="AM1926" i="1"/>
  <c r="AM1927" i="1"/>
  <c r="AM1928" i="1"/>
  <c r="AM1929" i="1"/>
  <c r="AM1930" i="1"/>
  <c r="AM1931" i="1"/>
  <c r="AM1932" i="1"/>
  <c r="AM1933" i="1"/>
  <c r="AM1934" i="1"/>
  <c r="AM1935" i="1"/>
  <c r="AM1936" i="1"/>
  <c r="AM1937" i="1"/>
  <c r="AM1938" i="1"/>
  <c r="AM1939" i="1"/>
  <c r="AM1940" i="1"/>
  <c r="AM1941" i="1"/>
  <c r="AM1942" i="1"/>
  <c r="AM1943" i="1"/>
  <c r="AM1944" i="1"/>
  <c r="AM1945" i="1"/>
  <c r="AM1946" i="1"/>
  <c r="AM1947" i="1"/>
  <c r="AM1948" i="1"/>
  <c r="AM1949" i="1"/>
  <c r="AM1950" i="1"/>
  <c r="AM1951" i="1"/>
  <c r="AM1952" i="1"/>
  <c r="AM1852" i="1"/>
  <c r="AM1851" i="1"/>
  <c r="AM1850" i="1"/>
  <c r="AM1849" i="1"/>
  <c r="AM1848" i="1"/>
  <c r="AM1847" i="1"/>
  <c r="AM1846" i="1"/>
  <c r="AM1845" i="1"/>
  <c r="AM1844" i="1"/>
  <c r="AM1843" i="1"/>
  <c r="AM1842" i="1"/>
  <c r="AM1841" i="1"/>
  <c r="AM1840" i="1"/>
  <c r="AM1839" i="1"/>
  <c r="AM1838" i="1"/>
  <c r="AM1837" i="1"/>
  <c r="AM1836" i="1"/>
  <c r="AM1835" i="1"/>
  <c r="AM1834" i="1"/>
  <c r="AM1833" i="1"/>
  <c r="AM1832" i="1"/>
  <c r="AM1831" i="1"/>
  <c r="AM1830" i="1"/>
  <c r="AM1829" i="1"/>
  <c r="AM1828" i="1"/>
  <c r="AM1827" i="1"/>
  <c r="AM1826" i="1"/>
  <c r="AM1825" i="1"/>
  <c r="AM1824" i="1"/>
  <c r="AM1823" i="1"/>
  <c r="AM1822" i="1"/>
  <c r="AM1821" i="1"/>
  <c r="AM1820" i="1"/>
  <c r="AM1819" i="1"/>
  <c r="AM1818" i="1"/>
  <c r="AM1817" i="1"/>
  <c r="AM1816" i="1"/>
  <c r="AM1815" i="1"/>
  <c r="AM1814" i="1"/>
  <c r="AM1813" i="1"/>
  <c r="AM1812" i="1"/>
  <c r="AM1811" i="1"/>
  <c r="AM1810" i="1"/>
  <c r="AM1809" i="1"/>
  <c r="AM1808" i="1"/>
  <c r="AM1807" i="1"/>
  <c r="AM1806" i="1"/>
  <c r="AM1805" i="1"/>
  <c r="AM1804" i="1"/>
  <c r="AM1803" i="1"/>
  <c r="AM1752" i="1"/>
  <c r="AM1751" i="1"/>
  <c r="AM1750" i="1"/>
  <c r="AM1749" i="1"/>
  <c r="AM1748" i="1"/>
  <c r="AM1747" i="1"/>
  <c r="AM1746" i="1"/>
  <c r="AM1745" i="1"/>
  <c r="AM1744" i="1"/>
  <c r="AM1743" i="1"/>
  <c r="AM1742" i="1"/>
  <c r="AM1741" i="1"/>
  <c r="AM1740" i="1"/>
  <c r="AM1739" i="1"/>
  <c r="AM1738" i="1"/>
  <c r="AM1737" i="1"/>
  <c r="AM1736" i="1"/>
  <c r="AM1735" i="1"/>
  <c r="AM1734" i="1"/>
  <c r="AM1733" i="1"/>
  <c r="AM1732" i="1"/>
  <c r="AM1731" i="1"/>
  <c r="AM1730" i="1"/>
  <c r="AM1729" i="1"/>
  <c r="AM1728" i="1"/>
  <c r="AM1727" i="1"/>
  <c r="AM1726" i="1"/>
  <c r="AM1725" i="1"/>
  <c r="AM1724" i="1"/>
  <c r="AM1723" i="1"/>
  <c r="AM1722" i="1"/>
  <c r="AM1721" i="1"/>
  <c r="AM1720" i="1"/>
  <c r="AM1719" i="1"/>
  <c r="AM1718" i="1"/>
  <c r="AM1717" i="1"/>
  <c r="AM1716" i="1"/>
  <c r="AM1715" i="1"/>
  <c r="AM1714" i="1"/>
  <c r="AM1713" i="1"/>
  <c r="AM1712" i="1"/>
  <c r="AM1711" i="1"/>
  <c r="AM1710" i="1"/>
  <c r="AM1709" i="1"/>
  <c r="AM1708" i="1"/>
  <c r="AM1707" i="1"/>
  <c r="AM1706" i="1"/>
  <c r="AM1705" i="1"/>
  <c r="AM1704" i="1"/>
  <c r="AM1703" i="1"/>
  <c r="AM2202" i="1"/>
  <c r="AM2201" i="1"/>
  <c r="AM2200" i="1"/>
  <c r="AM2199" i="1"/>
  <c r="AM2198" i="1"/>
  <c r="AM2197" i="1"/>
  <c r="AM2196" i="1"/>
  <c r="AM2195" i="1"/>
  <c r="AM2194" i="1"/>
  <c r="AM2193" i="1"/>
  <c r="AM2192" i="1"/>
  <c r="AM2191" i="1"/>
  <c r="AM2190" i="1"/>
  <c r="AM2189" i="1"/>
  <c r="AM2188" i="1"/>
  <c r="AM2187" i="1"/>
  <c r="AM2186" i="1"/>
  <c r="AM2185" i="1"/>
  <c r="AM2184" i="1"/>
  <c r="AM2183" i="1"/>
  <c r="AM2182" i="1"/>
  <c r="AM2181" i="1"/>
  <c r="AM2180" i="1"/>
  <c r="AM2179" i="1"/>
  <c r="AM2178" i="1"/>
  <c r="AM2177" i="1"/>
  <c r="AM2176" i="1"/>
  <c r="AM2175" i="1"/>
  <c r="AM2174" i="1"/>
  <c r="AM2173" i="1"/>
  <c r="AM2172" i="1"/>
  <c r="AM2171" i="1"/>
  <c r="AM2170" i="1"/>
  <c r="AM2169" i="1"/>
  <c r="AM2168" i="1"/>
  <c r="AM2167" i="1"/>
  <c r="AM2166" i="1"/>
  <c r="AM2165" i="1"/>
  <c r="AM2164" i="1"/>
  <c r="AM2163" i="1"/>
  <c r="AM2162" i="1"/>
  <c r="AM2161" i="1"/>
  <c r="AM2160" i="1"/>
  <c r="AM2159" i="1"/>
  <c r="AM2158" i="1"/>
  <c r="AM2157" i="1"/>
  <c r="AM2156" i="1"/>
  <c r="AM2155" i="1"/>
  <c r="AM2154" i="1"/>
  <c r="AM2153" i="1"/>
  <c r="AM2152" i="1"/>
  <c r="AM2151" i="1"/>
  <c r="AM2150" i="1"/>
  <c r="AM2149" i="1"/>
  <c r="AM2148" i="1"/>
  <c r="AM2147" i="1"/>
  <c r="AM2146" i="1"/>
  <c r="AM2145" i="1"/>
  <c r="AM2144" i="1"/>
  <c r="AM2143" i="1"/>
  <c r="AM2142" i="1"/>
  <c r="AM2141" i="1"/>
  <c r="AM2140" i="1"/>
  <c r="AM2139" i="1"/>
  <c r="AM2138" i="1"/>
  <c r="AM2137" i="1"/>
  <c r="AM2136" i="1"/>
  <c r="AM2135" i="1"/>
  <c r="AM2134" i="1"/>
  <c r="AM2133" i="1"/>
  <c r="AM2132" i="1"/>
  <c r="AM2131" i="1"/>
  <c r="AM2130" i="1"/>
  <c r="AM2129" i="1"/>
  <c r="AM2128" i="1"/>
  <c r="AM2127" i="1"/>
  <c r="AM2126" i="1"/>
  <c r="AM2125" i="1"/>
  <c r="AM2124" i="1"/>
  <c r="AM2123" i="1"/>
  <c r="AM2122" i="1"/>
  <c r="AM2121" i="1"/>
  <c r="AM2120" i="1"/>
  <c r="AM2119" i="1"/>
  <c r="AM2118" i="1"/>
  <c r="AM2117" i="1"/>
  <c r="AM2116" i="1"/>
  <c r="AM2115" i="1"/>
  <c r="AM2114" i="1"/>
  <c r="AM2113" i="1"/>
  <c r="AM2112" i="1"/>
  <c r="AM2111" i="1"/>
  <c r="AM2110" i="1"/>
  <c r="AM2109" i="1"/>
  <c r="AM2108" i="1"/>
  <c r="AM2107" i="1"/>
  <c r="AM2106" i="1"/>
  <c r="AM2105" i="1"/>
  <c r="AM2104" i="1"/>
  <c r="AM2103" i="1"/>
  <c r="AM1403" i="1"/>
  <c r="AM1404" i="1"/>
  <c r="AM1405" i="1"/>
  <c r="AM1406" i="1"/>
  <c r="AM1407" i="1"/>
  <c r="AM1408" i="1"/>
  <c r="AM1409" i="1"/>
  <c r="AM1410" i="1"/>
  <c r="AM1411" i="1"/>
  <c r="AM1412" i="1"/>
  <c r="AM1413" i="1"/>
  <c r="AM1414" i="1"/>
  <c r="AM1415" i="1"/>
  <c r="AM1416" i="1"/>
  <c r="AM1417" i="1"/>
  <c r="AM1418" i="1"/>
  <c r="AM1419" i="1"/>
  <c r="AM1420" i="1"/>
  <c r="AM1421" i="1"/>
  <c r="AM1422" i="1"/>
  <c r="AM1423" i="1"/>
  <c r="AM1424" i="1"/>
  <c r="AM1425" i="1"/>
  <c r="AM1426" i="1"/>
  <c r="AM1427" i="1"/>
  <c r="AM1428" i="1"/>
  <c r="AM1429" i="1"/>
  <c r="AM1430" i="1"/>
  <c r="AM1431" i="1"/>
  <c r="AM1432" i="1"/>
  <c r="AM1433" i="1"/>
  <c r="AM1434" i="1"/>
  <c r="AM1435" i="1"/>
  <c r="AM1436" i="1"/>
  <c r="AM1437" i="1"/>
  <c r="AM1438" i="1"/>
  <c r="AM1439" i="1"/>
  <c r="AM1440" i="1"/>
  <c r="AM1441" i="1"/>
  <c r="AM1442" i="1"/>
  <c r="AM1443" i="1"/>
  <c r="AM1444" i="1"/>
  <c r="AM1445" i="1"/>
  <c r="AM1446" i="1"/>
  <c r="AM1447" i="1"/>
  <c r="AM1448" i="1"/>
  <c r="AM1449" i="1"/>
  <c r="AM1450" i="1"/>
  <c r="AM1451" i="1"/>
  <c r="AM1452" i="1"/>
  <c r="AM1453" i="1"/>
  <c r="AM1454" i="1"/>
  <c r="AM1455" i="1"/>
  <c r="AM1456" i="1"/>
  <c r="AM1457" i="1"/>
  <c r="AM1458" i="1"/>
  <c r="AM1459" i="1"/>
  <c r="AM1460" i="1"/>
  <c r="AM1461" i="1"/>
  <c r="AM1462" i="1"/>
  <c r="AM1463" i="1"/>
  <c r="AM1464" i="1"/>
  <c r="AM1465" i="1"/>
  <c r="AM1466" i="1"/>
  <c r="AM1467" i="1"/>
  <c r="AM1468" i="1"/>
  <c r="AM1469" i="1"/>
  <c r="AM1470" i="1"/>
  <c r="AM1471" i="1"/>
  <c r="AM1472" i="1"/>
  <c r="AM1473" i="1"/>
  <c r="AM1474" i="1"/>
  <c r="AM1475" i="1"/>
  <c r="AM1476" i="1"/>
  <c r="AM1477" i="1"/>
  <c r="AM1478" i="1"/>
  <c r="AM1479" i="1"/>
  <c r="AM1480" i="1"/>
  <c r="AM1481" i="1"/>
  <c r="AM1482" i="1"/>
  <c r="AM1483" i="1"/>
  <c r="AM1484" i="1"/>
  <c r="AM1485" i="1"/>
  <c r="AM1486" i="1"/>
  <c r="AM1487" i="1"/>
  <c r="AM1488" i="1"/>
  <c r="AM1489" i="1"/>
  <c r="AM1490" i="1"/>
  <c r="AM1491" i="1"/>
  <c r="AM1492" i="1"/>
  <c r="AM1493" i="1"/>
  <c r="AM1494" i="1"/>
  <c r="AM1495" i="1"/>
  <c r="AM1496" i="1"/>
  <c r="AM1497" i="1"/>
  <c r="AM1498" i="1"/>
  <c r="AM1499" i="1"/>
  <c r="AM1500" i="1"/>
  <c r="AM1501" i="1"/>
  <c r="AM1502" i="1"/>
  <c r="AM1503" i="1"/>
  <c r="AM1504" i="1"/>
  <c r="AM1505" i="1"/>
  <c r="AM1506" i="1"/>
  <c r="AM1507" i="1"/>
  <c r="AM1508" i="1"/>
  <c r="AM1509" i="1"/>
  <c r="AM1510" i="1"/>
  <c r="AM1511" i="1"/>
  <c r="AM1512" i="1"/>
  <c r="AM1513" i="1"/>
  <c r="AM1514" i="1"/>
  <c r="AM1515" i="1"/>
  <c r="AM1516" i="1"/>
  <c r="AM1517" i="1"/>
  <c r="AM1518" i="1"/>
  <c r="AM1519" i="1"/>
  <c r="AM1520" i="1"/>
  <c r="AM1521" i="1"/>
  <c r="AM1522" i="1"/>
  <c r="AM1523" i="1"/>
  <c r="AM1524" i="1"/>
  <c r="AM1525" i="1"/>
  <c r="AM1526" i="1"/>
  <c r="AM1527" i="1"/>
  <c r="AM1528" i="1"/>
  <c r="AM1529" i="1"/>
  <c r="AM1530" i="1"/>
  <c r="AM1531" i="1"/>
  <c r="AM1532" i="1"/>
  <c r="AM1533" i="1"/>
  <c r="AM1534" i="1"/>
  <c r="AM1535" i="1"/>
  <c r="AM1536" i="1"/>
  <c r="AM1537" i="1"/>
  <c r="AM1538" i="1"/>
  <c r="AM1539" i="1"/>
  <c r="AM1540" i="1"/>
  <c r="AM1541" i="1"/>
  <c r="AM1542" i="1"/>
  <c r="AM1543" i="1"/>
  <c r="AM1544" i="1"/>
  <c r="AM1545" i="1"/>
  <c r="AM1546" i="1"/>
  <c r="AM1547" i="1"/>
  <c r="AM1548" i="1"/>
  <c r="AM1549" i="1"/>
  <c r="AM1550" i="1"/>
  <c r="AM1551" i="1"/>
  <c r="AM1552" i="1"/>
  <c r="AM1553" i="1"/>
  <c r="AM1554" i="1"/>
  <c r="AM1555" i="1"/>
  <c r="AM1556" i="1"/>
  <c r="AM1557" i="1"/>
  <c r="AM1558" i="1"/>
  <c r="AM1559" i="1"/>
  <c r="AM1560" i="1"/>
  <c r="AM1561" i="1"/>
  <c r="AM1562" i="1"/>
  <c r="AM1563" i="1"/>
  <c r="AM1564" i="1"/>
  <c r="AM1565" i="1"/>
  <c r="AM1566" i="1"/>
  <c r="AM1567" i="1"/>
  <c r="AM1568" i="1"/>
  <c r="AM1569" i="1"/>
  <c r="AM1570" i="1"/>
  <c r="AM1571" i="1"/>
  <c r="AM1572" i="1"/>
  <c r="AM1573" i="1"/>
  <c r="AM1574" i="1"/>
  <c r="AM1575" i="1"/>
  <c r="AM1576" i="1"/>
  <c r="AM1577" i="1"/>
  <c r="AM1578" i="1"/>
  <c r="AM1579" i="1"/>
  <c r="AM1580" i="1"/>
  <c r="AM1581" i="1"/>
  <c r="AM1582" i="1"/>
  <c r="AM1583" i="1"/>
  <c r="AM1584" i="1"/>
  <c r="AM1585" i="1"/>
  <c r="AM1586" i="1"/>
  <c r="AM1587" i="1"/>
  <c r="AM1588" i="1"/>
  <c r="AM1589" i="1"/>
  <c r="AM1590" i="1"/>
  <c r="AM1591" i="1"/>
  <c r="AM1592" i="1"/>
  <c r="AM1593" i="1"/>
  <c r="AM1594" i="1"/>
  <c r="AM1595" i="1"/>
  <c r="AM1596" i="1"/>
  <c r="AM1597" i="1"/>
  <c r="AM1598" i="1"/>
  <c r="AM1599" i="1"/>
  <c r="AM1600" i="1"/>
  <c r="AM1601" i="1"/>
  <c r="AM1602" i="1"/>
  <c r="AM1603" i="1"/>
  <c r="AM1604" i="1"/>
  <c r="AM1605" i="1"/>
  <c r="AM1606" i="1"/>
  <c r="AM1607" i="1"/>
  <c r="AM1608" i="1"/>
  <c r="AM1609" i="1"/>
  <c r="AM1610" i="1"/>
  <c r="AM1611" i="1"/>
  <c r="AM1612" i="1"/>
  <c r="AM1613" i="1"/>
  <c r="AM1614" i="1"/>
  <c r="AM1615" i="1"/>
  <c r="AM1616" i="1"/>
  <c r="AM1617" i="1"/>
  <c r="AM1618" i="1"/>
  <c r="AM1619" i="1"/>
  <c r="AM1620" i="1"/>
  <c r="AM1621" i="1"/>
  <c r="AM1622" i="1"/>
  <c r="AM1623" i="1"/>
  <c r="AM1624" i="1"/>
  <c r="AM1625" i="1"/>
  <c r="AM1626" i="1"/>
  <c r="AM1627" i="1"/>
  <c r="AM1628" i="1"/>
  <c r="AM1629" i="1"/>
  <c r="AM1630" i="1"/>
  <c r="AM1631" i="1"/>
  <c r="AM1632" i="1"/>
  <c r="AM1633" i="1"/>
  <c r="AM1634" i="1"/>
  <c r="AM1635" i="1"/>
  <c r="AM1636" i="1"/>
  <c r="AM1637" i="1"/>
  <c r="AM1638" i="1"/>
  <c r="AM1639" i="1"/>
  <c r="AM1640" i="1"/>
  <c r="AM1641" i="1"/>
  <c r="AM1642" i="1"/>
  <c r="AM1643" i="1"/>
  <c r="AM1644" i="1"/>
  <c r="AM1645" i="1"/>
  <c r="AM1646" i="1"/>
  <c r="AM1647" i="1"/>
  <c r="AM1648" i="1"/>
  <c r="AM1649" i="1"/>
  <c r="AM1650" i="1"/>
  <c r="AM1651" i="1"/>
  <c r="AM1652" i="1"/>
  <c r="I2202" i="1"/>
  <c r="I2201"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AS2053" i="1"/>
  <c r="AS2054" i="1"/>
  <c r="AS2055" i="1"/>
  <c r="AS2056" i="1"/>
  <c r="AS2057" i="1"/>
  <c r="AS2058" i="1"/>
  <c r="AS2059" i="1"/>
  <c r="AS2060" i="1"/>
  <c r="AS2061" i="1"/>
  <c r="AS2062" i="1"/>
  <c r="AS2063" i="1"/>
  <c r="AS2064" i="1"/>
  <c r="AS2065" i="1"/>
  <c r="AS2066" i="1"/>
  <c r="AS2067" i="1"/>
  <c r="AS2068" i="1"/>
  <c r="AS2069" i="1"/>
  <c r="AS2070" i="1"/>
  <c r="AS2071" i="1"/>
  <c r="AS2072" i="1"/>
  <c r="AS2073" i="1"/>
  <c r="AS2074" i="1"/>
  <c r="AS2075" i="1"/>
  <c r="AS2076" i="1"/>
  <c r="AS2077" i="1"/>
  <c r="AS2078" i="1"/>
  <c r="AS2079" i="1"/>
  <c r="AS2080" i="1"/>
  <c r="AS2081" i="1"/>
  <c r="AS2082" i="1"/>
  <c r="AS2083" i="1"/>
  <c r="AS2084" i="1"/>
  <c r="AS2085" i="1"/>
  <c r="AS2086" i="1"/>
  <c r="AS2087" i="1"/>
  <c r="AS2088" i="1"/>
  <c r="AS2089" i="1"/>
  <c r="AS2090" i="1"/>
  <c r="AS2091" i="1"/>
  <c r="AS2092" i="1"/>
  <c r="AS2093" i="1"/>
  <c r="AS2094" i="1"/>
  <c r="AS2095" i="1"/>
  <c r="AS2096" i="1"/>
  <c r="AS2097" i="1"/>
  <c r="AS2098" i="1"/>
  <c r="AS2099" i="1"/>
  <c r="AS2100" i="1"/>
  <c r="AS2101" i="1"/>
  <c r="AS2102" i="1"/>
  <c r="AM1953" i="1"/>
  <c r="AM1954" i="1"/>
  <c r="AM1955" i="1"/>
  <c r="AM1956" i="1"/>
  <c r="AM1957" i="1"/>
  <c r="AM1958" i="1"/>
  <c r="AM1959" i="1"/>
  <c r="AM1960" i="1"/>
  <c r="AM1961" i="1"/>
  <c r="AM1962" i="1"/>
  <c r="AM1963" i="1"/>
  <c r="AM1964" i="1"/>
  <c r="AM1965" i="1"/>
  <c r="AM1966" i="1"/>
  <c r="AM1967" i="1"/>
  <c r="AM1968" i="1"/>
  <c r="AM1969" i="1"/>
  <c r="AM1970" i="1"/>
  <c r="AM1971" i="1"/>
  <c r="AM1972" i="1"/>
  <c r="AM1973" i="1"/>
  <c r="AM1974" i="1"/>
  <c r="AM1975" i="1"/>
  <c r="AM1976" i="1"/>
  <c r="AM1977" i="1"/>
  <c r="AM1978" i="1"/>
  <c r="AM1979" i="1"/>
  <c r="AM1980" i="1"/>
  <c r="AM1981" i="1"/>
  <c r="AM1982" i="1"/>
  <c r="AM1983" i="1"/>
  <c r="AM1984" i="1"/>
  <c r="AM1985" i="1"/>
  <c r="AM1986" i="1"/>
  <c r="AM1987" i="1"/>
  <c r="AM1988" i="1"/>
  <c r="AM1989" i="1"/>
  <c r="AM1990" i="1"/>
  <c r="AM1991" i="1"/>
  <c r="AM1992" i="1"/>
  <c r="AM1993" i="1"/>
  <c r="AM1994" i="1"/>
  <c r="AM1995" i="1"/>
  <c r="AM1996" i="1"/>
  <c r="AM1997" i="1"/>
  <c r="AM1998" i="1"/>
  <c r="AM1999" i="1"/>
  <c r="AM2000" i="1"/>
  <c r="AM2001" i="1"/>
  <c r="AM2002" i="1"/>
  <c r="AM2053" i="1"/>
  <c r="AM2054" i="1"/>
  <c r="AM2055" i="1"/>
  <c r="AM2056" i="1"/>
  <c r="AM2057" i="1"/>
  <c r="AM2058" i="1"/>
  <c r="AM2059" i="1"/>
  <c r="AM2060" i="1"/>
  <c r="AM2061" i="1"/>
  <c r="AM2062" i="1"/>
  <c r="AM2063" i="1"/>
  <c r="AM2064" i="1"/>
  <c r="AM2065" i="1"/>
  <c r="AM2066" i="1"/>
  <c r="AM2067" i="1"/>
  <c r="AM2068" i="1"/>
  <c r="AM2069" i="1"/>
  <c r="AM2070" i="1"/>
  <c r="AM2071" i="1"/>
  <c r="AM2072" i="1"/>
  <c r="AM2073" i="1"/>
  <c r="AM2074" i="1"/>
  <c r="AM2075" i="1"/>
  <c r="AM2076" i="1"/>
  <c r="AM2077" i="1"/>
  <c r="AM2078" i="1"/>
  <c r="AM2079" i="1"/>
  <c r="AM2080" i="1"/>
  <c r="AM2081" i="1"/>
  <c r="AM2082" i="1"/>
  <c r="AM2083" i="1"/>
  <c r="AM2084" i="1"/>
  <c r="AM2085" i="1"/>
  <c r="AM2086" i="1"/>
  <c r="AM2087" i="1"/>
  <c r="AM2088" i="1"/>
  <c r="AM2089" i="1"/>
  <c r="AM2090" i="1"/>
  <c r="AM2091" i="1"/>
  <c r="AM2092" i="1"/>
  <c r="AM2093" i="1"/>
  <c r="AM2094" i="1"/>
  <c r="AM2095" i="1"/>
  <c r="AM2096" i="1"/>
  <c r="AM2097" i="1"/>
  <c r="AM2098" i="1"/>
  <c r="AM2099" i="1"/>
  <c r="AM2100" i="1"/>
  <c r="AM2101" i="1"/>
  <c r="AM2102" i="1"/>
  <c r="I2102" i="1"/>
  <c r="I2101"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AM1402" i="1"/>
  <c r="AM1401" i="1"/>
  <c r="AM1400" i="1"/>
  <c r="AM1399" i="1"/>
  <c r="AM1398" i="1"/>
  <c r="AM1397" i="1"/>
  <c r="AM1396" i="1"/>
  <c r="AM1395" i="1"/>
  <c r="AM1394" i="1"/>
  <c r="AM1393" i="1"/>
  <c r="AM1392" i="1"/>
  <c r="AM1391" i="1"/>
  <c r="AM1390" i="1"/>
  <c r="AM1389" i="1"/>
  <c r="AM1388" i="1"/>
  <c r="AM1387" i="1"/>
  <c r="AM1386" i="1"/>
  <c r="AM1385" i="1"/>
  <c r="AM1384" i="1"/>
  <c r="AM1383" i="1"/>
  <c r="AM1382" i="1"/>
  <c r="AM1381" i="1"/>
  <c r="AM1380" i="1"/>
  <c r="AM1379" i="1"/>
  <c r="AM1378" i="1"/>
  <c r="AM1377" i="1"/>
  <c r="AM1376" i="1"/>
  <c r="AM1375" i="1"/>
  <c r="AM1374" i="1"/>
  <c r="AM1373" i="1"/>
  <c r="AM1372" i="1"/>
  <c r="AM1371" i="1"/>
  <c r="AM1370" i="1"/>
  <c r="AM1369" i="1"/>
  <c r="AM1368" i="1"/>
  <c r="AM1367" i="1"/>
  <c r="AM1366" i="1"/>
  <c r="AM1365" i="1"/>
  <c r="AM1364" i="1"/>
  <c r="AM1363" i="1"/>
  <c r="AM1362" i="1"/>
  <c r="AM1361" i="1"/>
  <c r="AM1360" i="1"/>
  <c r="AM1359" i="1"/>
  <c r="AM1358" i="1"/>
  <c r="AM1357" i="1"/>
  <c r="AM1356" i="1"/>
  <c r="AM1355" i="1"/>
  <c r="AM1354" i="1"/>
  <c r="AM1353" i="1"/>
  <c r="AM1853" i="1"/>
  <c r="AM1854" i="1"/>
  <c r="AM1855" i="1"/>
  <c r="AM1856" i="1"/>
  <c r="AM1857" i="1"/>
  <c r="AM1858" i="1"/>
  <c r="AM1859" i="1"/>
  <c r="AM1860" i="1"/>
  <c r="AM1861" i="1"/>
  <c r="AM1862" i="1"/>
  <c r="AM1863" i="1"/>
  <c r="AM1864" i="1"/>
  <c r="AM1865" i="1"/>
  <c r="AM1866" i="1"/>
  <c r="AM1867" i="1"/>
  <c r="AM1868" i="1"/>
  <c r="AM1869" i="1"/>
  <c r="AM1870" i="1"/>
  <c r="AM1871" i="1"/>
  <c r="AM1872" i="1"/>
  <c r="AM1873" i="1"/>
  <c r="AM1874" i="1"/>
  <c r="AM1875" i="1"/>
  <c r="AM1876" i="1"/>
  <c r="AM1877" i="1"/>
  <c r="AM1878" i="1"/>
  <c r="AM1879" i="1"/>
  <c r="AM1880" i="1"/>
  <c r="AM1881" i="1"/>
  <c r="AM1882" i="1"/>
  <c r="AM1883" i="1"/>
  <c r="AM1884" i="1"/>
  <c r="AM1885" i="1"/>
  <c r="AM1886" i="1"/>
  <c r="AM1887" i="1"/>
  <c r="AM1888" i="1"/>
  <c r="AM1889" i="1"/>
  <c r="AM1890" i="1"/>
  <c r="AM1891" i="1"/>
  <c r="AM1892" i="1"/>
  <c r="AM1893" i="1"/>
  <c r="AM1894" i="1"/>
  <c r="AM1895" i="1"/>
  <c r="AM1896" i="1"/>
  <c r="AM1897" i="1"/>
  <c r="AM1898" i="1"/>
  <c r="AM1899" i="1"/>
  <c r="AM1900" i="1"/>
  <c r="AM1901" i="1"/>
  <c r="AM1902" i="1"/>
  <c r="AM1802" i="1"/>
  <c r="AM1801" i="1"/>
  <c r="AM1800" i="1"/>
  <c r="AM1799" i="1"/>
  <c r="AM1798" i="1"/>
  <c r="AM1797" i="1"/>
  <c r="AM1796" i="1"/>
  <c r="AM1795" i="1"/>
  <c r="AM1794" i="1"/>
  <c r="AM1793" i="1"/>
  <c r="AM1792" i="1"/>
  <c r="AM1791" i="1"/>
  <c r="AM1790" i="1"/>
  <c r="AM1789" i="1"/>
  <c r="AM1788" i="1"/>
  <c r="AM1787" i="1"/>
  <c r="AM1786" i="1"/>
  <c r="AM1785" i="1"/>
  <c r="AM1784" i="1"/>
  <c r="AM1783" i="1"/>
  <c r="AM1782" i="1"/>
  <c r="AM1781" i="1"/>
  <c r="AM1780" i="1"/>
  <c r="AM1779" i="1"/>
  <c r="AM1778" i="1"/>
  <c r="AM1777" i="1"/>
  <c r="AM1776" i="1"/>
  <c r="AM1775" i="1"/>
  <c r="AM1774" i="1"/>
  <c r="AM1773" i="1"/>
  <c r="AM1772" i="1"/>
  <c r="AM1771" i="1"/>
  <c r="AM1770" i="1"/>
  <c r="AM1769" i="1"/>
  <c r="AM1768" i="1"/>
  <c r="AM1767" i="1"/>
  <c r="AM1766" i="1"/>
  <c r="AM1765" i="1"/>
  <c r="AM1764" i="1"/>
  <c r="AM1763" i="1"/>
  <c r="AM1762" i="1"/>
  <c r="AM1761" i="1"/>
  <c r="AM1760" i="1"/>
  <c r="AM1759" i="1"/>
  <c r="AM1758" i="1"/>
  <c r="AM1757" i="1"/>
  <c r="AM1756" i="1"/>
  <c r="AM1755" i="1"/>
  <c r="AM1754" i="1"/>
  <c r="AM1753" i="1"/>
  <c r="AM1657" i="1"/>
  <c r="AM1658" i="1"/>
  <c r="AM1659" i="1"/>
  <c r="AM1660" i="1"/>
  <c r="AM1661" i="1"/>
  <c r="AM1662" i="1"/>
  <c r="AM1663" i="1"/>
  <c r="AM1664" i="1"/>
  <c r="AM1665" i="1"/>
  <c r="AM1666" i="1"/>
  <c r="AM1667" i="1"/>
  <c r="AM1668" i="1"/>
  <c r="AM1669" i="1"/>
  <c r="AM1670" i="1"/>
  <c r="AM1671" i="1"/>
  <c r="AM1672" i="1"/>
  <c r="AM1673" i="1"/>
  <c r="AM1674" i="1"/>
  <c r="AM1675" i="1"/>
  <c r="AM1676" i="1"/>
  <c r="AM1677" i="1"/>
  <c r="AM1678" i="1"/>
  <c r="AM1679" i="1"/>
  <c r="AM1680" i="1"/>
  <c r="AM1681" i="1"/>
  <c r="AM1682" i="1"/>
  <c r="AM1683" i="1"/>
  <c r="AM1684" i="1"/>
  <c r="AM1685" i="1"/>
  <c r="AM1686" i="1"/>
  <c r="AM1687" i="1"/>
  <c r="AM1688" i="1"/>
  <c r="AM1689" i="1"/>
  <c r="AM1690" i="1"/>
  <c r="AM1691" i="1"/>
  <c r="AM1692" i="1"/>
  <c r="AM1693" i="1"/>
  <c r="AM1694" i="1"/>
  <c r="AM1695" i="1"/>
  <c r="AM1696" i="1"/>
  <c r="AM1697" i="1"/>
  <c r="AM1698" i="1"/>
  <c r="AM1699" i="1"/>
  <c r="AM1700" i="1"/>
  <c r="AM1701" i="1"/>
  <c r="AM1702" i="1"/>
  <c r="AM1656" i="1"/>
  <c r="AM1655" i="1"/>
  <c r="AM1654" i="1"/>
  <c r="AM1653"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AF1620" i="1" l="1"/>
  <c r="AG1620" i="1"/>
  <c r="AF1840" i="1"/>
  <c r="AG1840" i="1"/>
  <c r="AF1770" i="1"/>
  <c r="AG1770" i="1"/>
  <c r="AF1570" i="1"/>
  <c r="AG1570" i="1"/>
  <c r="AF1370" i="1"/>
  <c r="AG1370" i="1"/>
  <c r="AF1918" i="1"/>
  <c r="AG1918" i="1"/>
  <c r="AF1767" i="1"/>
  <c r="AG1767" i="1"/>
  <c r="AF1567" i="1"/>
  <c r="AG1567" i="1"/>
  <c r="AF1367" i="1"/>
  <c r="AG1367" i="1"/>
  <c r="AF1865" i="1"/>
  <c r="AG1865" i="1"/>
  <c r="AF1565" i="1"/>
  <c r="AG1565" i="1"/>
  <c r="AF1365" i="1"/>
  <c r="AG1365" i="1"/>
  <c r="AF1820" i="1"/>
  <c r="AG1820" i="1"/>
  <c r="AF1617" i="1"/>
  <c r="AG1617" i="1"/>
  <c r="AF1665" i="1"/>
  <c r="AG1665" i="1"/>
  <c r="AF1941" i="1"/>
  <c r="AG1941" i="1"/>
  <c r="AF1920" i="1"/>
  <c r="AG1920" i="1"/>
  <c r="AF1720" i="1"/>
  <c r="AG1720" i="1"/>
  <c r="AF1917" i="1"/>
  <c r="AG1917" i="1"/>
  <c r="AF1717" i="1"/>
  <c r="AG1717" i="1"/>
  <c r="AF1815" i="1"/>
  <c r="AG1815" i="1"/>
  <c r="AF2123" i="1"/>
  <c r="AG2123" i="1"/>
  <c r="AF1890" i="1"/>
  <c r="AG1890" i="1"/>
  <c r="AF1817" i="1"/>
  <c r="AG1817" i="1"/>
  <c r="AF1915" i="1"/>
  <c r="AG1915" i="1"/>
  <c r="AF1940" i="1"/>
  <c r="AG1940" i="1"/>
  <c r="AF1870" i="1"/>
  <c r="AG1870" i="1"/>
  <c r="AF1670" i="1"/>
  <c r="AG1670" i="1"/>
  <c r="AF1470" i="1"/>
  <c r="AG1470" i="1"/>
  <c r="AF1867" i="1"/>
  <c r="AG1867" i="1"/>
  <c r="AF1667" i="1"/>
  <c r="AG1667" i="1"/>
  <c r="AF1467" i="1"/>
  <c r="AG1467" i="1"/>
  <c r="AF1765" i="1"/>
  <c r="AG1765" i="1"/>
  <c r="AF1465" i="1"/>
  <c r="AG1465" i="1"/>
  <c r="AF2173" i="1"/>
  <c r="AG2173" i="1"/>
</calcChain>
</file>

<file path=xl/comments1.xml><?xml version="1.0" encoding="utf-8"?>
<comments xmlns="http://schemas.openxmlformats.org/spreadsheetml/2006/main">
  <authors>
    <author>amel</author>
    <author xml:space="preserve"> </author>
    <author>Geary Williams</author>
    <author>Geoff Bauer</author>
    <author>Geoff</author>
    <author>Jason P. Sorens</author>
    <author>TSP</author>
  </authors>
  <commentList>
    <comment ref="Z212" authorId="0" shapeId="0">
      <text>
        <r>
          <rPr>
            <b/>
            <sz val="9"/>
            <color indexed="81"/>
            <rFont val="Tahoma"/>
            <family val="2"/>
          </rPr>
          <t>amel:</t>
        </r>
        <r>
          <rPr>
            <sz val="9"/>
            <color indexed="81"/>
            <rFont val="Tahoma"/>
            <family val="2"/>
          </rPr>
          <t xml:space="preserve">
1976</t>
        </r>
      </text>
    </comment>
    <comment ref="P1354" authorId="0" shapeId="0">
      <text>
        <r>
          <rPr>
            <b/>
            <sz val="9"/>
            <color indexed="81"/>
            <rFont val="Tahoma"/>
            <family val="2"/>
          </rPr>
          <t>amel:</t>
        </r>
        <r>
          <rPr>
            <sz val="9"/>
            <color indexed="81"/>
            <rFont val="Tahoma"/>
            <family val="2"/>
          </rPr>
          <t xml:space="preserve">
not banned, but not practiced either</t>
        </r>
      </text>
    </comment>
    <comment ref="X1358" authorId="0" shapeId="0">
      <text>
        <r>
          <rPr>
            <b/>
            <sz val="9"/>
            <color indexed="81"/>
            <rFont val="Tahoma"/>
            <family val="2"/>
          </rPr>
          <t>amel:</t>
        </r>
        <r>
          <rPr>
            <sz val="9"/>
            <color indexed="81"/>
            <rFont val="Tahoma"/>
            <family val="2"/>
          </rPr>
          <t xml:space="preserve">
1990</t>
        </r>
      </text>
    </comment>
    <comment ref="W1360" authorId="0" shapeId="0">
      <text>
        <r>
          <rPr>
            <b/>
            <sz val="9"/>
            <color indexed="81"/>
            <rFont val="Tahoma"/>
            <family val="2"/>
          </rPr>
          <t>amel:</t>
        </r>
        <r>
          <rPr>
            <sz val="9"/>
            <color indexed="81"/>
            <rFont val="Tahoma"/>
            <family val="2"/>
          </rPr>
          <t xml:space="preserve">
1994</t>
        </r>
      </text>
    </comment>
    <comment ref="AR1370" authorId="0" shapeId="0">
      <text>
        <r>
          <rPr>
            <b/>
            <sz val="9"/>
            <color indexed="81"/>
            <rFont val="Tahoma"/>
            <family val="2"/>
          </rPr>
          <t>amel:</t>
        </r>
        <r>
          <rPr>
            <sz val="9"/>
            <color indexed="81"/>
            <rFont val="Tahoma"/>
            <family val="2"/>
          </rPr>
          <t xml:space="preserve">
1997 law expired before implementation, reauthorized in 2003</t>
        </r>
      </text>
    </comment>
    <comment ref="AH1380" authorId="0" shapeId="0">
      <text>
        <r>
          <rPr>
            <b/>
            <sz val="9"/>
            <color indexed="81"/>
            <rFont val="Tahoma"/>
            <family val="2"/>
          </rPr>
          <t>amel:</t>
        </r>
        <r>
          <rPr>
            <sz val="9"/>
            <color indexed="81"/>
            <rFont val="Tahoma"/>
            <family val="2"/>
          </rPr>
          <t xml:space="preserve">
de facto prohibition</t>
        </r>
      </text>
    </comment>
    <comment ref="AB1389" authorId="0" shapeId="0">
      <text>
        <r>
          <rPr>
            <b/>
            <sz val="9"/>
            <color indexed="81"/>
            <rFont val="Tahoma"/>
            <family val="2"/>
          </rPr>
          <t>amel:</t>
        </r>
        <r>
          <rPr>
            <sz val="9"/>
            <color indexed="81"/>
            <rFont val="Tahoma"/>
            <family val="2"/>
          </rPr>
          <t xml:space="preserve">
lottery only</t>
        </r>
      </text>
    </comment>
    <comment ref="W1391" authorId="0" shapeId="0">
      <text>
        <r>
          <rPr>
            <b/>
            <sz val="9"/>
            <color indexed="81"/>
            <rFont val="Tahoma"/>
            <family val="2"/>
          </rPr>
          <t>amel:</t>
        </r>
        <r>
          <rPr>
            <sz val="9"/>
            <color indexed="81"/>
            <rFont val="Tahoma"/>
            <family val="2"/>
          </rPr>
          <t xml:space="preserve">
1992</t>
        </r>
      </text>
    </comment>
    <comment ref="AN139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A1392" authorId="0" shapeId="0">
      <text>
        <r>
          <rPr>
            <b/>
            <sz val="9"/>
            <color indexed="81"/>
            <rFont val="Tahoma"/>
            <family val="2"/>
          </rPr>
          <t>amel:</t>
        </r>
        <r>
          <rPr>
            <sz val="9"/>
            <color indexed="81"/>
            <rFont val="Tahoma"/>
            <family val="2"/>
          </rPr>
          <t xml:space="preserve">
banned 2000</t>
        </r>
      </text>
    </comment>
    <comment ref="X1393" authorId="0" shapeId="0">
      <text>
        <r>
          <rPr>
            <b/>
            <sz val="9"/>
            <color indexed="81"/>
            <rFont val="Tahoma"/>
            <family val="2"/>
          </rPr>
          <t>amel:</t>
        </r>
        <r>
          <rPr>
            <sz val="9"/>
            <color indexed="81"/>
            <rFont val="Tahoma"/>
            <family val="2"/>
          </rPr>
          <t xml:space="preserve">
1989</t>
        </r>
      </text>
    </comment>
    <comment ref="AA1393" authorId="0" shapeId="0">
      <text>
        <r>
          <rPr>
            <b/>
            <sz val="9"/>
            <color indexed="81"/>
            <rFont val="Tahoma"/>
            <family val="2"/>
          </rPr>
          <t>amel:</t>
        </r>
        <r>
          <rPr>
            <sz val="9"/>
            <color indexed="81"/>
            <rFont val="Tahoma"/>
            <family val="2"/>
          </rPr>
          <t xml:space="preserve">
1989</t>
        </r>
      </text>
    </comment>
    <comment ref="AL1394" authorId="0" shapeId="0">
      <text>
        <r>
          <rPr>
            <b/>
            <sz val="9"/>
            <color indexed="81"/>
            <rFont val="Tahoma"/>
            <family val="2"/>
          </rPr>
          <t>amel:</t>
        </r>
        <r>
          <rPr>
            <sz val="9"/>
            <color indexed="81"/>
            <rFont val="Tahoma"/>
            <family val="2"/>
          </rPr>
          <t xml:space="preserve">
permits year-round sale by year-round retailers</t>
        </r>
      </text>
    </comment>
    <comment ref="AR1395" authorId="0" shapeId="0">
      <text>
        <r>
          <rPr>
            <b/>
            <sz val="9"/>
            <color indexed="81"/>
            <rFont val="Tahoma"/>
            <family val="2"/>
          </rPr>
          <t>amel:</t>
        </r>
        <r>
          <rPr>
            <sz val="9"/>
            <color indexed="81"/>
            <rFont val="Tahoma"/>
            <family val="2"/>
          </rPr>
          <t xml:space="preserve">
.5 in 2001</t>
        </r>
      </text>
    </comment>
    <comment ref="Z1399" authorId="0" shapeId="0">
      <text>
        <r>
          <rPr>
            <b/>
            <sz val="9"/>
            <color indexed="81"/>
            <rFont val="Tahoma"/>
            <family val="2"/>
          </rPr>
          <t>amel:</t>
        </r>
        <r>
          <rPr>
            <sz val="9"/>
            <color indexed="81"/>
            <rFont val="Tahoma"/>
            <family val="2"/>
          </rPr>
          <t xml:space="preserve">
1987</t>
        </r>
      </text>
    </comment>
    <comment ref="Z1400" authorId="0" shapeId="0">
      <text>
        <r>
          <rPr>
            <b/>
            <sz val="9"/>
            <color indexed="81"/>
            <rFont val="Tahoma"/>
            <family val="2"/>
          </rPr>
          <t>amel:</t>
        </r>
        <r>
          <rPr>
            <sz val="9"/>
            <color indexed="81"/>
            <rFont val="Tahoma"/>
            <family val="2"/>
          </rPr>
          <t xml:space="preserve">
1993</t>
        </r>
      </text>
    </comment>
    <comment ref="AX1403" authorId="0" shapeId="0">
      <text>
        <r>
          <rPr>
            <b/>
            <sz val="9"/>
            <color indexed="81"/>
            <rFont val="Tahoma"/>
            <family val="2"/>
          </rPr>
          <t>amel:</t>
        </r>
        <r>
          <rPr>
            <sz val="9"/>
            <color indexed="81"/>
            <rFont val="Tahoma"/>
            <family val="2"/>
          </rPr>
          <t xml:space="preserve">
deferring to new jersey</t>
        </r>
      </text>
    </comment>
    <comment ref="P1404" authorId="0" shapeId="0">
      <text>
        <r>
          <rPr>
            <b/>
            <sz val="9"/>
            <color indexed="81"/>
            <rFont val="Tahoma"/>
            <family val="2"/>
          </rPr>
          <t>amel:</t>
        </r>
        <r>
          <rPr>
            <sz val="9"/>
            <color indexed="81"/>
            <rFont val="Tahoma"/>
            <family val="2"/>
          </rPr>
          <t xml:space="preserve">
not banned, but not practiced either</t>
        </r>
      </text>
    </comment>
    <comment ref="AX1410" authorId="0" shapeId="0">
      <text>
        <r>
          <rPr>
            <b/>
            <sz val="9"/>
            <color indexed="81"/>
            <rFont val="Tahoma"/>
            <family val="2"/>
          </rPr>
          <t>amel:</t>
        </r>
        <r>
          <rPr>
            <sz val="9"/>
            <color indexed="81"/>
            <rFont val="Tahoma"/>
            <family val="2"/>
          </rPr>
          <t xml:space="preserve">
deferring to new jersey</t>
        </r>
      </text>
    </comment>
    <comment ref="AX1425" authorId="0" shapeId="0">
      <text>
        <r>
          <rPr>
            <b/>
            <sz val="9"/>
            <color indexed="81"/>
            <rFont val="Tahoma"/>
            <family val="2"/>
          </rPr>
          <t>amel:</t>
        </r>
        <r>
          <rPr>
            <sz val="9"/>
            <color indexed="81"/>
            <rFont val="Tahoma"/>
            <family val="2"/>
          </rPr>
          <t xml:space="preserve">
deferring to new jersey</t>
        </r>
      </text>
    </comment>
    <comment ref="AN144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X1443" authorId="0" shapeId="0">
      <text>
        <r>
          <rPr>
            <b/>
            <sz val="9"/>
            <color indexed="81"/>
            <rFont val="Tahoma"/>
            <family val="2"/>
          </rPr>
          <t>amel:</t>
        </r>
        <r>
          <rPr>
            <sz val="9"/>
            <color indexed="81"/>
            <rFont val="Tahoma"/>
            <family val="2"/>
          </rPr>
          <t xml:space="preserve">
deferring to new jersey</t>
        </r>
      </text>
    </comment>
    <comment ref="AX1453" authorId="0" shapeId="0">
      <text>
        <r>
          <rPr>
            <b/>
            <sz val="9"/>
            <color indexed="81"/>
            <rFont val="Tahoma"/>
            <family val="2"/>
          </rPr>
          <t>amel:</t>
        </r>
        <r>
          <rPr>
            <sz val="9"/>
            <color indexed="81"/>
            <rFont val="Tahoma"/>
            <family val="2"/>
          </rPr>
          <t xml:space="preserve">
deferring to new jersey</t>
        </r>
      </text>
    </comment>
    <comment ref="P1454" authorId="0" shapeId="0">
      <text>
        <r>
          <rPr>
            <b/>
            <sz val="9"/>
            <color indexed="81"/>
            <rFont val="Tahoma"/>
            <family val="2"/>
          </rPr>
          <t>amel:</t>
        </r>
        <r>
          <rPr>
            <sz val="9"/>
            <color indexed="81"/>
            <rFont val="Tahoma"/>
            <family val="2"/>
          </rPr>
          <t xml:space="preserve">
not banned, but not practiced either</t>
        </r>
      </text>
    </comment>
    <comment ref="AX1460" authorId="0" shapeId="0">
      <text>
        <r>
          <rPr>
            <b/>
            <sz val="9"/>
            <color indexed="81"/>
            <rFont val="Tahoma"/>
            <family val="2"/>
          </rPr>
          <t>amel:</t>
        </r>
        <r>
          <rPr>
            <sz val="9"/>
            <color indexed="81"/>
            <rFont val="Tahoma"/>
            <family val="2"/>
          </rPr>
          <t xml:space="preserve">
deferring to new jersey</t>
        </r>
      </text>
    </comment>
    <comment ref="AX1475" authorId="0" shapeId="0">
      <text>
        <r>
          <rPr>
            <b/>
            <sz val="9"/>
            <color indexed="81"/>
            <rFont val="Tahoma"/>
            <family val="2"/>
          </rPr>
          <t>amel:</t>
        </r>
        <r>
          <rPr>
            <sz val="9"/>
            <color indexed="81"/>
            <rFont val="Tahoma"/>
            <family val="2"/>
          </rPr>
          <t xml:space="preserve">
deferring to new jersey</t>
        </r>
      </text>
    </comment>
    <comment ref="AN149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X1493" authorId="0" shapeId="0">
      <text>
        <r>
          <rPr>
            <b/>
            <sz val="9"/>
            <color indexed="81"/>
            <rFont val="Tahoma"/>
            <family val="2"/>
          </rPr>
          <t>amel:</t>
        </r>
        <r>
          <rPr>
            <sz val="9"/>
            <color indexed="81"/>
            <rFont val="Tahoma"/>
            <family val="2"/>
          </rPr>
          <t xml:space="preserve">
deferring to new jersey</t>
        </r>
      </text>
    </comment>
    <comment ref="AX1503" authorId="0" shapeId="0">
      <text>
        <r>
          <rPr>
            <b/>
            <sz val="9"/>
            <color indexed="81"/>
            <rFont val="Tahoma"/>
            <family val="2"/>
          </rPr>
          <t>amel:</t>
        </r>
        <r>
          <rPr>
            <sz val="9"/>
            <color indexed="81"/>
            <rFont val="Tahoma"/>
            <family val="2"/>
          </rPr>
          <t xml:space="preserve">
deferring to new jersey</t>
        </r>
      </text>
    </comment>
    <comment ref="P1504" authorId="0" shapeId="0">
      <text>
        <r>
          <rPr>
            <b/>
            <sz val="9"/>
            <color indexed="81"/>
            <rFont val="Tahoma"/>
            <family val="2"/>
          </rPr>
          <t>amel:</t>
        </r>
        <r>
          <rPr>
            <sz val="9"/>
            <color indexed="81"/>
            <rFont val="Tahoma"/>
            <family val="2"/>
          </rPr>
          <t xml:space="preserve">
not banned, but not practiced either</t>
        </r>
      </text>
    </comment>
    <comment ref="AX1510" authorId="0" shapeId="0">
      <text>
        <r>
          <rPr>
            <b/>
            <sz val="9"/>
            <color indexed="81"/>
            <rFont val="Tahoma"/>
            <family val="2"/>
          </rPr>
          <t>amel:</t>
        </r>
        <r>
          <rPr>
            <sz val="9"/>
            <color indexed="81"/>
            <rFont val="Tahoma"/>
            <family val="2"/>
          </rPr>
          <t xml:space="preserve">
deferring to new jersey</t>
        </r>
      </text>
    </comment>
    <comment ref="AX1525" authorId="0" shapeId="0">
      <text>
        <r>
          <rPr>
            <b/>
            <sz val="9"/>
            <color indexed="81"/>
            <rFont val="Tahoma"/>
            <family val="2"/>
          </rPr>
          <t>amel:</t>
        </r>
        <r>
          <rPr>
            <sz val="9"/>
            <color indexed="81"/>
            <rFont val="Tahoma"/>
            <family val="2"/>
          </rPr>
          <t xml:space="preserve">
deferring to new jersey</t>
        </r>
      </text>
    </comment>
    <comment ref="F1533" authorId="0" shapeId="0">
      <text>
        <r>
          <rPr>
            <b/>
            <sz val="9"/>
            <color indexed="81"/>
            <rFont val="Tahoma"/>
            <family val="2"/>
          </rPr>
          <t>amel:</t>
        </r>
        <r>
          <rPr>
            <sz val="9"/>
            <color indexed="81"/>
            <rFont val="Tahoma"/>
            <family val="2"/>
          </rPr>
          <t xml:space="preserve">
hb 173</t>
        </r>
      </text>
    </comment>
    <comment ref="AN154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X1543" authorId="0" shapeId="0">
      <text>
        <r>
          <rPr>
            <b/>
            <sz val="9"/>
            <color indexed="81"/>
            <rFont val="Tahoma"/>
            <family val="2"/>
          </rPr>
          <t>amel:</t>
        </r>
        <r>
          <rPr>
            <sz val="9"/>
            <color indexed="81"/>
            <rFont val="Tahoma"/>
            <family val="2"/>
          </rPr>
          <t xml:space="preserve">
deferring to new jersey</t>
        </r>
      </text>
    </comment>
    <comment ref="P1554" authorId="0" shapeId="0">
      <text>
        <r>
          <rPr>
            <b/>
            <sz val="9"/>
            <color indexed="81"/>
            <rFont val="Tahoma"/>
            <family val="2"/>
          </rPr>
          <t>amel:</t>
        </r>
        <r>
          <rPr>
            <sz val="9"/>
            <color indexed="81"/>
            <rFont val="Tahoma"/>
            <family val="2"/>
          </rPr>
          <t xml:space="preserve">
not banned, but not practiced either</t>
        </r>
      </text>
    </comment>
    <comment ref="AX1560" authorId="0" shapeId="0">
      <text>
        <r>
          <rPr>
            <b/>
            <sz val="9"/>
            <color indexed="81"/>
            <rFont val="Tahoma"/>
            <family val="2"/>
          </rPr>
          <t>amel:</t>
        </r>
        <r>
          <rPr>
            <sz val="9"/>
            <color indexed="81"/>
            <rFont val="Tahoma"/>
            <family val="2"/>
          </rPr>
          <t xml:space="preserve">
deferring to new jersey</t>
        </r>
      </text>
    </comment>
    <comment ref="AX1575" authorId="0" shapeId="0">
      <text>
        <r>
          <rPr>
            <b/>
            <sz val="9"/>
            <color indexed="81"/>
            <rFont val="Tahoma"/>
            <family val="2"/>
          </rPr>
          <t>amel:</t>
        </r>
        <r>
          <rPr>
            <sz val="9"/>
            <color indexed="81"/>
            <rFont val="Tahoma"/>
            <family val="2"/>
          </rPr>
          <t xml:space="preserve">
deferring to new jersey</t>
        </r>
      </text>
    </comment>
    <comment ref="AN159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X1593" authorId="0" shapeId="0">
      <text>
        <r>
          <rPr>
            <b/>
            <sz val="9"/>
            <color indexed="81"/>
            <rFont val="Tahoma"/>
            <family val="2"/>
          </rPr>
          <t>amel:</t>
        </r>
        <r>
          <rPr>
            <sz val="9"/>
            <color indexed="81"/>
            <rFont val="Tahoma"/>
            <family val="2"/>
          </rPr>
          <t xml:space="preserve">
deferring to new jersey</t>
        </r>
      </text>
    </comment>
    <comment ref="P1604" authorId="0" shapeId="0">
      <text>
        <r>
          <rPr>
            <b/>
            <sz val="9"/>
            <color indexed="81"/>
            <rFont val="Tahoma"/>
            <family val="2"/>
          </rPr>
          <t>amel:</t>
        </r>
        <r>
          <rPr>
            <sz val="9"/>
            <color indexed="81"/>
            <rFont val="Tahoma"/>
            <family val="2"/>
          </rPr>
          <t xml:space="preserve">
not banned, but not practiced either</t>
        </r>
      </text>
    </comment>
    <comment ref="AX1610" authorId="0" shapeId="0">
      <text>
        <r>
          <rPr>
            <b/>
            <sz val="9"/>
            <color indexed="81"/>
            <rFont val="Tahoma"/>
            <family val="2"/>
          </rPr>
          <t>amel:</t>
        </r>
        <r>
          <rPr>
            <sz val="9"/>
            <color indexed="81"/>
            <rFont val="Tahoma"/>
            <family val="2"/>
          </rPr>
          <t xml:space="preserve">
deferring to new jersey</t>
        </r>
      </text>
    </comment>
    <comment ref="AX1625" authorId="0" shapeId="0">
      <text>
        <r>
          <rPr>
            <b/>
            <sz val="9"/>
            <color indexed="81"/>
            <rFont val="Tahoma"/>
            <family val="2"/>
          </rPr>
          <t>amel:</t>
        </r>
        <r>
          <rPr>
            <sz val="9"/>
            <color indexed="81"/>
            <rFont val="Tahoma"/>
            <family val="2"/>
          </rPr>
          <t xml:space="preserve">
deferring to new jersey</t>
        </r>
      </text>
    </comment>
    <comment ref="AN164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X1643" authorId="0" shapeId="0">
      <text>
        <r>
          <rPr>
            <b/>
            <sz val="9"/>
            <color indexed="81"/>
            <rFont val="Tahoma"/>
            <family val="2"/>
          </rPr>
          <t>amel:</t>
        </r>
        <r>
          <rPr>
            <sz val="9"/>
            <color indexed="81"/>
            <rFont val="Tahoma"/>
            <family val="2"/>
          </rPr>
          <t xml:space="preserve">
deferring to new jersey</t>
        </r>
      </text>
    </comment>
    <comment ref="P1654" authorId="0" shapeId="0">
      <text>
        <r>
          <rPr>
            <b/>
            <sz val="9"/>
            <color indexed="81"/>
            <rFont val="Tahoma"/>
            <family val="2"/>
          </rPr>
          <t>amel:</t>
        </r>
        <r>
          <rPr>
            <sz val="9"/>
            <color indexed="81"/>
            <rFont val="Tahoma"/>
            <family val="2"/>
          </rPr>
          <t xml:space="preserve">
not banned, but not practiced either</t>
        </r>
      </text>
    </comment>
    <comment ref="AK1655" authorId="0" shapeId="0">
      <text>
        <r>
          <rPr>
            <b/>
            <sz val="9"/>
            <color indexed="81"/>
            <rFont val="Tahoma"/>
            <family val="2"/>
          </rPr>
          <t>amel:</t>
        </r>
        <r>
          <rPr>
            <sz val="9"/>
            <color indexed="81"/>
            <rFont val="Tahoma"/>
            <family val="2"/>
          </rPr>
          <t xml:space="preserve">
legalized 2006</t>
        </r>
      </text>
    </comment>
    <comment ref="AL1655" authorId="0" shapeId="0">
      <text>
        <r>
          <rPr>
            <b/>
            <sz val="9"/>
            <color indexed="81"/>
            <rFont val="Tahoma"/>
            <family val="2"/>
          </rPr>
          <t>amel:</t>
        </r>
        <r>
          <rPr>
            <sz val="9"/>
            <color indexed="81"/>
            <rFont val="Tahoma"/>
            <family val="2"/>
          </rPr>
          <t xml:space="preserve">
legalized 2006</t>
        </r>
      </text>
    </comment>
    <comment ref="AU1659" authorId="0" shapeId="0">
      <text>
        <r>
          <rPr>
            <b/>
            <sz val="9"/>
            <color indexed="81"/>
            <rFont val="Tahoma"/>
            <family val="2"/>
          </rPr>
          <t>amel:</t>
        </r>
        <r>
          <rPr>
            <sz val="9"/>
            <color indexed="81"/>
            <rFont val="Tahoma"/>
            <family val="2"/>
          </rPr>
          <t xml:space="preserve">
in-person exception</t>
        </r>
      </text>
    </comment>
    <comment ref="AB1660" authorId="1" shapeId="0">
      <text>
        <r>
          <rPr>
            <b/>
            <sz val="8"/>
            <color indexed="81"/>
            <rFont val="Tahoma"/>
            <family val="2"/>
          </rPr>
          <t xml:space="preserve"> :</t>
        </r>
        <r>
          <rPr>
            <sz val="8"/>
            <color indexed="81"/>
            <rFont val="Tahoma"/>
            <family val="2"/>
          </rPr>
          <t xml:space="preserve">
legalized 2009</t>
        </r>
      </text>
    </comment>
    <comment ref="AU1660" authorId="0" shapeId="0">
      <text>
        <r>
          <rPr>
            <b/>
            <sz val="9"/>
            <color indexed="81"/>
            <rFont val="Tahoma"/>
            <family val="2"/>
          </rPr>
          <t>amel:</t>
        </r>
        <r>
          <rPr>
            <sz val="9"/>
            <color indexed="81"/>
            <rFont val="Tahoma"/>
            <family val="2"/>
          </rPr>
          <t xml:space="preserve">
united states v vespe (1975)</t>
        </r>
      </text>
    </comment>
    <comment ref="AX1660" authorId="0" shapeId="0">
      <text>
        <r>
          <rPr>
            <b/>
            <sz val="9"/>
            <color indexed="81"/>
            <rFont val="Tahoma"/>
            <family val="2"/>
          </rPr>
          <t>amel:</t>
        </r>
        <r>
          <rPr>
            <sz val="9"/>
            <color indexed="81"/>
            <rFont val="Tahoma"/>
            <family val="2"/>
          </rPr>
          <t xml:space="preserve">
deferring to new jersey</t>
        </r>
      </text>
    </comment>
    <comment ref="AU1674" authorId="2" shapeId="0">
      <text>
        <r>
          <rPr>
            <sz val="8"/>
            <color indexed="81"/>
            <rFont val="Tahoma"/>
            <family val="2"/>
          </rPr>
          <t>“Michigan law makes it a crime to "use[] any device to eavesdrop upon [a] conversation without the consent of all parties."  Mich. Comp. Laws § 750.539c.  This looks like an "all party consent" law, but one Michigan Court has ruled that a participant in a private conversation may record it without violating the statute because the statutory term "eavesdrop" refers only to overhearing or recording the private conversations of others.  See Sullivan v. Gray, 342 N.W. 2d 58, 60-61 (Mich. Ct. App. 1982).  The Michigan Supreme Court has not yet ruled on this question, so it is not clear whether you may record a conversation or phone call if you are a party to it. But, if you plan on recording a conversation to which you are not a party, you must get the consent of all parties to that conversation. In addition, if you intend to record conversations involving people located in more than one state, you should play it safe and get the consent of all parties.”   
http://www.citmedialaw.org/legal-guide/michigan-recording-law</t>
        </r>
      </text>
    </comment>
    <comment ref="AX1675" authorId="0" shapeId="0">
      <text>
        <r>
          <rPr>
            <b/>
            <sz val="9"/>
            <color indexed="81"/>
            <rFont val="Tahoma"/>
            <family val="2"/>
          </rPr>
          <t>amel:</t>
        </r>
        <r>
          <rPr>
            <sz val="9"/>
            <color indexed="81"/>
            <rFont val="Tahoma"/>
            <family val="2"/>
          </rPr>
          <t xml:space="preserve">
deferring to new jersey</t>
        </r>
      </text>
    </comment>
    <comment ref="AU1678" authorId="2" shapeId="0">
      <text>
        <r>
          <rPr>
            <sz val="8"/>
            <color indexed="81"/>
            <rFont val="Tahoma"/>
            <family val="2"/>
          </rPr>
          <t xml:space="preserve"> Two-party consent law, but exception if "(iii) persons given warning of the transcription or recording, and if one person provides the warning, either party may record" http://data.opi.mt.gov/bills/2007/BillHtml/SB0282.htm
</t>
        </r>
      </text>
    </comment>
    <comment ref="AU1680" authorId="0" shapeId="0">
      <text>
        <r>
          <rPr>
            <b/>
            <sz val="9"/>
            <color indexed="81"/>
            <rFont val="Tahoma"/>
            <family val="2"/>
          </rPr>
          <t>amel:</t>
        </r>
        <r>
          <rPr>
            <sz val="9"/>
            <color indexed="81"/>
            <rFont val="Tahoma"/>
            <family val="2"/>
          </rPr>
          <t xml:space="preserve">
in-person exception</t>
        </r>
      </text>
    </comment>
    <comment ref="AU1681" authorId="0" shapeId="0">
      <text>
        <r>
          <rPr>
            <b/>
            <sz val="9"/>
            <color indexed="81"/>
            <rFont val="Tahoma"/>
            <family val="2"/>
          </rPr>
          <t>amel:</t>
        </r>
        <r>
          <rPr>
            <sz val="9"/>
            <color indexed="81"/>
            <rFont val="Tahoma"/>
            <family val="2"/>
          </rPr>
          <t xml:space="preserve">
no in-person exception, but effectively "reasonable expectation of privacy" exception</t>
        </r>
      </text>
    </comment>
    <comment ref="AX1693" authorId="0" shapeId="0">
      <text>
        <r>
          <rPr>
            <b/>
            <sz val="9"/>
            <color indexed="81"/>
            <rFont val="Tahoma"/>
            <family val="2"/>
          </rPr>
          <t>amel:</t>
        </r>
        <r>
          <rPr>
            <sz val="9"/>
            <color indexed="81"/>
            <rFont val="Tahoma"/>
            <family val="2"/>
          </rPr>
          <t xml:space="preserve">
deferring to new jersey</t>
        </r>
      </text>
    </comment>
    <comment ref="AL1694" authorId="0" shapeId="0">
      <text>
        <r>
          <rPr>
            <b/>
            <sz val="9"/>
            <color indexed="81"/>
            <rFont val="Tahoma"/>
            <family val="2"/>
          </rPr>
          <t>amel:</t>
        </r>
        <r>
          <rPr>
            <sz val="9"/>
            <color indexed="81"/>
            <rFont val="Tahoma"/>
            <family val="2"/>
          </rPr>
          <t xml:space="preserve">
permits year-round sale by year-round retailers</t>
        </r>
      </text>
    </comment>
    <comment ref="AU1697" authorId="2" shapeId="0">
      <text>
        <r>
          <rPr>
            <b/>
            <sz val="8"/>
            <color indexed="81"/>
            <rFont val="Tahoma"/>
            <family val="2"/>
          </rPr>
          <t>"There are no specific statutes in Vermont addressing interception of communications, but the state’s highest court has held that surreptitious electronic monitoring of communications in a person’s home is an unlawful invasion of privacy. Vermont v. Geraw, 795 A.2d 1219 (Vt. 2002). The court decided that the overhearing of a conversation in a parking lot is not unlawful because the conversation was “subject to the eyes and ears of passersby.” Vermont v. Brooks, 601 A.2d (Vt. 1991).</t>
        </r>
      </text>
    </comment>
    <comment ref="AU1699" authorId="2" shapeId="0">
      <text>
        <r>
          <rPr>
            <sz val="8"/>
            <color indexed="81"/>
            <rFont val="Tahoma"/>
            <family val="2"/>
          </rPr>
          <t xml:space="preserve">"All parties generally must consent to the interception or recording of any private communication, whether conducted by telephone, telegraph, radio or face-to-face, to comply with state law. Wash. Rev. Code § 9.73.030. The all-party consent requirement can be satisfied if “one party has announced to all other parties engaged in the communication or conversation, in any reasonably effective manner, that such communication or conversation is about to be recorded or transmitted.” In addition, if the conversation is to be recorded, the requisite announcement must be recorded as well. Wash. Rev. Code § 9.73.030.
A party is determined to have consented to recording if he is aware that the recording is taking place. Washington v. Modica, 149 P.3d 446 (Wash. Ct. App. 2006)."
</t>
        </r>
      </text>
    </comment>
    <comment ref="AK1705" authorId="0" shapeId="0">
      <text>
        <r>
          <rPr>
            <b/>
            <sz val="9"/>
            <color indexed="81"/>
            <rFont val="Tahoma"/>
            <family val="2"/>
          </rPr>
          <t>amel:</t>
        </r>
        <r>
          <rPr>
            <sz val="9"/>
            <color indexed="81"/>
            <rFont val="Tahoma"/>
            <family val="2"/>
          </rPr>
          <t xml:space="preserve">
legalized 2006</t>
        </r>
      </text>
    </comment>
    <comment ref="AL1705" authorId="0" shapeId="0">
      <text>
        <r>
          <rPr>
            <b/>
            <sz val="9"/>
            <color indexed="81"/>
            <rFont val="Tahoma"/>
            <family val="2"/>
          </rPr>
          <t>amel:</t>
        </r>
        <r>
          <rPr>
            <sz val="9"/>
            <color indexed="81"/>
            <rFont val="Tahoma"/>
            <family val="2"/>
          </rPr>
          <t xml:space="preserve">
legalized 2006</t>
        </r>
      </text>
    </comment>
    <comment ref="AX1710" authorId="0" shapeId="0">
      <text>
        <r>
          <rPr>
            <b/>
            <sz val="9"/>
            <color indexed="81"/>
            <rFont val="Tahoma"/>
            <family val="2"/>
          </rPr>
          <t>amel:</t>
        </r>
        <r>
          <rPr>
            <sz val="9"/>
            <color indexed="81"/>
            <rFont val="Tahoma"/>
            <family val="2"/>
          </rPr>
          <t xml:space="preserve">
deferring to new jersey</t>
        </r>
      </text>
    </comment>
    <comment ref="AX1725" authorId="0" shapeId="0">
      <text>
        <r>
          <rPr>
            <b/>
            <sz val="9"/>
            <color indexed="81"/>
            <rFont val="Tahoma"/>
            <family val="2"/>
          </rPr>
          <t>amel:</t>
        </r>
        <r>
          <rPr>
            <sz val="9"/>
            <color indexed="81"/>
            <rFont val="Tahoma"/>
            <family val="2"/>
          </rPr>
          <t xml:space="preserve">
deferring to new jersey</t>
        </r>
      </text>
    </comment>
    <comment ref="AN1741" authorId="0" shapeId="0">
      <text>
        <r>
          <rPr>
            <b/>
            <sz val="9"/>
            <color indexed="81"/>
            <rFont val="Tahoma"/>
            <family val="2"/>
          </rPr>
          <t>amel:</t>
        </r>
        <r>
          <rPr>
            <sz val="9"/>
            <color indexed="81"/>
            <rFont val="Tahoma"/>
            <family val="2"/>
          </rPr>
          <t xml:space="preserve">
Until a 2003 District Court ruling, police treated independent sex work as if it were illegal, even though it technically was not. As of 12/31/2003: 0.5</t>
        </r>
      </text>
    </comment>
    <comment ref="AX1743" authorId="0" shapeId="0">
      <text>
        <r>
          <rPr>
            <b/>
            <sz val="9"/>
            <color indexed="81"/>
            <rFont val="Tahoma"/>
            <family val="2"/>
          </rPr>
          <t>amel:</t>
        </r>
        <r>
          <rPr>
            <sz val="9"/>
            <color indexed="81"/>
            <rFont val="Tahoma"/>
            <family val="2"/>
          </rPr>
          <t xml:space="preserve">
deferring to new jersey</t>
        </r>
      </text>
    </comment>
    <comment ref="AL1744" authorId="0" shapeId="0">
      <text>
        <r>
          <rPr>
            <b/>
            <sz val="9"/>
            <color indexed="81"/>
            <rFont val="Tahoma"/>
            <family val="2"/>
          </rPr>
          <t>amel:</t>
        </r>
        <r>
          <rPr>
            <sz val="9"/>
            <color indexed="81"/>
            <rFont val="Tahoma"/>
            <family val="2"/>
          </rPr>
          <t xml:space="preserve">
permits year-round sale by year-round retailers</t>
        </r>
      </text>
    </comment>
    <comment ref="H1756" authorId="1" shapeId="0">
      <text>
        <r>
          <rPr>
            <b/>
            <sz val="8"/>
            <color indexed="81"/>
            <rFont val="Tahoma"/>
            <family val="2"/>
          </rPr>
          <t xml:space="preserve"> :</t>
        </r>
        <r>
          <rPr>
            <sz val="8"/>
            <color indexed="81"/>
            <rFont val="Tahoma"/>
            <family val="2"/>
          </rPr>
          <t xml:space="preserve">
primary enforcement passed 2009</t>
        </r>
      </text>
    </comment>
    <comment ref="N1756" authorId="1" shapeId="0">
      <text>
        <r>
          <rPr>
            <b/>
            <sz val="8"/>
            <color indexed="81"/>
            <rFont val="Tahoma"/>
            <family val="2"/>
          </rPr>
          <t xml:space="preserve"> :</t>
        </r>
        <r>
          <rPr>
            <sz val="8"/>
            <color indexed="81"/>
            <rFont val="Tahoma"/>
            <family val="2"/>
          </rPr>
          <t xml:space="preserve">
primary law passed 2009</t>
        </r>
      </text>
    </comment>
    <comment ref="N1758" authorId="1" shapeId="0">
      <text>
        <r>
          <rPr>
            <b/>
            <sz val="8"/>
            <color indexed="81"/>
            <rFont val="Tahoma"/>
            <family val="2"/>
          </rPr>
          <t xml:space="preserve"> :</t>
        </r>
        <r>
          <rPr>
            <sz val="8"/>
            <color indexed="81"/>
            <rFont val="Tahoma"/>
            <family val="2"/>
          </rPr>
          <t xml:space="preserve">
primary law passed 2009</t>
        </r>
      </text>
    </comment>
    <comment ref="AU1759" authorId="0" shapeId="0">
      <text>
        <r>
          <rPr>
            <b/>
            <sz val="9"/>
            <color indexed="81"/>
            <rFont val="Tahoma"/>
            <family val="2"/>
          </rPr>
          <t>amel:</t>
        </r>
        <r>
          <rPr>
            <sz val="9"/>
            <color indexed="81"/>
            <rFont val="Tahoma"/>
            <family val="2"/>
          </rPr>
          <t xml:space="preserve">
in-person exception</t>
        </r>
      </text>
    </comment>
    <comment ref="H1761" authorId="1" shapeId="0">
      <text>
        <r>
          <rPr>
            <b/>
            <sz val="8"/>
            <color indexed="81"/>
            <rFont val="Tahoma"/>
            <family val="2"/>
          </rPr>
          <t xml:space="preserve"> :</t>
        </r>
        <r>
          <rPr>
            <sz val="8"/>
            <color indexed="81"/>
            <rFont val="Tahoma"/>
            <family val="2"/>
          </rPr>
          <t xml:space="preserve">
primary enforcement passed 2009</t>
        </r>
      </text>
    </comment>
    <comment ref="N1765" authorId="1" shapeId="0">
      <text>
        <r>
          <rPr>
            <b/>
            <sz val="8"/>
            <color indexed="81"/>
            <rFont val="Tahoma"/>
            <family val="2"/>
          </rPr>
          <t xml:space="preserve"> :</t>
        </r>
        <r>
          <rPr>
            <sz val="8"/>
            <color indexed="81"/>
            <rFont val="Tahoma"/>
            <family val="2"/>
          </rPr>
          <t xml:space="preserve">
primary law passed 2009</t>
        </r>
      </text>
    </comment>
    <comment ref="N1772" authorId="1" shapeId="0">
      <text>
        <r>
          <rPr>
            <b/>
            <sz val="8"/>
            <color indexed="81"/>
            <rFont val="Tahoma"/>
            <family val="2"/>
          </rPr>
          <t xml:space="preserve"> :</t>
        </r>
        <r>
          <rPr>
            <sz val="8"/>
            <color indexed="81"/>
            <rFont val="Tahoma"/>
            <family val="2"/>
          </rPr>
          <t xml:space="preserve">
primary law passed 2009</t>
        </r>
      </text>
    </comment>
    <comment ref="AU1774" authorId="2" shapeId="0">
      <text>
        <r>
          <rPr>
            <sz val="8"/>
            <color indexed="81"/>
            <rFont val="Tahoma"/>
            <family val="2"/>
          </rPr>
          <t>“Michigan law makes it a crime to "use[] any device to eavesdrop upon [a] conversation without the consent of all parties."  Mich. Comp. Laws § 750.539c.  This looks like an "all party consent" law, but one Michigan Court has ruled that a participant in a private conversation may record it without violating the statute because the statutory term "eavesdrop" refers only to overhearing or recording the private conversations of others.  See Sullivan v. Gray, 342 N.W. 2d 58, 60-61 (Mich. Ct. App. 1982).  The Michigan Supreme Court has not yet ruled on this question, so it is not clear whether you may record a conversation or phone call if you are a party to it. But, if you plan on recording a conversation to which you are not a party, you must get the consent of all parties to that conversation. In addition, if you intend to record conversations involving people located in more than one state, you should play it safe and get the consent of all parties.”   
http://www.citmedialaw.org/legal-guide/michigan-recording-law</t>
        </r>
      </text>
    </comment>
    <comment ref="H1775" authorId="1" shapeId="0">
      <text>
        <r>
          <rPr>
            <b/>
            <sz val="8"/>
            <color indexed="81"/>
            <rFont val="Tahoma"/>
            <family val="2"/>
          </rPr>
          <t xml:space="preserve"> :</t>
        </r>
        <r>
          <rPr>
            <sz val="8"/>
            <color indexed="81"/>
            <rFont val="Tahoma"/>
            <family val="2"/>
          </rPr>
          <t xml:space="preserve">
primary enforcement passed 2009</t>
        </r>
      </text>
    </comment>
    <comment ref="AU1778" authorId="2" shapeId="0">
      <text>
        <r>
          <rPr>
            <sz val="8"/>
            <color indexed="81"/>
            <rFont val="Tahoma"/>
            <family val="2"/>
          </rPr>
          <t xml:space="preserve"> Two-party consent law, but exception if "(iii) persons given warning of the transcription or recording, and if one person provides the warning, either party may record" http://data.opi.mt.gov/bills/2007/BillHtml/SB0282.htm
</t>
        </r>
      </text>
    </comment>
    <comment ref="AU1780" authorId="0" shapeId="0">
      <text>
        <r>
          <rPr>
            <b/>
            <sz val="9"/>
            <color indexed="81"/>
            <rFont val="Tahoma"/>
            <family val="2"/>
          </rPr>
          <t>amel:</t>
        </r>
        <r>
          <rPr>
            <sz val="9"/>
            <color indexed="81"/>
            <rFont val="Tahoma"/>
            <family val="2"/>
          </rPr>
          <t xml:space="preserve">
in-person exception</t>
        </r>
      </text>
    </comment>
    <comment ref="N1781" authorId="1" shapeId="0">
      <text>
        <r>
          <rPr>
            <b/>
            <sz val="8"/>
            <color indexed="81"/>
            <rFont val="Tahoma"/>
            <family val="2"/>
          </rPr>
          <t xml:space="preserve"> :</t>
        </r>
        <r>
          <rPr>
            <sz val="8"/>
            <color indexed="81"/>
            <rFont val="Tahoma"/>
            <family val="2"/>
          </rPr>
          <t xml:space="preserve">
primary law passed 2009</t>
        </r>
      </text>
    </comment>
    <comment ref="AU1781" authorId="0" shapeId="0">
      <text>
        <r>
          <rPr>
            <b/>
            <sz val="9"/>
            <color indexed="81"/>
            <rFont val="Tahoma"/>
            <family val="2"/>
          </rPr>
          <t>amel:</t>
        </r>
        <r>
          <rPr>
            <sz val="9"/>
            <color indexed="81"/>
            <rFont val="Tahoma"/>
            <family val="2"/>
          </rPr>
          <t xml:space="preserve">
no in-person exception, but effectively "reasonable expectation of privacy" exception</t>
        </r>
      </text>
    </comment>
    <comment ref="N1785" authorId="1" shapeId="0">
      <text>
        <r>
          <rPr>
            <b/>
            <sz val="8"/>
            <color indexed="81"/>
            <rFont val="Tahoma"/>
            <family val="2"/>
          </rPr>
          <t xml:space="preserve"> :</t>
        </r>
        <r>
          <rPr>
            <sz val="8"/>
            <color indexed="81"/>
            <rFont val="Tahoma"/>
            <family val="2"/>
          </rPr>
          <t xml:space="preserve">
primary law passed 2009</t>
        </r>
      </text>
    </comment>
    <comment ref="X1787" authorId="1" shapeId="0">
      <text>
        <r>
          <rPr>
            <b/>
            <sz val="8"/>
            <color indexed="81"/>
            <rFont val="Tahoma"/>
            <family val="2"/>
          </rPr>
          <t xml:space="preserve"> :</t>
        </r>
        <r>
          <rPr>
            <sz val="8"/>
            <color indexed="81"/>
            <rFont val="Tahoma"/>
            <family val="2"/>
          </rPr>
          <t xml:space="preserve">
legalized in 2009</t>
        </r>
      </text>
    </comment>
    <comment ref="M1789" authorId="1" shapeId="0">
      <text>
        <r>
          <rPr>
            <b/>
            <sz val="8"/>
            <color indexed="81"/>
            <rFont val="Tahoma"/>
            <family val="2"/>
          </rPr>
          <t xml:space="preserve"> :</t>
        </r>
        <r>
          <rPr>
            <sz val="8"/>
            <color indexed="81"/>
            <rFont val="Tahoma"/>
            <family val="2"/>
          </rPr>
          <t xml:space="preserve">
primary law passed 2009</t>
        </r>
      </text>
    </comment>
    <comment ref="N1789" authorId="1" shapeId="0">
      <text>
        <r>
          <rPr>
            <b/>
            <sz val="8"/>
            <color indexed="81"/>
            <rFont val="Tahoma"/>
            <family val="2"/>
          </rPr>
          <t xml:space="preserve"> :</t>
        </r>
        <r>
          <rPr>
            <sz val="8"/>
            <color indexed="81"/>
            <rFont val="Tahoma"/>
            <family val="2"/>
          </rPr>
          <t xml:space="preserve">
primary law passed 2009</t>
        </r>
      </text>
    </comment>
    <comment ref="N1791" authorId="1" shapeId="0">
      <text>
        <r>
          <rPr>
            <b/>
            <sz val="8"/>
            <color indexed="81"/>
            <rFont val="Tahoma"/>
            <family val="2"/>
          </rPr>
          <t xml:space="preserve"> :</t>
        </r>
        <r>
          <rPr>
            <sz val="8"/>
            <color indexed="81"/>
            <rFont val="Tahoma"/>
            <family val="2"/>
          </rPr>
          <t xml:space="preserve">
primary law passed 2009</t>
        </r>
      </text>
    </comment>
    <comment ref="N1794" authorId="1" shapeId="0">
      <text>
        <r>
          <rPr>
            <b/>
            <sz val="8"/>
            <color indexed="81"/>
            <rFont val="Tahoma"/>
            <family val="2"/>
          </rPr>
          <t xml:space="preserve"> :</t>
        </r>
        <r>
          <rPr>
            <sz val="8"/>
            <color indexed="81"/>
            <rFont val="Tahoma"/>
            <family val="2"/>
          </rPr>
          <t xml:space="preserve">
primary law passed 2009</t>
        </r>
      </text>
    </comment>
    <comment ref="AH1794" authorId="1" shapeId="0">
      <text>
        <r>
          <rPr>
            <b/>
            <sz val="8"/>
            <color indexed="81"/>
            <rFont val="Tahoma"/>
            <family val="2"/>
          </rPr>
          <t xml:space="preserve"> :</t>
        </r>
        <r>
          <rPr>
            <sz val="8"/>
            <color indexed="81"/>
            <rFont val="Tahoma"/>
            <family val="2"/>
          </rPr>
          <t xml:space="preserve">
cow shares legalized 2009</t>
        </r>
      </text>
    </comment>
    <comment ref="AL1794" authorId="0" shapeId="0">
      <text>
        <r>
          <rPr>
            <b/>
            <sz val="9"/>
            <color indexed="81"/>
            <rFont val="Tahoma"/>
            <family val="2"/>
          </rPr>
          <t>amel:</t>
        </r>
        <r>
          <rPr>
            <sz val="9"/>
            <color indexed="81"/>
            <rFont val="Tahoma"/>
            <family val="2"/>
          </rPr>
          <t xml:space="preserve">
permits year-round sale by year-round retailers</t>
        </r>
      </text>
    </comment>
    <comment ref="M1796" authorId="1" shapeId="0">
      <text>
        <r>
          <rPr>
            <b/>
            <sz val="8"/>
            <color indexed="81"/>
            <rFont val="Tahoma"/>
            <family val="2"/>
          </rPr>
          <t xml:space="preserve"> :</t>
        </r>
        <r>
          <rPr>
            <sz val="8"/>
            <color indexed="81"/>
            <rFont val="Tahoma"/>
            <family val="2"/>
          </rPr>
          <t xml:space="preserve">
ban on distracted driving, moving violation other than speeding required</t>
        </r>
      </text>
    </comment>
    <comment ref="N1796" authorId="1" shapeId="0">
      <text>
        <r>
          <rPr>
            <b/>
            <sz val="8"/>
            <color indexed="81"/>
            <rFont val="Tahoma"/>
            <family val="2"/>
          </rPr>
          <t xml:space="preserve"> :</t>
        </r>
        <r>
          <rPr>
            <sz val="8"/>
            <color indexed="81"/>
            <rFont val="Tahoma"/>
            <family val="2"/>
          </rPr>
          <t xml:space="preserve">
primary law passed 2009</t>
        </r>
      </text>
    </comment>
    <comment ref="AP1796" authorId="0" shapeId="0">
      <text>
        <r>
          <rPr>
            <b/>
            <sz val="9"/>
            <color indexed="81"/>
            <rFont val="Tahoma"/>
            <family val="2"/>
          </rPr>
          <t>amel:</t>
        </r>
        <r>
          <rPr>
            <sz val="9"/>
            <color indexed="81"/>
            <rFont val="Tahoma"/>
            <family val="2"/>
          </rPr>
          <t xml:space="preserve">
land use only</t>
        </r>
      </text>
    </comment>
    <comment ref="AU1797" authorId="2" shapeId="0">
      <text>
        <r>
          <rPr>
            <b/>
            <sz val="8"/>
            <color indexed="81"/>
            <rFont val="Tahoma"/>
            <family val="2"/>
          </rPr>
          <t>"There are no specific statutes in Vermont addressing interception of communications, but the state’s highest court has held that surreptitious electronic monitoring of communications in a person’s home is an unlawful invasion of privacy. Vermont v. Geraw, 795 A.2d 1219 (Vt. 2002). The court decided that the overhearing of a conversation in a parking lot is not unlawful because the conversation was “subject to the eyes and ears of passersby.” Vermont v. Brooks, 601 A.2d (Vt. 1991).</t>
        </r>
      </text>
    </comment>
    <comment ref="N1798" authorId="1" shapeId="0">
      <text>
        <r>
          <rPr>
            <b/>
            <sz val="8"/>
            <color indexed="81"/>
            <rFont val="Tahoma"/>
            <family val="2"/>
          </rPr>
          <t xml:space="preserve"> :</t>
        </r>
        <r>
          <rPr>
            <sz val="8"/>
            <color indexed="81"/>
            <rFont val="Tahoma"/>
            <family val="2"/>
          </rPr>
          <t xml:space="preserve">
secondary law passed 2009</t>
        </r>
      </text>
    </comment>
    <comment ref="AU1799" authorId="2" shapeId="0">
      <text>
        <r>
          <rPr>
            <sz val="8"/>
            <color indexed="81"/>
            <rFont val="Tahoma"/>
            <family val="2"/>
          </rPr>
          <t xml:space="preserve">"All parties generally must consent to the interception or recording of any private communication, whether conducted by telephone, telegraph, radio or face-to-face, to comply with state law. Wash. Rev. Code § 9.73.030. The all-party consent requirement can be satisfied if “one party has announced to all other parties engaged in the communication or conversation, in any reasonably effective manner, that such communication or conversation is about to be recorded or transmitted.” In addition, if the conversation is to be recorded, the requisite announcement must be recorded as well. Wash. Rev. Code § 9.73.030.
A party is determined to have consented to recording if he is aware that the recording is taking place. Washington v. Modica, 149 P.3d 446 (Wash. Ct. App. 2006)."
</t>
        </r>
      </text>
    </comment>
    <comment ref="H1801" authorId="1" shapeId="0">
      <text>
        <r>
          <rPr>
            <b/>
            <sz val="8"/>
            <color indexed="81"/>
            <rFont val="Tahoma"/>
            <family val="2"/>
          </rPr>
          <t xml:space="preserve"> :</t>
        </r>
        <r>
          <rPr>
            <sz val="8"/>
            <color indexed="81"/>
            <rFont val="Tahoma"/>
            <family val="2"/>
          </rPr>
          <t xml:space="preserve">
primary enforcement passed 2009</t>
        </r>
      </text>
    </comment>
    <comment ref="Q1801" authorId="1" shapeId="0">
      <text>
        <r>
          <rPr>
            <b/>
            <sz val="8"/>
            <color indexed="81"/>
            <rFont val="Tahoma"/>
            <family val="2"/>
          </rPr>
          <t xml:space="preserve"> :</t>
        </r>
        <r>
          <rPr>
            <sz val="8"/>
            <color indexed="81"/>
            <rFont val="Tahoma"/>
            <family val="2"/>
          </rPr>
          <t xml:space="preserve">
law passed 2009</t>
        </r>
      </text>
    </comment>
    <comment ref="H1806" authorId="1" shapeId="0">
      <text>
        <r>
          <rPr>
            <b/>
            <sz val="8"/>
            <color indexed="81"/>
            <rFont val="Tahoma"/>
            <family val="2"/>
          </rPr>
          <t xml:space="preserve"> :</t>
        </r>
        <r>
          <rPr>
            <sz val="8"/>
            <color indexed="81"/>
            <rFont val="Tahoma"/>
            <family val="2"/>
          </rPr>
          <t xml:space="preserve">
primary enforcement passed 2009</t>
        </r>
      </text>
    </comment>
    <comment ref="H1811" authorId="1" shapeId="0">
      <text>
        <r>
          <rPr>
            <b/>
            <sz val="8"/>
            <color indexed="81"/>
            <rFont val="Tahoma"/>
            <family val="2"/>
          </rPr>
          <t xml:space="preserve"> :</t>
        </r>
        <r>
          <rPr>
            <sz val="8"/>
            <color indexed="81"/>
            <rFont val="Tahoma"/>
            <family val="2"/>
          </rPr>
          <t xml:space="preserve">
primary enforcement passed 2009</t>
        </r>
      </text>
    </comment>
    <comment ref="AR1811" authorId="3" shapeId="0">
      <text>
        <r>
          <rPr>
            <b/>
            <sz val="9"/>
            <color indexed="81"/>
            <rFont val="Tahoma"/>
            <family val="2"/>
          </rPr>
          <t>Progressively more felonies included until 2019, when all felony arrests will have DNA sampling</t>
        </r>
      </text>
    </comment>
    <comment ref="H1825" authorId="1" shapeId="0">
      <text>
        <r>
          <rPr>
            <b/>
            <sz val="8"/>
            <color indexed="81"/>
            <rFont val="Tahoma"/>
            <family val="2"/>
          </rPr>
          <t xml:space="preserve"> :</t>
        </r>
        <r>
          <rPr>
            <sz val="8"/>
            <color indexed="81"/>
            <rFont val="Tahoma"/>
            <family val="2"/>
          </rPr>
          <t xml:space="preserve">
primary enforcement passed 2009</t>
        </r>
      </text>
    </comment>
    <comment ref="M1839" authorId="1" shapeId="0">
      <text>
        <r>
          <rPr>
            <b/>
            <sz val="8"/>
            <color indexed="81"/>
            <rFont val="Tahoma"/>
            <family val="2"/>
          </rPr>
          <t xml:space="preserve"> :</t>
        </r>
        <r>
          <rPr>
            <sz val="8"/>
            <color indexed="81"/>
            <rFont val="Tahoma"/>
            <family val="2"/>
          </rPr>
          <t xml:space="preserve">
primary law passed 2009</t>
        </r>
      </text>
    </comment>
    <comment ref="AL1844" authorId="0" shapeId="0">
      <text>
        <r>
          <rPr>
            <b/>
            <sz val="9"/>
            <color indexed="81"/>
            <rFont val="Tahoma"/>
            <family val="2"/>
          </rPr>
          <t>amel:</t>
        </r>
        <r>
          <rPr>
            <sz val="9"/>
            <color indexed="81"/>
            <rFont val="Tahoma"/>
            <family val="2"/>
          </rPr>
          <t xml:space="preserve">
permits year-round sale by year-round retailers</t>
        </r>
      </text>
    </comment>
    <comment ref="M1846" authorId="1" shapeId="0">
      <text>
        <r>
          <rPr>
            <b/>
            <sz val="8"/>
            <color indexed="81"/>
            <rFont val="Tahoma"/>
            <family val="2"/>
          </rPr>
          <t xml:space="preserve"> :</t>
        </r>
        <r>
          <rPr>
            <sz val="8"/>
            <color indexed="81"/>
            <rFont val="Tahoma"/>
            <family val="2"/>
          </rPr>
          <t xml:space="preserve">
ban on distracted driving, moving violation other than speeding required</t>
        </r>
      </text>
    </comment>
    <comment ref="AP1846" authorId="0" shapeId="0">
      <text>
        <r>
          <rPr>
            <b/>
            <sz val="9"/>
            <color indexed="81"/>
            <rFont val="Tahoma"/>
            <family val="2"/>
          </rPr>
          <t>amel:</t>
        </r>
        <r>
          <rPr>
            <sz val="9"/>
            <color indexed="81"/>
            <rFont val="Tahoma"/>
            <family val="2"/>
          </rPr>
          <t xml:space="preserve">
land use only</t>
        </r>
      </text>
    </comment>
    <comment ref="H1851" authorId="1" shapeId="0">
      <text>
        <r>
          <rPr>
            <b/>
            <sz val="8"/>
            <color indexed="81"/>
            <rFont val="Tahoma"/>
            <family val="2"/>
          </rPr>
          <t xml:space="preserve"> :</t>
        </r>
        <r>
          <rPr>
            <sz val="8"/>
            <color indexed="81"/>
            <rFont val="Tahoma"/>
            <family val="2"/>
          </rPr>
          <t xml:space="preserve">
primary enforcement passed 2009</t>
        </r>
      </text>
    </comment>
    <comment ref="AX1853" authorId="0" shapeId="0">
      <text>
        <r>
          <rPr>
            <b/>
            <sz val="9"/>
            <color indexed="81"/>
            <rFont val="Tahoma"/>
            <family val="2"/>
          </rPr>
          <t>amel:</t>
        </r>
        <r>
          <rPr>
            <sz val="9"/>
            <color indexed="81"/>
            <rFont val="Tahoma"/>
            <family val="2"/>
          </rPr>
          <t xml:space="preserve">
temporarily illegal under new law</t>
        </r>
      </text>
    </comment>
    <comment ref="AU1859" authorId="0" shapeId="0">
      <text>
        <r>
          <rPr>
            <b/>
            <sz val="9"/>
            <color indexed="81"/>
            <rFont val="Tahoma"/>
            <family val="2"/>
          </rPr>
          <t>amel:</t>
        </r>
        <r>
          <rPr>
            <sz val="9"/>
            <color indexed="81"/>
            <rFont val="Tahoma"/>
            <family val="2"/>
          </rPr>
          <t xml:space="preserve">
in-person exception</t>
        </r>
      </text>
    </comment>
    <comment ref="AB1860" authorId="0" shapeId="0">
      <text>
        <r>
          <rPr>
            <b/>
            <sz val="9"/>
            <color indexed="81"/>
            <rFont val="Tahoma"/>
            <family val="2"/>
          </rPr>
          <t>amel:</t>
        </r>
        <r>
          <rPr>
            <sz val="9"/>
            <color indexed="81"/>
            <rFont val="Tahoma"/>
            <family val="2"/>
          </rPr>
          <t xml:space="preserve">
court ruling limits types and locations</t>
        </r>
      </text>
    </comment>
    <comment ref="AR1861" authorId="3" shapeId="0">
      <text>
        <r>
          <rPr>
            <b/>
            <sz val="9"/>
            <color indexed="81"/>
            <rFont val="Tahoma"/>
            <family val="2"/>
          </rPr>
          <t>Progressively more felonies included until 2019, when all felony arrests will have DNA sampling</t>
        </r>
      </text>
    </comment>
    <comment ref="AJ1871" authorId="0" shapeId="0">
      <text>
        <r>
          <rPr>
            <b/>
            <sz val="9"/>
            <color indexed="81"/>
            <rFont val="Tahoma"/>
            <family val="2"/>
          </rPr>
          <t>amel:</t>
        </r>
        <r>
          <rPr>
            <sz val="9"/>
            <color indexed="81"/>
            <rFont val="Tahoma"/>
            <family val="2"/>
          </rPr>
          <t xml:space="preserve">
1 in 2011</t>
        </r>
      </text>
    </comment>
    <comment ref="AR1872" authorId="3" shapeId="0">
      <text>
        <r>
          <rPr>
            <b/>
            <sz val="9"/>
            <color indexed="81"/>
            <rFont val="Tahoma"/>
            <family val="2"/>
          </rPr>
          <t>Effective date:  Dec. 31, 2013</t>
        </r>
      </text>
    </comment>
    <comment ref="AU1874" authorId="4" shapeId="0">
      <text>
        <r>
          <rPr>
            <sz val="9"/>
            <color indexed="81"/>
            <rFont val="Tahoma"/>
            <family val="2"/>
          </rPr>
          <t>The state Supreme Court stated in a July 1999 ruling that a participant in a conversation “may not unilaterally nullify other participants’ expectations of privacy by secretly broadcasting the conversation” and that the overriding inquiry should be whether the parties “intended and reasonably expected that the conversation was private.” Therefore, it is likely that a recording party may not broadcast a recorded conversation without the consent of all parties. Dickerson v. Raphael, 601 N.W.2d 108 (Mich. 1999).</t>
        </r>
      </text>
    </comment>
    <comment ref="AU1878" authorId="4" shapeId="0">
      <text>
        <r>
          <rPr>
            <sz val="9"/>
            <color indexed="81"/>
            <rFont val="Tahoma"/>
            <family val="2"/>
          </rPr>
          <t>A reporter in Montana cannot tape record a conversation without knowledge of all parties to the conversation. See Mont. Code ann. § 45-8-213-c. Exceptions to this rule include the recording of: elected or appointed officials and public employees, when recording occurs in the performance of public duty; persons speaking at public meetings, and persons given warning of the transcription. If one party gives warning, then either party may record. Mont. Code ann. § 45-8-213-1-c-i, ii, iii. It is illegal to purposely intercept an electronic communication. It is also illegal to disclose the contents of an illegally recorded conversation. Mont. Code ann. § 45-8-213-2.</t>
        </r>
      </text>
    </comment>
    <comment ref="M1880" authorId="3" shapeId="0">
      <text>
        <r>
          <rPr>
            <b/>
            <sz val="9"/>
            <color indexed="81"/>
            <rFont val="Tahoma"/>
            <family val="2"/>
          </rPr>
          <t>Passed 2011, primary</t>
        </r>
        <r>
          <rPr>
            <sz val="9"/>
            <color indexed="81"/>
            <rFont val="Tahoma"/>
            <family val="2"/>
          </rPr>
          <t xml:space="preserve">
</t>
        </r>
      </text>
    </comment>
    <comment ref="N1880" authorId="3" shapeId="0">
      <text>
        <r>
          <rPr>
            <b/>
            <sz val="9"/>
            <color indexed="81"/>
            <rFont val="Tahoma"/>
            <family val="2"/>
          </rPr>
          <t>Passed 2011, primary</t>
        </r>
        <r>
          <rPr>
            <sz val="9"/>
            <color indexed="81"/>
            <rFont val="Tahoma"/>
            <family val="2"/>
          </rPr>
          <t xml:space="preserve">
</t>
        </r>
      </text>
    </comment>
    <comment ref="AU1880" authorId="0" shapeId="0">
      <text>
        <r>
          <rPr>
            <b/>
            <sz val="9"/>
            <color indexed="81"/>
            <rFont val="Tahoma"/>
            <family val="2"/>
          </rPr>
          <t>amel:</t>
        </r>
        <r>
          <rPr>
            <sz val="9"/>
            <color indexed="81"/>
            <rFont val="Tahoma"/>
            <family val="2"/>
          </rPr>
          <t xml:space="preserve">
in-person exception</t>
        </r>
      </text>
    </comment>
    <comment ref="AU1881" authorId="0" shapeId="0">
      <text>
        <r>
          <rPr>
            <b/>
            <sz val="9"/>
            <color indexed="81"/>
            <rFont val="Tahoma"/>
            <family val="2"/>
          </rPr>
          <t>amel:</t>
        </r>
        <r>
          <rPr>
            <sz val="9"/>
            <color indexed="81"/>
            <rFont val="Tahoma"/>
            <family val="2"/>
          </rPr>
          <t xml:space="preserve">
no in-person exception, but effectively "reasonable expectation of privacy" exception</t>
        </r>
      </text>
    </comment>
    <comment ref="N1890" authorId="3" shapeId="0">
      <text>
        <r>
          <rPr>
            <b/>
            <sz val="9"/>
            <color indexed="81"/>
            <rFont val="Tahoma"/>
            <family val="2"/>
          </rPr>
          <t>Passed 2011, primary</t>
        </r>
        <r>
          <rPr>
            <sz val="9"/>
            <color indexed="81"/>
            <rFont val="Tahoma"/>
            <family val="2"/>
          </rPr>
          <t xml:space="preserve">
</t>
        </r>
      </text>
    </comment>
    <comment ref="AL1894" authorId="0" shapeId="0">
      <text>
        <r>
          <rPr>
            <b/>
            <sz val="9"/>
            <color indexed="81"/>
            <rFont val="Tahoma"/>
            <family val="2"/>
          </rPr>
          <t>amel:</t>
        </r>
        <r>
          <rPr>
            <sz val="9"/>
            <color indexed="81"/>
            <rFont val="Tahoma"/>
            <family val="2"/>
          </rPr>
          <t xml:space="preserve">
permits year-round sale by year-round retailers</t>
        </r>
      </text>
    </comment>
    <comment ref="M1896" authorId="0" shapeId="0">
      <text>
        <r>
          <rPr>
            <b/>
            <sz val="9"/>
            <color indexed="81"/>
            <rFont val="Tahoma"/>
            <family val="2"/>
          </rPr>
          <t>amel:</t>
        </r>
        <r>
          <rPr>
            <sz val="9"/>
            <color indexed="81"/>
            <rFont val="Tahoma"/>
            <family val="2"/>
          </rPr>
          <t xml:space="preserve">
careless driving law</t>
        </r>
      </text>
    </comment>
    <comment ref="AP1896" authorId="0" shapeId="0">
      <text>
        <r>
          <rPr>
            <b/>
            <sz val="9"/>
            <color indexed="81"/>
            <rFont val="Tahoma"/>
            <family val="2"/>
          </rPr>
          <t>amel:</t>
        </r>
        <r>
          <rPr>
            <sz val="9"/>
            <color indexed="81"/>
            <rFont val="Tahoma"/>
            <family val="2"/>
          </rPr>
          <t xml:space="preserve">
land use only</t>
        </r>
      </text>
    </comment>
    <comment ref="AU1897" authorId="4" shapeId="0">
      <text>
        <r>
          <rPr>
            <sz val="9"/>
            <color indexed="81"/>
            <rFont val="Tahoma"/>
            <family val="2"/>
          </rPr>
          <t>There are no specific statutes in Vermont addressing interception of communications, but the state’s highest court has held that surreptitious electronic monitoring of communications in a person’s home is an unlawful invasion of privacy. Vermont v. Geraw, 795 A.2d 1219 (Vt. 2002). The court decided that the overhearing of a conversation in a parking lot is not unlawful because the conversation was “subject to the eyes and ears of passersby.” Vermont v. Brooks, 601 A.2d (Vt. 1991).</t>
        </r>
      </text>
    </comment>
    <comment ref="AU1899" authorId="4" shapeId="0">
      <text>
        <r>
          <rPr>
            <sz val="9"/>
            <color indexed="81"/>
            <rFont val="Tahoma"/>
            <family val="2"/>
          </rPr>
          <t xml:space="preserve">All parties generally must consent to the interception or recording of any private communication, whether conducted by telephone, telegraph, radio or face-to-face, to comply with state law. Wash. Rev. Code § 9.73.030. The all-party consent requirement can be satisfied if “one party has announced to all other parties engaged in the communication or conversation, in any reasonably effective manner, that such communication or conversation is about to be recorded or transmitted.” In addition, if the conversation is to be recorded, the requisite announcement must be recorded as well. Wash. Rev. Code § 9.73.030.
A party is determined to have consented to recording if he is aware that the recording is taking place. Washington v. Modica, 149 P.3d 446 (Wash. Ct. App. 2006).
</t>
        </r>
      </text>
    </comment>
    <comment ref="AH1901" authorId="0" shapeId="0">
      <text>
        <r>
          <rPr>
            <b/>
            <sz val="9"/>
            <color indexed="81"/>
            <rFont val="Tahoma"/>
            <family val="2"/>
          </rPr>
          <t>amel:</t>
        </r>
        <r>
          <rPr>
            <sz val="9"/>
            <color indexed="81"/>
            <rFont val="Tahoma"/>
            <family val="2"/>
          </rPr>
          <t xml:space="preserve">
regulatory reinterpretation</t>
        </r>
      </text>
    </comment>
    <comment ref="AR1911" authorId="3" shapeId="0">
      <text>
        <r>
          <rPr>
            <b/>
            <sz val="9"/>
            <color indexed="81"/>
            <rFont val="Tahoma"/>
            <family val="2"/>
          </rPr>
          <t>Progressively more felonies included until 2019, when all felony arrests will have DNA sampling</t>
        </r>
      </text>
    </comment>
    <comment ref="AI1919" authorId="0" shapeId="0">
      <text>
        <r>
          <rPr>
            <b/>
            <sz val="9"/>
            <color indexed="81"/>
            <rFont val="Tahoma"/>
            <family val="2"/>
          </rPr>
          <t>amel:</t>
        </r>
        <r>
          <rPr>
            <sz val="9"/>
            <color indexed="81"/>
            <rFont val="Tahoma"/>
            <family val="2"/>
          </rPr>
          <t xml:space="preserve">
legalized 2011</t>
        </r>
      </text>
    </comment>
    <comment ref="AJ1921" authorId="0" shapeId="0">
      <text>
        <r>
          <rPr>
            <b/>
            <sz val="9"/>
            <color indexed="81"/>
            <rFont val="Tahoma"/>
            <family val="2"/>
          </rPr>
          <t>amel:</t>
        </r>
        <r>
          <rPr>
            <sz val="9"/>
            <color indexed="81"/>
            <rFont val="Tahoma"/>
            <family val="2"/>
          </rPr>
          <t xml:space="preserve">
1 in 2011</t>
        </r>
      </text>
    </comment>
    <comment ref="AR1922" authorId="3" shapeId="0">
      <text>
        <r>
          <rPr>
            <b/>
            <sz val="9"/>
            <color indexed="81"/>
            <rFont val="Tahoma"/>
            <family val="2"/>
          </rPr>
          <t>Effective date:  Dec. 31, 2013</t>
        </r>
      </text>
    </comment>
    <comment ref="AV1922" authorId="0" shapeId="0">
      <text>
        <r>
          <rPr>
            <b/>
            <sz val="9"/>
            <color indexed="81"/>
            <rFont val="Tahoma"/>
            <charset val="1"/>
          </rPr>
          <t>amel:</t>
        </r>
        <r>
          <rPr>
            <sz val="9"/>
            <color indexed="81"/>
            <rFont val="Tahoma"/>
            <charset val="1"/>
          </rPr>
          <t xml:space="preserve">
community colleges, but may transfer to 4-year</t>
        </r>
      </text>
    </comment>
    <comment ref="M1930" authorId="3" shapeId="0">
      <text>
        <r>
          <rPr>
            <b/>
            <sz val="9"/>
            <color indexed="81"/>
            <rFont val="Tahoma"/>
            <family val="2"/>
          </rPr>
          <t>Passed 2011, primary</t>
        </r>
        <r>
          <rPr>
            <sz val="9"/>
            <color indexed="81"/>
            <rFont val="Tahoma"/>
            <family val="2"/>
          </rPr>
          <t xml:space="preserve">
</t>
        </r>
      </text>
    </comment>
    <comment ref="AB1932" authorId="0" shapeId="0">
      <text>
        <r>
          <rPr>
            <b/>
            <sz val="9"/>
            <color indexed="81"/>
            <rFont val="Tahoma"/>
            <family val="2"/>
          </rPr>
          <t>amel:</t>
        </r>
        <r>
          <rPr>
            <sz val="9"/>
            <color indexed="81"/>
            <rFont val="Tahoma"/>
            <family val="2"/>
          </rPr>
          <t xml:space="preserve">
nonbinding initiative</t>
        </r>
      </text>
    </comment>
    <comment ref="AL1944" authorId="0" shapeId="0">
      <text>
        <r>
          <rPr>
            <b/>
            <sz val="9"/>
            <color indexed="81"/>
            <rFont val="Tahoma"/>
            <family val="2"/>
          </rPr>
          <t>amel:</t>
        </r>
        <r>
          <rPr>
            <sz val="9"/>
            <color indexed="81"/>
            <rFont val="Tahoma"/>
            <family val="2"/>
          </rPr>
          <t xml:space="preserve">
permits year-round sale by year-round retailers</t>
        </r>
      </text>
    </comment>
    <comment ref="AP1946" authorId="0" shapeId="0">
      <text>
        <r>
          <rPr>
            <b/>
            <sz val="9"/>
            <color indexed="81"/>
            <rFont val="Tahoma"/>
            <family val="2"/>
          </rPr>
          <t>amel:</t>
        </r>
        <r>
          <rPr>
            <sz val="9"/>
            <color indexed="81"/>
            <rFont val="Tahoma"/>
            <family val="2"/>
          </rPr>
          <t xml:space="preserve">
land use only</t>
        </r>
      </text>
    </comment>
    <comment ref="AU1959" authorId="0" shapeId="0">
      <text>
        <r>
          <rPr>
            <b/>
            <sz val="9"/>
            <color indexed="81"/>
            <rFont val="Tahoma"/>
            <family val="2"/>
          </rPr>
          <t>amel:</t>
        </r>
        <r>
          <rPr>
            <sz val="9"/>
            <color indexed="81"/>
            <rFont val="Tahoma"/>
            <family val="2"/>
          </rPr>
          <t xml:space="preserve">
in-person exception</t>
        </r>
      </text>
    </comment>
    <comment ref="AU1965" authorId="0" shapeId="0">
      <text>
        <r>
          <rPr>
            <b/>
            <sz val="9"/>
            <color indexed="81"/>
            <rFont val="Tahoma"/>
            <family val="2"/>
          </rPr>
          <t>amel:</t>
        </r>
        <r>
          <rPr>
            <sz val="9"/>
            <color indexed="81"/>
            <rFont val="Tahoma"/>
            <family val="2"/>
          </rPr>
          <t xml:space="preserve">
aclu v alvarez (2012)</t>
        </r>
      </text>
    </comment>
    <comment ref="AI1969" authorId="0" shapeId="0">
      <text>
        <r>
          <rPr>
            <b/>
            <sz val="9"/>
            <color indexed="81"/>
            <rFont val="Tahoma"/>
            <family val="2"/>
          </rPr>
          <t>amel:</t>
        </r>
        <r>
          <rPr>
            <sz val="9"/>
            <color indexed="81"/>
            <rFont val="Tahoma"/>
            <family val="2"/>
          </rPr>
          <t xml:space="preserve">
legalized 2011</t>
        </r>
      </text>
    </comment>
    <comment ref="AJ1971" authorId="0" shapeId="0">
      <text>
        <r>
          <rPr>
            <b/>
            <sz val="9"/>
            <color indexed="81"/>
            <rFont val="Tahoma"/>
            <family val="2"/>
          </rPr>
          <t>amel:</t>
        </r>
        <r>
          <rPr>
            <sz val="9"/>
            <color indexed="81"/>
            <rFont val="Tahoma"/>
            <family val="2"/>
          </rPr>
          <t xml:space="preserve">
1 in 2011</t>
        </r>
      </text>
    </comment>
    <comment ref="AU1973" authorId="0" shapeId="0">
      <text>
        <r>
          <rPr>
            <b/>
            <sz val="9"/>
            <color indexed="81"/>
            <rFont val="Tahoma"/>
            <family val="2"/>
          </rPr>
          <t>amel:</t>
        </r>
        <r>
          <rPr>
            <sz val="9"/>
            <color indexed="81"/>
            <rFont val="Tahoma"/>
            <family val="2"/>
          </rPr>
          <t xml:space="preserve">
glik v cunniffe (2011)</t>
        </r>
      </text>
    </comment>
    <comment ref="AI1974" authorId="0" shapeId="0">
      <text>
        <r>
          <rPr>
            <b/>
            <sz val="9"/>
            <color indexed="81"/>
            <rFont val="Tahoma"/>
            <family val="2"/>
          </rPr>
          <t>amel:</t>
        </r>
        <r>
          <rPr>
            <sz val="9"/>
            <color indexed="81"/>
            <rFont val="Tahoma"/>
            <family val="2"/>
          </rPr>
          <t xml:space="preserve">
legalized 2012</t>
        </r>
      </text>
    </comment>
    <comment ref="AU1974" authorId="4" shapeId="0">
      <text>
        <r>
          <rPr>
            <sz val="9"/>
            <color indexed="81"/>
            <rFont val="Tahoma"/>
            <family val="2"/>
          </rPr>
          <t>The state Supreme Court stated in a July 1999 ruling that a participant in a conversation “may not unilaterally nullify other participants’ expectations of privacy by secretly broadcasting the conversation” and that the overriding inquiry should be whether the parties “intended and reasonably expected that the conversation was private.” Therefore, it is likely that a recording party may not broadcast a recorded conversation without the consent of all parties. Dickerson v. Raphael, 601 N.W.2d 108 (Mich. 1999).</t>
        </r>
      </text>
    </comment>
    <comment ref="AU1978" authorId="4" shapeId="0">
      <text>
        <r>
          <rPr>
            <sz val="9"/>
            <color indexed="81"/>
            <rFont val="Tahoma"/>
            <family val="2"/>
          </rPr>
          <t>A reporter in Montana cannot tape record a conversation without knowledge of all parties to the conversation. See Mont. Code ann. § 45-8-213-c. Exceptions to this rule include the recording of: elected or appointed officials and public employees, when recording occurs in the performance of public duty; persons speaking at public meetings, and persons given warning of the transcription. If one party gives warning, then either party may record. Mont. Code ann. § 45-8-213-1-c-i, ii, iii. It is illegal to purposely intercept an electronic communication. It is also illegal to disclose the contents of an illegally recorded conversation. Mont. Code ann. § 45-8-213-2.</t>
        </r>
      </text>
    </comment>
    <comment ref="AU1980" authorId="0" shapeId="0">
      <text>
        <r>
          <rPr>
            <b/>
            <sz val="9"/>
            <color indexed="81"/>
            <rFont val="Tahoma"/>
            <family val="2"/>
          </rPr>
          <t>amel:</t>
        </r>
        <r>
          <rPr>
            <sz val="9"/>
            <color indexed="81"/>
            <rFont val="Tahoma"/>
            <family val="2"/>
          </rPr>
          <t xml:space="preserve">
in-person exception</t>
        </r>
      </text>
    </comment>
    <comment ref="AI1981" authorId="5" shapeId="0">
      <text>
        <r>
          <rPr>
            <b/>
            <sz val="9"/>
            <color indexed="81"/>
            <rFont val="Tahoma"/>
            <family val="2"/>
          </rPr>
          <t>Jason P. Sorens:</t>
        </r>
        <r>
          <rPr>
            <sz val="9"/>
            <color indexed="81"/>
            <rFont val="Tahoma"/>
            <family val="2"/>
          </rPr>
          <t xml:space="preserve">
all legal except firecrackers</t>
        </r>
      </text>
    </comment>
    <comment ref="AU1981" authorId="0" shapeId="0">
      <text>
        <r>
          <rPr>
            <b/>
            <sz val="9"/>
            <color indexed="81"/>
            <rFont val="Tahoma"/>
            <family val="2"/>
          </rPr>
          <t>amel:</t>
        </r>
        <r>
          <rPr>
            <sz val="9"/>
            <color indexed="81"/>
            <rFont val="Tahoma"/>
            <family val="2"/>
          </rPr>
          <t xml:space="preserve">
glik v cunniffe (2011)</t>
        </r>
      </text>
    </comment>
    <comment ref="AL1994" authorId="0" shapeId="0">
      <text>
        <r>
          <rPr>
            <b/>
            <sz val="9"/>
            <color indexed="81"/>
            <rFont val="Tahoma"/>
            <family val="2"/>
          </rPr>
          <t>amel:</t>
        </r>
        <r>
          <rPr>
            <sz val="9"/>
            <color indexed="81"/>
            <rFont val="Tahoma"/>
            <family val="2"/>
          </rPr>
          <t xml:space="preserve">
permits year-round sale by year-round retailers</t>
        </r>
      </text>
    </comment>
    <comment ref="AP1996" authorId="0" shapeId="0">
      <text>
        <r>
          <rPr>
            <b/>
            <sz val="9"/>
            <color indexed="81"/>
            <rFont val="Tahoma"/>
            <family val="2"/>
          </rPr>
          <t>amel:</t>
        </r>
        <r>
          <rPr>
            <sz val="9"/>
            <color indexed="81"/>
            <rFont val="Tahoma"/>
            <family val="2"/>
          </rPr>
          <t xml:space="preserve">
land use only</t>
        </r>
      </text>
    </comment>
    <comment ref="AU1997" authorId="4" shapeId="0">
      <text>
        <r>
          <rPr>
            <sz val="9"/>
            <color indexed="81"/>
            <rFont val="Tahoma"/>
            <family val="2"/>
          </rPr>
          <t>There are no specific statutes in Vermont addressing interception of communications, but the state’s highest court has held that surreptitious electronic monitoring of communications in a person’s home is an unlawful invasion of privacy. Vermont v. Geraw, 795 A.2d 1219 (Vt. 2002). The court decided that the overhearing of a conversation in a parking lot is not unlawful because the conversation was “subject to the eyes and ears of passersby.” Vermont v. Brooks, 601 A.2d (Vt. 1991).</t>
        </r>
      </text>
    </comment>
    <comment ref="AU1999" authorId="4" shapeId="0">
      <text>
        <r>
          <rPr>
            <sz val="9"/>
            <color indexed="81"/>
            <rFont val="Tahoma"/>
            <family val="2"/>
          </rPr>
          <t xml:space="preserve">All parties generally must consent to the interception or recording of any private communication, whether conducted by telephone, telegraph, radio or face-to-face, to comply with state law. Wash. Rev. Code § 9.73.030. The all-party consent requirement can be satisfied if “one party has announced to all other parties engaged in the communication or conversation, in any reasonably effective manner, that such communication or conversation is about to be recorded or transmitted.” In addition, if the conversation is to be recorded, the requisite announcement must be recorded as well. Wash. Rev. Code § 9.73.030.
A party is determined to have consented to recording if he is aware that the recording is taking place. Washington v. Modica, 149 P.3d 446 (Wash. Ct. App. 2006).
</t>
        </r>
      </text>
    </comment>
    <comment ref="AH2006" authorId="0" shapeId="0">
      <text>
        <r>
          <rPr>
            <b/>
            <sz val="9"/>
            <color indexed="81"/>
            <rFont val="Tahoma"/>
            <family val="2"/>
          </rPr>
          <t>amel:</t>
        </r>
        <r>
          <rPr>
            <sz val="9"/>
            <color indexed="81"/>
            <rFont val="Tahoma"/>
            <family val="2"/>
          </rPr>
          <t xml:space="preserve">
legalized 2013</t>
        </r>
      </text>
    </comment>
    <comment ref="AI2019" authorId="0" shapeId="0">
      <text>
        <r>
          <rPr>
            <b/>
            <sz val="9"/>
            <color indexed="81"/>
            <rFont val="Tahoma"/>
            <family val="2"/>
          </rPr>
          <t>amel:</t>
        </r>
        <r>
          <rPr>
            <sz val="9"/>
            <color indexed="81"/>
            <rFont val="Tahoma"/>
            <family val="2"/>
          </rPr>
          <t xml:space="preserve">
legalized 2011</t>
        </r>
      </text>
    </comment>
    <comment ref="AJ2021" authorId="0" shapeId="0">
      <text>
        <r>
          <rPr>
            <b/>
            <sz val="9"/>
            <color indexed="81"/>
            <rFont val="Tahoma"/>
            <family val="2"/>
          </rPr>
          <t>amel:</t>
        </r>
        <r>
          <rPr>
            <sz val="9"/>
            <color indexed="81"/>
            <rFont val="Tahoma"/>
            <family val="2"/>
          </rPr>
          <t xml:space="preserve">
1 in 2011</t>
        </r>
      </text>
    </comment>
    <comment ref="AI2024" authorId="0" shapeId="0">
      <text>
        <r>
          <rPr>
            <b/>
            <sz val="9"/>
            <color indexed="81"/>
            <rFont val="Tahoma"/>
            <family val="2"/>
          </rPr>
          <t>amel:</t>
        </r>
        <r>
          <rPr>
            <sz val="9"/>
            <color indexed="81"/>
            <rFont val="Tahoma"/>
            <family val="2"/>
          </rPr>
          <t xml:space="preserve">
legalized 2012</t>
        </r>
      </text>
    </comment>
    <comment ref="AI2031" authorId="5" shapeId="0">
      <text>
        <r>
          <rPr>
            <b/>
            <sz val="9"/>
            <color indexed="81"/>
            <rFont val="Tahoma"/>
            <family val="2"/>
          </rPr>
          <t>Jason P. Sorens:</t>
        </r>
        <r>
          <rPr>
            <sz val="9"/>
            <color indexed="81"/>
            <rFont val="Tahoma"/>
            <family val="2"/>
          </rPr>
          <t xml:space="preserve">
all legal except firecrackers</t>
        </r>
      </text>
    </comment>
    <comment ref="AO2033" authorId="0" shapeId="0">
      <text>
        <r>
          <rPr>
            <b/>
            <sz val="9"/>
            <color indexed="81"/>
            <rFont val="Tahoma"/>
            <family val="2"/>
          </rPr>
          <t>amel:</t>
        </r>
        <r>
          <rPr>
            <sz val="9"/>
            <color indexed="81"/>
            <rFont val="Tahoma"/>
            <family val="2"/>
          </rPr>
          <t xml:space="preserve">
court decision</t>
        </r>
      </text>
    </comment>
    <comment ref="AH2036" authorId="0" shapeId="0">
      <text>
        <r>
          <rPr>
            <b/>
            <sz val="9"/>
            <color indexed="81"/>
            <rFont val="Tahoma"/>
            <family val="2"/>
          </rPr>
          <t>amel:</t>
        </r>
        <r>
          <rPr>
            <sz val="9"/>
            <color indexed="81"/>
            <rFont val="Tahoma"/>
            <family val="2"/>
          </rPr>
          <t xml:space="preserve">
legalized 2013</t>
        </r>
      </text>
    </comment>
    <comment ref="F2039" authorId="0" shapeId="0">
      <text>
        <r>
          <rPr>
            <b/>
            <sz val="9"/>
            <color indexed="81"/>
            <rFont val="Tahoma"/>
            <family val="2"/>
          </rPr>
          <t>amel:</t>
        </r>
        <r>
          <rPr>
            <sz val="9"/>
            <color indexed="81"/>
            <rFont val="Tahoma"/>
            <family val="2"/>
          </rPr>
          <t xml:space="preserve">
repealed by ballot initiative</t>
        </r>
      </text>
    </comment>
    <comment ref="AL2044" authorId="0" shapeId="0">
      <text>
        <r>
          <rPr>
            <b/>
            <sz val="9"/>
            <color indexed="81"/>
            <rFont val="Tahoma"/>
            <family val="2"/>
          </rPr>
          <t>amel:</t>
        </r>
        <r>
          <rPr>
            <sz val="9"/>
            <color indexed="81"/>
            <rFont val="Tahoma"/>
            <family val="2"/>
          </rPr>
          <t xml:space="preserve">
permits year-round sale by year-round retailers</t>
        </r>
      </text>
    </comment>
    <comment ref="AP2046" authorId="0" shapeId="0">
      <text>
        <r>
          <rPr>
            <b/>
            <sz val="9"/>
            <color indexed="81"/>
            <rFont val="Tahoma"/>
            <family val="2"/>
          </rPr>
          <t>amel:</t>
        </r>
        <r>
          <rPr>
            <sz val="9"/>
            <color indexed="81"/>
            <rFont val="Tahoma"/>
            <family val="2"/>
          </rPr>
          <t xml:space="preserve">
land use only</t>
        </r>
      </text>
    </comment>
    <comment ref="AO2047" authorId="5" shapeId="0">
      <text>
        <r>
          <rPr>
            <b/>
            <sz val="9"/>
            <color indexed="81"/>
            <rFont val="Tahoma"/>
            <family val="2"/>
          </rPr>
          <t>Jason P. Sorens:</t>
        </r>
        <r>
          <rPr>
            <sz val="9"/>
            <color indexed="81"/>
            <rFont val="Tahoma"/>
            <family val="2"/>
          </rPr>
          <t xml:space="preserve">
legalized 2013</t>
        </r>
      </text>
    </comment>
    <comment ref="AH2051" authorId="0" shapeId="0">
      <text>
        <r>
          <rPr>
            <b/>
            <sz val="9"/>
            <color indexed="81"/>
            <rFont val="Tahoma"/>
            <family val="2"/>
          </rPr>
          <t>amel:</t>
        </r>
        <r>
          <rPr>
            <sz val="9"/>
            <color indexed="81"/>
            <rFont val="Tahoma"/>
            <family val="2"/>
          </rPr>
          <t xml:space="preserve">
regulatory re-reinterpretation</t>
        </r>
      </text>
    </comment>
    <comment ref="AH2056" authorId="0" shapeId="0">
      <text>
        <r>
          <rPr>
            <b/>
            <sz val="9"/>
            <color indexed="81"/>
            <rFont val="Tahoma"/>
            <family val="2"/>
          </rPr>
          <t>amel:</t>
        </r>
        <r>
          <rPr>
            <sz val="9"/>
            <color indexed="81"/>
            <rFont val="Tahoma"/>
            <family val="2"/>
          </rPr>
          <t xml:space="preserve">
legalized 2013</t>
        </r>
      </text>
    </comment>
    <comment ref="AU2059" authorId="0" shapeId="0">
      <text>
        <r>
          <rPr>
            <b/>
            <sz val="9"/>
            <color indexed="81"/>
            <rFont val="Tahoma"/>
            <family val="2"/>
          </rPr>
          <t>amel:</t>
        </r>
        <r>
          <rPr>
            <sz val="9"/>
            <color indexed="81"/>
            <rFont val="Tahoma"/>
            <family val="2"/>
          </rPr>
          <t xml:space="preserve">
in-person exception</t>
        </r>
      </text>
    </comment>
    <comment ref="AR2061" authorId="5" shapeId="0">
      <text>
        <r>
          <rPr>
            <b/>
            <sz val="9"/>
            <color indexed="81"/>
            <rFont val="Tahoma"/>
            <family val="2"/>
          </rPr>
          <t>Jason P. Sorens:</t>
        </r>
        <r>
          <rPr>
            <sz val="9"/>
            <color indexed="81"/>
            <rFont val="Tahoma"/>
            <family val="2"/>
          </rPr>
          <t xml:space="preserve">
effective 2019</t>
        </r>
      </text>
    </comment>
    <comment ref="AU2065" authorId="0" shapeId="0">
      <text>
        <r>
          <rPr>
            <b/>
            <sz val="9"/>
            <color indexed="81"/>
            <rFont val="Tahoma"/>
            <family val="2"/>
          </rPr>
          <t>amel:</t>
        </r>
        <r>
          <rPr>
            <sz val="9"/>
            <color indexed="81"/>
            <rFont val="Tahoma"/>
            <family val="2"/>
          </rPr>
          <t xml:space="preserve">
aclu v alvarez (2012)</t>
        </r>
      </text>
    </comment>
    <comment ref="AJ2071" authorId="0" shapeId="0">
      <text>
        <r>
          <rPr>
            <b/>
            <sz val="9"/>
            <color indexed="81"/>
            <rFont val="Tahoma"/>
            <family val="2"/>
          </rPr>
          <t>amel:</t>
        </r>
        <r>
          <rPr>
            <sz val="9"/>
            <color indexed="81"/>
            <rFont val="Tahoma"/>
            <family val="2"/>
          </rPr>
          <t xml:space="preserve">
1 in 2011</t>
        </r>
      </text>
    </comment>
    <comment ref="AU2073" authorId="0" shapeId="0">
      <text>
        <r>
          <rPr>
            <b/>
            <sz val="9"/>
            <color indexed="81"/>
            <rFont val="Tahoma"/>
            <family val="2"/>
          </rPr>
          <t>amel:</t>
        </r>
        <r>
          <rPr>
            <sz val="9"/>
            <color indexed="81"/>
            <rFont val="Tahoma"/>
            <family val="2"/>
          </rPr>
          <t xml:space="preserve">
glik v cunniffe (2011)</t>
        </r>
      </text>
    </comment>
    <comment ref="AI2074" authorId="0" shapeId="0">
      <text>
        <r>
          <rPr>
            <b/>
            <sz val="9"/>
            <color indexed="81"/>
            <rFont val="Tahoma"/>
            <family val="2"/>
          </rPr>
          <t>amel:</t>
        </r>
        <r>
          <rPr>
            <sz val="9"/>
            <color indexed="81"/>
            <rFont val="Tahoma"/>
            <family val="2"/>
          </rPr>
          <t xml:space="preserve">
legalized 2012</t>
        </r>
      </text>
    </comment>
    <comment ref="AU2074" authorId="4" shapeId="0">
      <text>
        <r>
          <rPr>
            <sz val="9"/>
            <color indexed="81"/>
            <rFont val="Tahoma"/>
            <family val="2"/>
          </rPr>
          <t>The state Supreme Court stated in a July 1999 ruling that a participant in a conversation “may not unilaterally nullify other participants’ expectations of privacy by secretly broadcasting the conversation” and that the overriding inquiry should be whether the parties “intended and reasonably expected that the conversation was private.” Therefore, it is likely that a recording party may not broadcast a recorded conversation without the consent of all parties. Dickerson v. Raphael, 601 N.W.2d 108 (Mich. 1999).</t>
        </r>
      </text>
    </comment>
    <comment ref="AU2078" authorId="4" shapeId="0">
      <text>
        <r>
          <rPr>
            <sz val="9"/>
            <color indexed="81"/>
            <rFont val="Tahoma"/>
            <family val="2"/>
          </rPr>
          <t>A reporter in Montana cannot tape record a conversation without knowledge of all parties to the conversation. See Mont. Code ann. § 45-8-213-c. Exceptions to this rule include the recording of: elected or appointed officials and public employees, when recording occurs in the performance of public duty; persons speaking at public meetings, and persons given warning of the transcription. If one party gives warning, then either party may record. Mont. Code ann. § 45-8-213-1-c-i, ii, iii. It is illegal to purposely intercept an electronic communication. It is also illegal to disclose the contents of an illegally recorded conversation. Mont. Code ann. § 45-8-213-2.</t>
        </r>
      </text>
    </comment>
    <comment ref="AU2080" authorId="0" shapeId="0">
      <text>
        <r>
          <rPr>
            <b/>
            <sz val="9"/>
            <color indexed="81"/>
            <rFont val="Tahoma"/>
            <family val="2"/>
          </rPr>
          <t>amel:</t>
        </r>
        <r>
          <rPr>
            <sz val="9"/>
            <color indexed="81"/>
            <rFont val="Tahoma"/>
            <family val="2"/>
          </rPr>
          <t xml:space="preserve">
in-person exception</t>
        </r>
      </text>
    </comment>
    <comment ref="AI2081" authorId="5" shapeId="0">
      <text>
        <r>
          <rPr>
            <b/>
            <sz val="9"/>
            <color indexed="81"/>
            <rFont val="Tahoma"/>
            <family val="2"/>
          </rPr>
          <t>Jason P. Sorens:</t>
        </r>
        <r>
          <rPr>
            <sz val="9"/>
            <color indexed="81"/>
            <rFont val="Tahoma"/>
            <family val="2"/>
          </rPr>
          <t xml:space="preserve">
all legal except firecrackers</t>
        </r>
      </text>
    </comment>
    <comment ref="AU2081" authorId="0" shapeId="0">
      <text>
        <r>
          <rPr>
            <b/>
            <sz val="9"/>
            <color indexed="81"/>
            <rFont val="Tahoma"/>
            <family val="2"/>
          </rPr>
          <t>amel:</t>
        </r>
        <r>
          <rPr>
            <sz val="9"/>
            <color indexed="81"/>
            <rFont val="Tahoma"/>
            <family val="2"/>
          </rPr>
          <t xml:space="preserve">
glik v cunniffe (2011)</t>
        </r>
      </text>
    </comment>
    <comment ref="AO2083" authorId="0" shapeId="0">
      <text>
        <r>
          <rPr>
            <b/>
            <sz val="9"/>
            <color indexed="81"/>
            <rFont val="Tahoma"/>
            <family val="2"/>
          </rPr>
          <t>amel:</t>
        </r>
        <r>
          <rPr>
            <sz val="9"/>
            <color indexed="81"/>
            <rFont val="Tahoma"/>
            <family val="2"/>
          </rPr>
          <t xml:space="preserve">
court decision</t>
        </r>
      </text>
    </comment>
    <comment ref="AH2086" authorId="0" shapeId="0">
      <text>
        <r>
          <rPr>
            <b/>
            <sz val="9"/>
            <color indexed="81"/>
            <rFont val="Tahoma"/>
            <family val="2"/>
          </rPr>
          <t>amel:</t>
        </r>
        <r>
          <rPr>
            <sz val="9"/>
            <color indexed="81"/>
            <rFont val="Tahoma"/>
            <family val="2"/>
          </rPr>
          <t xml:space="preserve">
legalized 2013</t>
        </r>
      </text>
    </comment>
    <comment ref="F2089" authorId="0" shapeId="0">
      <text>
        <r>
          <rPr>
            <b/>
            <sz val="9"/>
            <color indexed="81"/>
            <rFont val="Tahoma"/>
            <family val="2"/>
          </rPr>
          <t>amel:</t>
        </r>
        <r>
          <rPr>
            <sz val="9"/>
            <color indexed="81"/>
            <rFont val="Tahoma"/>
            <family val="2"/>
          </rPr>
          <t xml:space="preserve">
repealed by ballot initiative</t>
        </r>
      </text>
    </comment>
    <comment ref="AL2094" authorId="0" shapeId="0">
      <text>
        <r>
          <rPr>
            <b/>
            <sz val="9"/>
            <color indexed="81"/>
            <rFont val="Tahoma"/>
            <family val="2"/>
          </rPr>
          <t>amel:</t>
        </r>
        <r>
          <rPr>
            <sz val="9"/>
            <color indexed="81"/>
            <rFont val="Tahoma"/>
            <family val="2"/>
          </rPr>
          <t xml:space="preserve">
permits year-round sale by year-round retailers</t>
        </r>
      </text>
    </comment>
    <comment ref="E2096" authorId="0" shapeId="0">
      <text>
        <r>
          <rPr>
            <b/>
            <sz val="9"/>
            <color indexed="81"/>
            <rFont val="Tahoma"/>
            <family val="2"/>
          </rPr>
          <t>amel:</t>
        </r>
        <r>
          <rPr>
            <sz val="9"/>
            <color indexed="81"/>
            <rFont val="Tahoma"/>
            <family val="2"/>
          </rPr>
          <t xml:space="preserve">
fingerprints required for "driver privilege cards" only</t>
        </r>
      </text>
    </comment>
    <comment ref="AP2096" authorId="0" shapeId="0">
      <text>
        <r>
          <rPr>
            <b/>
            <sz val="9"/>
            <color indexed="81"/>
            <rFont val="Tahoma"/>
            <family val="2"/>
          </rPr>
          <t>amel:</t>
        </r>
        <r>
          <rPr>
            <sz val="9"/>
            <color indexed="81"/>
            <rFont val="Tahoma"/>
            <family val="2"/>
          </rPr>
          <t xml:space="preserve">
land use only</t>
        </r>
      </text>
    </comment>
    <comment ref="AO2097" authorId="5" shapeId="0">
      <text>
        <r>
          <rPr>
            <b/>
            <sz val="9"/>
            <color indexed="81"/>
            <rFont val="Tahoma"/>
            <family val="2"/>
          </rPr>
          <t>Jason P. Sorens:</t>
        </r>
        <r>
          <rPr>
            <sz val="9"/>
            <color indexed="81"/>
            <rFont val="Tahoma"/>
            <family val="2"/>
          </rPr>
          <t xml:space="preserve">
legalized 2013</t>
        </r>
      </text>
    </comment>
    <comment ref="AR2097" authorId="0" shapeId="0">
      <text>
        <r>
          <rPr>
            <b/>
            <sz val="9"/>
            <color indexed="81"/>
            <rFont val="Tahoma"/>
            <family val="2"/>
          </rPr>
          <t>amel:</t>
        </r>
        <r>
          <rPr>
            <sz val="9"/>
            <color indexed="81"/>
            <rFont val="Tahoma"/>
            <family val="2"/>
          </rPr>
          <t xml:space="preserve">
state v medina</t>
        </r>
      </text>
    </comment>
    <comment ref="AU2097" authorId="4" shapeId="0">
      <text>
        <r>
          <rPr>
            <sz val="9"/>
            <color indexed="81"/>
            <rFont val="Tahoma"/>
            <family val="2"/>
          </rPr>
          <t>There are no specific statutes in Vermont addressing interception of communications, but the state’s highest court has held that surreptitious electronic monitoring of communications in a person’s home is an unlawful invasion of privacy. Vermont v. Geraw, 795 A.2d 1219 (Vt. 2002). The court decided that the overhearing of a conversation in a parking lot is not unlawful because the conversation was “subject to the eyes and ears of passersby.” Vermont v. Brooks, 601 A.2d (Vt. 1991).</t>
        </r>
      </text>
    </comment>
    <comment ref="AW2097" authorId="6" shapeId="0">
      <text>
        <r>
          <rPr>
            <b/>
            <sz val="9"/>
            <color indexed="81"/>
            <rFont val="Tahoma"/>
            <family val="2"/>
          </rPr>
          <t>TSP:</t>
        </r>
        <r>
          <rPr>
            <sz val="9"/>
            <color indexed="81"/>
            <rFont val="Tahoma"/>
            <family val="2"/>
          </rPr>
          <t xml:space="preserve">
Parts of law sunset July 1, 2015</t>
        </r>
      </text>
    </comment>
    <comment ref="AU2099" authorId="4" shapeId="0">
      <text>
        <r>
          <rPr>
            <sz val="9"/>
            <color indexed="81"/>
            <rFont val="Tahoma"/>
            <family val="2"/>
          </rPr>
          <t xml:space="preserve">All parties generally must consent to the interception or recording of any private communication, whether conducted by telephone, telegraph, radio or face-to-face, to comply with state law. Wash. Rev. Code § 9.73.030. The all-party consent requirement can be satisfied if “one party has announced to all other parties engaged in the communication or conversation, in any reasonably effective manner, that such communication or conversation is about to be recorded or transmitted.” In addition, if the conversation is to be recorded, the requisite announcement must be recorded as well. Wash. Rev. Code § 9.73.030.
A party is determined to have consented to recording if he is aware that the recording is taking place. Washington v. Modica, 149 P.3d 446 (Wash. Ct. App. 2006).
</t>
        </r>
      </text>
    </comment>
    <comment ref="AH2101" authorId="0" shapeId="0">
      <text>
        <r>
          <rPr>
            <b/>
            <sz val="9"/>
            <color indexed="81"/>
            <rFont val="Tahoma"/>
            <family val="2"/>
          </rPr>
          <t>amel:</t>
        </r>
        <r>
          <rPr>
            <sz val="9"/>
            <color indexed="81"/>
            <rFont val="Tahoma"/>
            <family val="2"/>
          </rPr>
          <t xml:space="preserve">
regulatory re-reinterpretation</t>
        </r>
      </text>
    </comment>
    <comment ref="AR2111" authorId="5" shapeId="0">
      <text>
        <r>
          <rPr>
            <b/>
            <sz val="9"/>
            <color indexed="81"/>
            <rFont val="Tahoma"/>
            <family val="2"/>
          </rPr>
          <t>Jason P. Sorens:</t>
        </r>
        <r>
          <rPr>
            <sz val="9"/>
            <color indexed="81"/>
            <rFont val="Tahoma"/>
            <family val="2"/>
          </rPr>
          <t xml:space="preserve">
effective 2019</t>
        </r>
      </text>
    </comment>
    <comment ref="AI2112" authorId="0" shapeId="0">
      <text>
        <r>
          <rPr>
            <b/>
            <sz val="9"/>
            <color indexed="81"/>
            <rFont val="Tahoma"/>
            <family val="2"/>
          </rPr>
          <t>amel:</t>
        </r>
        <r>
          <rPr>
            <sz val="9"/>
            <color indexed="81"/>
            <rFont val="Tahoma"/>
            <family val="2"/>
          </rPr>
          <t xml:space="preserve">
legalized 2015</t>
        </r>
      </text>
    </comment>
    <comment ref="AJ2121" authorId="0" shapeId="0">
      <text>
        <r>
          <rPr>
            <b/>
            <sz val="9"/>
            <color indexed="81"/>
            <rFont val="Tahoma"/>
            <family val="2"/>
          </rPr>
          <t>amel:</t>
        </r>
        <r>
          <rPr>
            <sz val="9"/>
            <color indexed="81"/>
            <rFont val="Tahoma"/>
            <family val="2"/>
          </rPr>
          <t xml:space="preserve">
1 in 2011</t>
        </r>
      </text>
    </comment>
    <comment ref="AI2124" authorId="0" shapeId="0">
      <text>
        <r>
          <rPr>
            <b/>
            <sz val="9"/>
            <color indexed="81"/>
            <rFont val="Tahoma"/>
            <family val="2"/>
          </rPr>
          <t>amel:</t>
        </r>
        <r>
          <rPr>
            <sz val="9"/>
            <color indexed="81"/>
            <rFont val="Tahoma"/>
            <family val="2"/>
          </rPr>
          <t xml:space="preserve">
legalized 2012</t>
        </r>
      </text>
    </comment>
    <comment ref="AI2131" authorId="5" shapeId="0">
      <text>
        <r>
          <rPr>
            <b/>
            <sz val="9"/>
            <color indexed="81"/>
            <rFont val="Tahoma"/>
            <family val="2"/>
          </rPr>
          <t>Jason P. Sorens:</t>
        </r>
        <r>
          <rPr>
            <sz val="9"/>
            <color indexed="81"/>
            <rFont val="Tahoma"/>
            <family val="2"/>
          </rPr>
          <t xml:space="preserve">
all legal except firecrackers</t>
        </r>
      </text>
    </comment>
    <comment ref="AO2133" authorId="0" shapeId="0">
      <text>
        <r>
          <rPr>
            <b/>
            <sz val="9"/>
            <color indexed="81"/>
            <rFont val="Tahoma"/>
            <family val="2"/>
          </rPr>
          <t>amel:</t>
        </r>
        <r>
          <rPr>
            <sz val="9"/>
            <color indexed="81"/>
            <rFont val="Tahoma"/>
            <family val="2"/>
          </rPr>
          <t xml:space="preserve">
court decision</t>
        </r>
      </text>
    </comment>
    <comment ref="AH2136" authorId="0" shapeId="0">
      <text>
        <r>
          <rPr>
            <b/>
            <sz val="9"/>
            <color indexed="81"/>
            <rFont val="Tahoma"/>
            <family val="2"/>
          </rPr>
          <t>amel:</t>
        </r>
        <r>
          <rPr>
            <sz val="9"/>
            <color indexed="81"/>
            <rFont val="Tahoma"/>
            <family val="2"/>
          </rPr>
          <t xml:space="preserve">
legalized 2013</t>
        </r>
      </text>
    </comment>
    <comment ref="F2139" authorId="0" shapeId="0">
      <text>
        <r>
          <rPr>
            <b/>
            <sz val="9"/>
            <color indexed="81"/>
            <rFont val="Tahoma"/>
            <family val="2"/>
          </rPr>
          <t>amel:</t>
        </r>
        <r>
          <rPr>
            <sz val="9"/>
            <color indexed="81"/>
            <rFont val="Tahoma"/>
            <family val="2"/>
          </rPr>
          <t xml:space="preserve">
repealed by ballot initiative</t>
        </r>
      </text>
    </comment>
    <comment ref="AI2143" authorId="0" shapeId="0">
      <text>
        <r>
          <rPr>
            <b/>
            <sz val="9"/>
            <color indexed="81"/>
            <rFont val="Tahoma"/>
            <family val="2"/>
          </rPr>
          <t>amel:</t>
        </r>
        <r>
          <rPr>
            <sz val="9"/>
            <color indexed="81"/>
            <rFont val="Tahoma"/>
            <family val="2"/>
          </rPr>
          <t xml:space="preserve">
all except firecrackers</t>
        </r>
      </text>
    </comment>
    <comment ref="AL2144" authorId="0" shapeId="0">
      <text>
        <r>
          <rPr>
            <b/>
            <sz val="9"/>
            <color indexed="81"/>
            <rFont val="Tahoma"/>
            <family val="2"/>
          </rPr>
          <t>amel:</t>
        </r>
        <r>
          <rPr>
            <sz val="9"/>
            <color indexed="81"/>
            <rFont val="Tahoma"/>
            <family val="2"/>
          </rPr>
          <t xml:space="preserve">
permits year-round sale by year-round retailers</t>
        </r>
      </text>
    </comment>
    <comment ref="E2146" authorId="0" shapeId="0">
      <text>
        <r>
          <rPr>
            <b/>
            <sz val="9"/>
            <color indexed="81"/>
            <rFont val="Tahoma"/>
            <family val="2"/>
          </rPr>
          <t>amel:</t>
        </r>
        <r>
          <rPr>
            <sz val="9"/>
            <color indexed="81"/>
            <rFont val="Tahoma"/>
            <family val="2"/>
          </rPr>
          <t xml:space="preserve">
fingerprints required for "driver privilege cards" only</t>
        </r>
      </text>
    </comment>
    <comment ref="AP2146" authorId="0" shapeId="0">
      <text>
        <r>
          <rPr>
            <b/>
            <sz val="9"/>
            <color indexed="81"/>
            <rFont val="Tahoma"/>
            <family val="2"/>
          </rPr>
          <t>amel:</t>
        </r>
        <r>
          <rPr>
            <sz val="9"/>
            <color indexed="81"/>
            <rFont val="Tahoma"/>
            <family val="2"/>
          </rPr>
          <t xml:space="preserve">
land use only</t>
        </r>
      </text>
    </comment>
    <comment ref="AR2147" authorId="0" shapeId="0">
      <text>
        <r>
          <rPr>
            <b/>
            <sz val="9"/>
            <color indexed="81"/>
            <rFont val="Tahoma"/>
            <family val="2"/>
          </rPr>
          <t>amel:</t>
        </r>
        <r>
          <rPr>
            <sz val="9"/>
            <color indexed="81"/>
            <rFont val="Tahoma"/>
            <family val="2"/>
          </rPr>
          <t xml:space="preserve">
state v medina</t>
        </r>
      </text>
    </comment>
    <comment ref="AW2147" authorId="6" shapeId="0">
      <text>
        <r>
          <rPr>
            <b/>
            <sz val="9"/>
            <color indexed="81"/>
            <rFont val="Tahoma"/>
            <family val="2"/>
          </rPr>
          <t>TSP:</t>
        </r>
        <r>
          <rPr>
            <sz val="9"/>
            <color indexed="81"/>
            <rFont val="Tahoma"/>
            <family val="2"/>
          </rPr>
          <t xml:space="preserve">
Parts of law sunset July 1, 2015</t>
        </r>
      </text>
    </comment>
    <comment ref="AH2156" authorId="0" shapeId="0">
      <text>
        <r>
          <rPr>
            <b/>
            <sz val="9"/>
            <color indexed="81"/>
            <rFont val="Tahoma"/>
            <family val="2"/>
          </rPr>
          <t>amel:</t>
        </r>
        <r>
          <rPr>
            <sz val="9"/>
            <color indexed="81"/>
            <rFont val="Tahoma"/>
            <family val="2"/>
          </rPr>
          <t xml:space="preserve">
legalized 2013</t>
        </r>
      </text>
    </comment>
    <comment ref="AR2157" authorId="0" shapeId="0">
      <text>
        <r>
          <rPr>
            <b/>
            <sz val="9"/>
            <color indexed="81"/>
            <rFont val="Tahoma"/>
            <family val="2"/>
          </rPr>
          <t>amel:</t>
        </r>
        <r>
          <rPr>
            <sz val="9"/>
            <color indexed="81"/>
            <rFont val="Tahoma"/>
            <family val="2"/>
          </rPr>
          <t xml:space="preserve">
may be affected by people v buza</t>
        </r>
      </text>
    </comment>
    <comment ref="AR2161" authorId="5" shapeId="0">
      <text>
        <r>
          <rPr>
            <b/>
            <sz val="9"/>
            <color indexed="81"/>
            <rFont val="Tahoma"/>
            <family val="2"/>
          </rPr>
          <t>Jason P. Sorens:</t>
        </r>
        <r>
          <rPr>
            <sz val="9"/>
            <color indexed="81"/>
            <rFont val="Tahoma"/>
            <family val="2"/>
          </rPr>
          <t xml:space="preserve">
effective 2019</t>
        </r>
      </text>
    </comment>
    <comment ref="AI2162" authorId="0" shapeId="0">
      <text>
        <r>
          <rPr>
            <b/>
            <sz val="9"/>
            <color indexed="81"/>
            <rFont val="Tahoma"/>
            <family val="2"/>
          </rPr>
          <t>amel:</t>
        </r>
        <r>
          <rPr>
            <sz val="9"/>
            <color indexed="81"/>
            <rFont val="Tahoma"/>
            <family val="2"/>
          </rPr>
          <t xml:space="preserve">
legalized 2015</t>
        </r>
      </text>
    </comment>
    <comment ref="AI2167" authorId="0" shapeId="0">
      <text>
        <r>
          <rPr>
            <b/>
            <sz val="9"/>
            <color indexed="81"/>
            <rFont val="Tahoma"/>
            <family val="2"/>
          </rPr>
          <t>amel:</t>
        </r>
        <r>
          <rPr>
            <sz val="9"/>
            <color indexed="81"/>
            <rFont val="Tahoma"/>
            <family val="2"/>
          </rPr>
          <t xml:space="preserve">
legalized 2017</t>
        </r>
      </text>
    </comment>
    <comment ref="AJ2167" authorId="0" shapeId="0">
      <text>
        <r>
          <rPr>
            <b/>
            <sz val="9"/>
            <color indexed="81"/>
            <rFont val="Tahoma"/>
            <family val="2"/>
          </rPr>
          <t>amel:</t>
        </r>
        <r>
          <rPr>
            <sz val="9"/>
            <color indexed="81"/>
            <rFont val="Tahoma"/>
            <family val="2"/>
          </rPr>
          <t xml:space="preserve">
legalized 2017</t>
        </r>
      </text>
    </comment>
    <comment ref="AW2178" authorId="0" shapeId="0">
      <text>
        <r>
          <rPr>
            <b/>
            <sz val="9"/>
            <color indexed="81"/>
            <rFont val="Tahoma"/>
            <family val="2"/>
          </rPr>
          <t>amel:</t>
        </r>
        <r>
          <rPr>
            <sz val="9"/>
            <color indexed="81"/>
            <rFont val="Tahoma"/>
            <family val="2"/>
          </rPr>
          <t xml:space="preserve">
2 in 2017</t>
        </r>
      </text>
    </comment>
    <comment ref="AI2181" authorId="5" shapeId="0">
      <text>
        <r>
          <rPr>
            <b/>
            <sz val="9"/>
            <color indexed="81"/>
            <rFont val="Tahoma"/>
            <family val="2"/>
          </rPr>
          <t>Jason P. Sorens:</t>
        </r>
        <r>
          <rPr>
            <sz val="9"/>
            <color indexed="81"/>
            <rFont val="Tahoma"/>
            <family val="2"/>
          </rPr>
          <t xml:space="preserve">
firecrackers legalized 2017</t>
        </r>
      </text>
    </comment>
    <comment ref="AO2183" authorId="0" shapeId="0">
      <text>
        <r>
          <rPr>
            <b/>
            <sz val="9"/>
            <color indexed="81"/>
            <rFont val="Tahoma"/>
            <family val="2"/>
          </rPr>
          <t>amel:</t>
        </r>
        <r>
          <rPr>
            <sz val="9"/>
            <color indexed="81"/>
            <rFont val="Tahoma"/>
            <family val="2"/>
          </rPr>
          <t xml:space="preserve">
court decision</t>
        </r>
      </text>
    </comment>
    <comment ref="AH2186" authorId="0" shapeId="0">
      <text>
        <r>
          <rPr>
            <b/>
            <sz val="9"/>
            <color indexed="81"/>
            <rFont val="Tahoma"/>
            <family val="2"/>
          </rPr>
          <t>amel:</t>
        </r>
        <r>
          <rPr>
            <sz val="9"/>
            <color indexed="81"/>
            <rFont val="Tahoma"/>
            <family val="2"/>
          </rPr>
          <t xml:space="preserve">
legalized 2013</t>
        </r>
      </text>
    </comment>
    <comment ref="F2189" authorId="0" shapeId="0">
      <text>
        <r>
          <rPr>
            <b/>
            <sz val="9"/>
            <color indexed="81"/>
            <rFont val="Tahoma"/>
            <family val="2"/>
          </rPr>
          <t>amel:</t>
        </r>
        <r>
          <rPr>
            <sz val="9"/>
            <color indexed="81"/>
            <rFont val="Tahoma"/>
            <family val="2"/>
          </rPr>
          <t xml:space="preserve">
repealed by ballot initiative</t>
        </r>
      </text>
    </comment>
    <comment ref="M2191" authorId="0" shapeId="0">
      <text>
        <r>
          <rPr>
            <b/>
            <sz val="9"/>
            <color indexed="81"/>
            <rFont val="Tahoma"/>
            <family val="2"/>
          </rPr>
          <t>amel:</t>
        </r>
        <r>
          <rPr>
            <sz val="9"/>
            <color indexed="81"/>
            <rFont val="Tahoma"/>
            <family val="2"/>
          </rPr>
          <t xml:space="preserve">
primary enacted 2017</t>
        </r>
      </text>
    </comment>
    <comment ref="AI2193" authorId="0" shapeId="0">
      <text>
        <r>
          <rPr>
            <b/>
            <sz val="9"/>
            <color indexed="81"/>
            <rFont val="Tahoma"/>
            <family val="2"/>
          </rPr>
          <t>amel:</t>
        </r>
        <r>
          <rPr>
            <sz val="9"/>
            <color indexed="81"/>
            <rFont val="Tahoma"/>
            <family val="2"/>
          </rPr>
          <t xml:space="preserve">
all except firecrackers</t>
        </r>
      </text>
    </comment>
    <comment ref="AL2194" authorId="0" shapeId="0">
      <text>
        <r>
          <rPr>
            <b/>
            <sz val="9"/>
            <color indexed="81"/>
            <rFont val="Tahoma"/>
            <family val="2"/>
          </rPr>
          <t>amel:</t>
        </r>
        <r>
          <rPr>
            <sz val="9"/>
            <color indexed="81"/>
            <rFont val="Tahoma"/>
            <family val="2"/>
          </rPr>
          <t xml:space="preserve">
permits year-round sale by year-round retailers</t>
        </r>
      </text>
    </comment>
    <comment ref="E2196" authorId="0" shapeId="0">
      <text>
        <r>
          <rPr>
            <b/>
            <sz val="9"/>
            <color indexed="81"/>
            <rFont val="Tahoma"/>
            <family val="2"/>
          </rPr>
          <t>amel:</t>
        </r>
        <r>
          <rPr>
            <sz val="9"/>
            <color indexed="81"/>
            <rFont val="Tahoma"/>
            <family val="2"/>
          </rPr>
          <t xml:space="preserve">
fingerprints required for "driver privilege cards" only</t>
        </r>
      </text>
    </comment>
    <comment ref="AP2196" authorId="0" shapeId="0">
      <text>
        <r>
          <rPr>
            <b/>
            <sz val="9"/>
            <color indexed="81"/>
            <rFont val="Tahoma"/>
            <family val="2"/>
          </rPr>
          <t>amel:</t>
        </r>
        <r>
          <rPr>
            <sz val="9"/>
            <color indexed="81"/>
            <rFont val="Tahoma"/>
            <family val="2"/>
          </rPr>
          <t xml:space="preserve">
land use only</t>
        </r>
      </text>
    </comment>
    <comment ref="AR2197" authorId="0" shapeId="0">
      <text>
        <r>
          <rPr>
            <b/>
            <sz val="9"/>
            <color indexed="81"/>
            <rFont val="Tahoma"/>
            <family val="2"/>
          </rPr>
          <t>amel:</t>
        </r>
        <r>
          <rPr>
            <sz val="9"/>
            <color indexed="81"/>
            <rFont val="Tahoma"/>
            <family val="2"/>
          </rPr>
          <t xml:space="preserve">
state v medina</t>
        </r>
      </text>
    </comment>
  </commentList>
</comments>
</file>

<file path=xl/sharedStrings.xml><?xml version="1.0" encoding="utf-8"?>
<sst xmlns="http://schemas.openxmlformats.org/spreadsheetml/2006/main" count="49406" uniqueCount="477">
  <si>
    <t>State Name</t>
  </si>
  <si>
    <t>Year</t>
  </si>
  <si>
    <t>Driver's License Renewal Cycle (in years, with string descriptors)</t>
  </si>
  <si>
    <t>Driver's License Renewal Cycle (in years, quantitative interpretation)</t>
  </si>
  <si>
    <t>Seat belt law for adults? (1=yes, 0=no)</t>
  </si>
  <si>
    <t>Dbeltlaw+dbeltenf</t>
  </si>
  <si>
    <t>Motorcycle helmet law covering all drivers? (1=yes, 0=no)</t>
  </si>
  <si>
    <t>Motorcycle helmet law covering some riders? (1=yes, 0=no)</t>
  </si>
  <si>
    <t>Bicycle helmet law exists? (1=yes, 0=no)</t>
  </si>
  <si>
    <t>Open container law for automobile drivers or passengers? (1=yes, 0=no)</t>
  </si>
  <si>
    <t>Auto liability insurance required? (1=yes, 0=no)</t>
  </si>
  <si>
    <t>Social gambling allowed? (1=yes, 0=no)</t>
  </si>
  <si>
    <t>Aggravated gambling is a felony (1=yes, 0=no)</t>
  </si>
  <si>
    <t>State</t>
  </si>
  <si>
    <t>Ddlstr</t>
  </si>
  <si>
    <t>Ddlicren</t>
  </si>
  <si>
    <t>Dbeltlaw</t>
  </si>
  <si>
    <t>Dbeltenf</t>
  </si>
  <si>
    <t>Dbelt</t>
  </si>
  <si>
    <t>Dhelmall</t>
  </si>
  <si>
    <t>Dhelmpar</t>
  </si>
  <si>
    <t>Dbike</t>
  </si>
  <si>
    <t>Dcell</t>
  </si>
  <si>
    <t>Docont</t>
  </si>
  <si>
    <t>Dsobchk</t>
  </si>
  <si>
    <t>Dliab</t>
  </si>
  <si>
    <t>Dautopip</t>
  </si>
  <si>
    <t>Dsocgam</t>
  </si>
  <si>
    <t>Dgamfel</t>
  </si>
  <si>
    <t>Dintgam</t>
  </si>
  <si>
    <t>Drawmilk</t>
  </si>
  <si>
    <t>Dfwks1</t>
  </si>
  <si>
    <t>Dfirewks</t>
  </si>
  <si>
    <t>Dprost</t>
  </si>
  <si>
    <t>Alabama</t>
  </si>
  <si>
    <t>Alaska</t>
  </si>
  <si>
    <t>Arizona</t>
  </si>
  <si>
    <t>Until age 65</t>
  </si>
  <si>
    <t>Arkansas</t>
  </si>
  <si>
    <t>California</t>
  </si>
  <si>
    <t>Colorado</t>
  </si>
  <si>
    <t>Connecticut</t>
  </si>
  <si>
    <t>Delaware</t>
  </si>
  <si>
    <t>Florida</t>
  </si>
  <si>
    <t>6 with clean record, 4 otherwise</t>
  </si>
  <si>
    <t>Georgia</t>
  </si>
  <si>
    <t>5 or 10, driver's option</t>
  </si>
  <si>
    <t>Hawaii</t>
  </si>
  <si>
    <t>Idaho</t>
  </si>
  <si>
    <t>Illinois</t>
  </si>
  <si>
    <t>Indiana</t>
  </si>
  <si>
    <t>Iowa</t>
  </si>
  <si>
    <t>Kansas</t>
  </si>
  <si>
    <t>Kentucky</t>
  </si>
  <si>
    <t>Louisiana</t>
  </si>
  <si>
    <t>Maine</t>
  </si>
  <si>
    <t>Maryland</t>
  </si>
  <si>
    <t>Massachusetts</t>
  </si>
  <si>
    <t>Michigan</t>
  </si>
  <si>
    <t>Minnesota</t>
  </si>
  <si>
    <t>Mississippi</t>
  </si>
  <si>
    <t>Missouri</t>
  </si>
  <si>
    <t>Montana</t>
  </si>
  <si>
    <t>8, or 4 if by mail</t>
  </si>
  <si>
    <t>Nebraska</t>
  </si>
  <si>
    <t>Nevada</t>
  </si>
  <si>
    <t>New Hampshire</t>
  </si>
  <si>
    <t>New Jersey</t>
  </si>
  <si>
    <t>New Mexico</t>
  </si>
  <si>
    <t>4 or 8, driver's option</t>
  </si>
  <si>
    <t>New York</t>
  </si>
  <si>
    <t>North Carolina</t>
  </si>
  <si>
    <t>North Dakota</t>
  </si>
  <si>
    <t>Ohio</t>
  </si>
  <si>
    <t>Oklahoma</t>
  </si>
  <si>
    <t>Oregon</t>
  </si>
  <si>
    <t>Pennsylvania</t>
  </si>
  <si>
    <t>Rhode Island</t>
  </si>
  <si>
    <t>South Carolina</t>
  </si>
  <si>
    <t>10, but vision test every 5 years</t>
  </si>
  <si>
    <t>South Dakota</t>
  </si>
  <si>
    <t>Tennessee</t>
  </si>
  <si>
    <t>Texas</t>
  </si>
  <si>
    <t>Utah</t>
  </si>
  <si>
    <t>Vermont</t>
  </si>
  <si>
    <t>Virginia</t>
  </si>
  <si>
    <t>Washington</t>
  </si>
  <si>
    <t>West Virginia</t>
  </si>
  <si>
    <t>Wisconsin</t>
  </si>
  <si>
    <t>Wyoming</t>
  </si>
  <si>
    <t>.</t>
  </si>
  <si>
    <t>Insurance Institute for Highway Safety (iihs.org)</t>
  </si>
  <si>
    <t>Insurance Information Institute (iii.org)</t>
  </si>
  <si>
    <t>Gambling-law-us.com</t>
  </si>
  <si>
    <t>American Pyrotechnics Association (americanpyro.com)</t>
  </si>
  <si>
    <t>dpas</t>
  </si>
  <si>
    <t>Physician-assisted suicide legalized? (=1 if yes, =0 if no)</t>
  </si>
  <si>
    <t>Death with Dignity Act</t>
  </si>
  <si>
    <t>dcasino</t>
  </si>
  <si>
    <t>dtrack</t>
  </si>
  <si>
    <t>dparimut</t>
  </si>
  <si>
    <t>dchargam</t>
  </si>
  <si>
    <t>dslots</t>
  </si>
  <si>
    <t>American Gaming Association</t>
  </si>
  <si>
    <t>Prostitution legalization local option? (1=yes, 0.5=independent practice only, 0=no)</t>
  </si>
  <si>
    <t>drfra</t>
  </si>
  <si>
    <t>dgamrev</t>
  </si>
  <si>
    <t>Total state government revenues from taxes on receipts and licenses of "amusements" and "pari-mutuels," thousands of $</t>
  </si>
  <si>
    <t>dgrgdp</t>
  </si>
  <si>
    <t>dgamrev/(agspa*1000)</t>
  </si>
  <si>
    <t>Census Bureau</t>
  </si>
  <si>
    <t>Annual Survey of State Government Tax Collections</t>
  </si>
  <si>
    <t>http://www.census.gov/govs/statetax/</t>
  </si>
  <si>
    <r>
      <t xml:space="preserve">Matsusaka, John. 2009. Ballot Propositions. In </t>
    </r>
    <r>
      <rPr>
        <i/>
        <sz val="10"/>
        <rFont val="Arial"/>
        <family val="2"/>
      </rPr>
      <t>Book of the States, 2009 Edition.</t>
    </r>
    <r>
      <rPr>
        <sz val="10"/>
        <rFont val="Arial"/>
        <family val="2"/>
      </rPr>
      <t xml:space="preserve"> Lexington, KY: Council of State Governments.</t>
    </r>
  </si>
  <si>
    <t>Variable Name</t>
  </si>
  <si>
    <t>Variable Code</t>
  </si>
  <si>
    <t>Source1 Name</t>
  </si>
  <si>
    <t>Data Location/Table Source1</t>
  </si>
  <si>
    <t>Website (if applicable) Source1</t>
  </si>
  <si>
    <t>Access Date Source1</t>
  </si>
  <si>
    <t>Source2 Name</t>
  </si>
  <si>
    <t>Data Location/Table Source2</t>
  </si>
  <si>
    <t>Website (if applicable) Source2</t>
  </si>
  <si>
    <t>Access Date Source2</t>
  </si>
  <si>
    <t>dgrpi</t>
  </si>
  <si>
    <t>Census, "State Government Tax Collections"</t>
  </si>
  <si>
    <t>state summary tables</t>
  </si>
  <si>
    <t>U.S. Driver Licensing Procedures for Older Drivers</t>
  </si>
  <si>
    <t>http://www.iihs.org/laws/olderdrivers.aspx</t>
  </si>
  <si>
    <t>4 or 6</t>
  </si>
  <si>
    <t>dtextban</t>
  </si>
  <si>
    <t>Statewide ban on handheld cell phones for all drivers? (2=primary,1=secondary, 0=no)</t>
  </si>
  <si>
    <t>statewide texting ban for all drivers? (=2 if primary, =1 if secondary, =0 if none)</t>
  </si>
  <si>
    <t>Cellphone Laws</t>
  </si>
  <si>
    <t>http://www.iihs.org/laws/cellphonelaws.aspx</t>
  </si>
  <si>
    <t>http://www.ghsa.org/html/stateinfo/laws/cellphone_laws.html</t>
  </si>
  <si>
    <t>Governors' Highway Safety Association</t>
  </si>
  <si>
    <t>Cell Phone Driving Laws</t>
  </si>
  <si>
    <t>Safety belt use laws</t>
  </si>
  <si>
    <t>http://www.iihs.org/laws/SafetyBeltUse.aspx</t>
  </si>
  <si>
    <t>http://www.iihs.org/laws/helmet_history.html</t>
  </si>
  <si>
    <t>History of U.S. motorcycle laws and changes in coverage</t>
  </si>
  <si>
    <t>DUI/DWI Laws</t>
  </si>
  <si>
    <t>http://www.iihs.org/laws/dui.aspx</t>
  </si>
  <si>
    <t>State court decisions on constitutionality of sobriety checkpoints</t>
  </si>
  <si>
    <t>http://www.iihs.org/laws/checkpoints.html</t>
  </si>
  <si>
    <t>Uninsured/underinsured coverage required? (2=both, 1=uninsured only, 0=no)</t>
  </si>
  <si>
    <t>dautouuc</t>
  </si>
  <si>
    <t>statutes</t>
  </si>
  <si>
    <r>
      <t>Insurance Fact Book 2010</t>
    </r>
    <r>
      <rPr>
        <sz val="10"/>
        <rFont val="Arial"/>
        <family val="2"/>
      </rPr>
      <t>, "Laws"</t>
    </r>
  </si>
  <si>
    <t>http://www2.iii.org/factbook/download/index.cfm</t>
  </si>
  <si>
    <t>Christopher J. Boggs, "A Visual Comparison of Automobile Liability Laws and Limits"</t>
  </si>
  <si>
    <t>http://www.mynewmarkets.com/articles/104067/a-visual-comparison-of-automobile-liability-laws-and-limits</t>
  </si>
  <si>
    <t>Social gambling allowed? (1=yes, 0.5=stakes limit, 0=no)</t>
  </si>
  <si>
    <t>ddna</t>
  </si>
  <si>
    <t>National Conference of State Legislatures</t>
  </si>
  <si>
    <t>http://www.ncsl.org/default.aspx?tabid=19164</t>
  </si>
  <si>
    <t>Gambling in the United States</t>
  </si>
  <si>
    <t>dsports</t>
  </si>
  <si>
    <t>Gambling Developments in the States, 2009</t>
  </si>
  <si>
    <t>http://www.ncsl.org/default.aspx?tabid=12739</t>
  </si>
  <si>
    <t>Data Location/Table Source3</t>
  </si>
  <si>
    <t>Website (if applicable) Source3</t>
  </si>
  <si>
    <t>Access Date Source3</t>
  </si>
  <si>
    <t>Source3 Name</t>
  </si>
  <si>
    <t>Data Location/Table Source4</t>
  </si>
  <si>
    <t>Website (if applicable) Source4</t>
  </si>
  <si>
    <t>Access Date Source4</t>
  </si>
  <si>
    <t>Source4 Name</t>
  </si>
  <si>
    <t>http://www.ncsl.org/default.aspx?tabid=12802</t>
  </si>
  <si>
    <t>Gambling Developments in the States, 2008</t>
  </si>
  <si>
    <t>Some racetrack gaming legal? (1=yes, 0=no)</t>
  </si>
  <si>
    <t>State Information: Statistics</t>
  </si>
  <si>
    <t>http://www.americangaming.org/Industry/state/statistics.cfm?stateid=8888</t>
  </si>
  <si>
    <t>http://www.americangaming.org/Industry/factsheets/general_info_detail.cfv?id=15</t>
  </si>
  <si>
    <t>Factsheet: States with Gaming</t>
  </si>
  <si>
    <t>http://www.americangaming.org/Industry/factsheets/general_info_detail.cfv?id=32</t>
  </si>
  <si>
    <t>Factsheet: States with Slots</t>
  </si>
  <si>
    <t>Campaign for Real Milk</t>
  </si>
  <si>
    <t>What's happening with real milk?</t>
  </si>
  <si>
    <t>http://www.realmilk.com/happening.html</t>
  </si>
  <si>
    <t>Ohio updates</t>
  </si>
  <si>
    <t>http://www.realmilk.com/update-oh.html</t>
  </si>
  <si>
    <t>State Laws</t>
  </si>
  <si>
    <t>http://americanpyro.com/State%20Laws%20%28main%29/statelaws.html</t>
  </si>
  <si>
    <t>dfwks2</t>
  </si>
  <si>
    <t>Dfwks3</t>
  </si>
  <si>
    <t>fireworks sales legal year round (1=yes, 0=no)</t>
  </si>
  <si>
    <t>dfwks4</t>
  </si>
  <si>
    <t>Wire or wood sticks and/or novelty sparklers legal (1=yes, 0=no)</t>
  </si>
  <si>
    <t>Roman candles, firecrackers, and skyrockets permitted, size limitations OK (1=yes, 0=no)</t>
  </si>
  <si>
    <t>Some federally permitted fireworks legal (1=yes, 0=no)</t>
  </si>
  <si>
    <t>http://www.iihs.org/laws/HelmetUseCurrent.aspx</t>
  </si>
  <si>
    <t>Current US motorcycle and bicycle helmet laws</t>
  </si>
  <si>
    <t>Stateline.org</t>
  </si>
  <si>
    <t>Statewide trans-fat ban in restaurants? (1=yes, 0=no)</t>
  </si>
  <si>
    <t>dtrans</t>
  </si>
  <si>
    <t>State of the States 2009</t>
  </si>
  <si>
    <t>http://www.pewcenteronthestates.org/report_detail.aspx?id=48114</t>
  </si>
  <si>
    <t>drecord</t>
  </si>
  <si>
    <t xml:space="preserve">Electronic Surveillance Laws </t>
  </si>
  <si>
    <t>http://www.ncsl.org/default.aspx?tabid=13492</t>
  </si>
  <si>
    <t>Reporters Committee for Freedom of the Press</t>
  </si>
  <si>
    <t>"Can We Tape?"</t>
  </si>
  <si>
    <t>http://www.rcfp.org/taping/states.html</t>
  </si>
  <si>
    <t>Citizens Media Law Project</t>
  </si>
  <si>
    <t xml:space="preserve">State Law: Recording </t>
  </si>
  <si>
    <t>http://www.citmedialaw.org/legal-guide/state-law-recording</t>
  </si>
  <si>
    <t>Note1</t>
  </si>
  <si>
    <t>Note2</t>
  </si>
  <si>
    <t>See comments on individual states</t>
  </si>
  <si>
    <t>Reporters' Committee for Freedom of the Press (2003), "First Amendment Handbook."</t>
  </si>
  <si>
    <t>http://www.rcfp.org/handbook/c03p01.html</t>
  </si>
  <si>
    <t>4 or 8, driver's choice between ages 21-62</t>
  </si>
  <si>
    <t>Open Container Laws</t>
  </si>
  <si>
    <t>http://www.opencontainerlaws.com/</t>
  </si>
  <si>
    <t>Governor's Highway Safety Association</t>
  </si>
  <si>
    <t>State Drunk Driving Laws</t>
  </si>
  <si>
    <t>http://www.ghsa.org/html/stateinfo/laws/impaired_laws.html</t>
  </si>
  <si>
    <t>Insurance Information Institute</t>
  </si>
  <si>
    <t>http://www.iii.org/issues_updates/compulsory-auto-uninsured-motorists.html</t>
  </si>
  <si>
    <t>Cumpulsory Auto/Uninsured Motorists</t>
  </si>
  <si>
    <t>Gambling Developments in the States, 2010</t>
  </si>
  <si>
    <t>http://www.ncsl.org/default.aspx?tabid=20222</t>
  </si>
  <si>
    <t>ProCon.org</t>
  </si>
  <si>
    <t>US Federal and State Prostitution Laws</t>
  </si>
  <si>
    <t>http://prostitution.procon.org/view.resource.php?resourceID=000119#3</t>
  </si>
  <si>
    <t>American Medical Association</t>
  </si>
  <si>
    <t>American Medical News</t>
  </si>
  <si>
    <t>http://www.ama-assn.org/amednews/2010/01/18/prsb0118.htm</t>
  </si>
  <si>
    <t>DNA Arrestee Laws</t>
  </si>
  <si>
    <t>http://www.ncsl.org/portals/1/Documents/cj/Table1DNAArresteeLaws.pdf</t>
  </si>
  <si>
    <t>DNA Laws Database</t>
  </si>
  <si>
    <t>http://www.ncsl.org/default.aspx?tabid=21808</t>
  </si>
  <si>
    <t>Public Health Law Center</t>
  </si>
  <si>
    <t>Trans Fat Bans</t>
  </si>
  <si>
    <t>http://publichealthlawcenter.org/topics/healthy-eating/transfat-bans</t>
  </si>
  <si>
    <t>Total state and local government revenues from taxes on receipts and licenses of "amusements" and "pari-mutuels," thousands of $</t>
  </si>
  <si>
    <t>http://americanpyro.com/pdf/2011StateLawsFireworkMap.pdf</t>
  </si>
  <si>
    <t>2011 State Fireworks Control Laws</t>
  </si>
  <si>
    <r>
      <t xml:space="preserve">Thomas White (2010), "Twelve Proof: Examining the Reasons 12 States Refuse to Authorize Sobriety Checkpoints," </t>
    </r>
    <r>
      <rPr>
        <i/>
        <sz val="10"/>
        <rFont val="Arial"/>
        <family val="2"/>
      </rPr>
      <t>The Southwest Journal of Criminal Justice</t>
    </r>
    <r>
      <rPr>
        <sz val="10"/>
        <rFont val="Arial"/>
        <family val="2"/>
      </rPr>
      <t xml:space="preserve"> 7 (3): 307-24.</t>
    </r>
  </si>
  <si>
    <t>http://swacj.org/swjcj/archives/7.3/Twelve%20Proof.pdf</t>
  </si>
  <si>
    <r>
      <t xml:space="preserve">Christopher Lund (2010), "Religious Liberty After </t>
    </r>
    <r>
      <rPr>
        <i/>
        <sz val="10"/>
        <rFont val="Arial"/>
        <family val="2"/>
      </rPr>
      <t>Gonzales</t>
    </r>
    <r>
      <rPr>
        <sz val="10"/>
        <rFont val="Arial"/>
        <family val="2"/>
      </rPr>
      <t>: A Look at State RFRA's," Wayne State University Law School Legal Studies Research Paper Series No. 10-12.</t>
    </r>
  </si>
  <si>
    <t>Table 1, p. 477; pp. 491-2</t>
  </si>
  <si>
    <t>Scott Cunningham and Manisha Shah (2012), "Does Decriminalization of Indoor Prostitution Reduce Rape and Gonorrhea? Evidence from Rhode Island's Natural Experiment."</t>
  </si>
  <si>
    <t>http://www.iza.org/conference_files/riskonomics2012/cunningham_s4817.pdf</t>
  </si>
  <si>
    <t>American Pyrotechnic Association</t>
  </si>
  <si>
    <t>2002 State Fireworks Control Laws</t>
  </si>
  <si>
    <t>http://web.archive.org/web/20021122174809/http://www.americanpyro.com/State%20Laws%20%28main%29/map.html</t>
  </si>
  <si>
    <t>2002 Directory of State Laws</t>
  </si>
  <si>
    <t>http://web.archive.org/web/20021121011425/http://www.americanpyro.com/State%20Laws%20%28main%29/statelaws.html</t>
  </si>
  <si>
    <t>Pew Center on the States</t>
  </si>
  <si>
    <t>"Fireworks, Public Safety Uneasy Bedfellows"</t>
  </si>
  <si>
    <t>http://www.pewstates.org/projects/stateline/headlines/fireworks-public-safety-uneasy-bedfellows-85899392450</t>
  </si>
  <si>
    <t>Insurance Institute for Highway Safety</t>
  </si>
  <si>
    <t>How the State Laws Measure Up</t>
  </si>
  <si>
    <t>http://web.archive.org/web/20021030015011/http://www.iihs.org/safety_facts/state_laws/measure_up.htm</t>
  </si>
  <si>
    <t>Standard (primary) enforcement of belt use for adults? (1=yes,0=no)</t>
  </si>
  <si>
    <t>Lilliard Richardson (2001), "Safety Implications of a Switch to a Primary Seat Belt Law"</t>
  </si>
  <si>
    <t>https://mospace.umsystem.edu/xmlui/bitstream/handle/10355/3078/SafetfyImplicationsChangingPrimary.pdf?sequence=1</t>
  </si>
  <si>
    <t>http://web.archive.org/web/200101160316/http://www.iihs.org/safety_facts/state_laws/helmet_use.htm</t>
  </si>
  <si>
    <t>Helmet Use Laws as of November 2000</t>
  </si>
  <si>
    <t xml:space="preserve">National Program Office of Public Health Law Research, Provisions Regulating Use of Mobile Communication Devices by Drivers as of July 15, 2011. Ver. 1, http://publichealthlawresearch.org/data-set/distracted-driving-laws.   </t>
  </si>
  <si>
    <t>http://web.archive.org/web/20050205182759/http://www.iihs.org/safety_facts/state_laws/checkpoints.pdf</t>
  </si>
  <si>
    <t>Summary of Decisions Concerning Constitutionality of Sobriety Checkpoints</t>
  </si>
  <si>
    <r>
      <t xml:space="preserve">DH Kaye, "The Constitutionality of DNA Sampling on Arrest," </t>
    </r>
    <r>
      <rPr>
        <i/>
        <sz val="10"/>
        <rFont val="Arial"/>
        <family val="2"/>
      </rPr>
      <t>Cornell Journal of Law and Public Policy</t>
    </r>
    <r>
      <rPr>
        <sz val="10"/>
        <rFont val="Arial"/>
        <family val="2"/>
      </rPr>
      <t xml:space="preserve"> vol. 10, Winter 2001, pp. 455-509.</t>
    </r>
  </si>
  <si>
    <t>note 10</t>
  </si>
  <si>
    <t>http://homepages.law.asu.edu/~kayed/pubs/genlaw/01-cjlpp-arrest.htm#N_10_</t>
  </si>
  <si>
    <t>States Collecting DNA from Arrestees</t>
  </si>
  <si>
    <t>http://www.pewstates.org/projects/stateline/headlines/states-collecting-dna-from-arrestees-85899390093</t>
  </si>
  <si>
    <t>DNA Forensics</t>
  </si>
  <si>
    <t>Arrestees</t>
  </si>
  <si>
    <t>http://www.dnaforensics.com/Arrestees.aspx</t>
  </si>
  <si>
    <t>Realmilk.com</t>
  </si>
  <si>
    <t>What's Happening with Real Milk?</t>
  </si>
  <si>
    <t>http://web.archive.org/web/20011012232035/http://www.realmilk.com/happening.html</t>
  </si>
  <si>
    <t>Safety belt laws</t>
  </si>
  <si>
    <t>http://www.iihs.org/iihs/topics/laws/safetybeltuse?topicName=safety-belts</t>
  </si>
  <si>
    <t>Table: motorcycle helmet laws history</t>
  </si>
  <si>
    <t>http://www.iihs.org/iihs/topics/laws/helmetuse?topicName=motorcycles</t>
  </si>
  <si>
    <t>dfprint</t>
  </si>
  <si>
    <t>Finger or thumb print required for driver's license? (1=state, 0.5=local, 0=no)</t>
  </si>
  <si>
    <t>OLR Research Report (Connecticut), "Submission of Fingerprints for Driver's Licenses"</t>
  </si>
  <si>
    <t>"States Requiring Fingerprints for Drivers' Licenses"</t>
  </si>
  <si>
    <t>http://www.cga.ct.gov/2001/rpt/2001-R-0858.htm</t>
  </si>
  <si>
    <t>Dallas Morning News</t>
  </si>
  <si>
    <t>"Watchdog: Driver's license centers snatch your fingerprints"</t>
  </si>
  <si>
    <t>http://www.dallasnews.com/investigations/watchdog/20140607-watchdog-drivers-license-centers-snatch-your-fingerprints.ece</t>
  </si>
  <si>
    <t>AAA</t>
  </si>
  <si>
    <t>Drivers License Issuance/Application</t>
  </si>
  <si>
    <t>http://drivinglaws.aaa.com/laws/drivers-license-issuance-application/</t>
  </si>
  <si>
    <t>Travis Fain</t>
  </si>
  <si>
    <t>What happened to Georgia's drivers license fingerprint database?</t>
  </si>
  <si>
    <t>http://www.reportingforhire.com/2009/04/whatever-happened-to-states-drivers.html</t>
  </si>
  <si>
    <t>dimmdl</t>
  </si>
  <si>
    <t>Drivers' licenses available to residents without SSNs? (1=yes, 0=no)</t>
  </si>
  <si>
    <t>National Immigration Law Center</t>
  </si>
  <si>
    <t>State Laws Providing Access to Driver's Licenses or Cards Regardless of Immigration Status (July 2014)</t>
  </si>
  <si>
    <t>http://www.nilc.org/DLaccesstoolkit2.html</t>
  </si>
  <si>
    <t>dimmhed</t>
  </si>
  <si>
    <t>Progressive States Network, "The Anti-Immigrant Movement That Failed" (2008)</t>
  </si>
  <si>
    <t>p. 11</t>
  </si>
  <si>
    <t>http://www.progressivestates.org/files/reports/immigrationSept08.pdf</t>
  </si>
  <si>
    <t>AL.com, "HB56 two years later" (November 3, 2013)</t>
  </si>
  <si>
    <t>http://blog.al.com/wire/2013/11/hb56_two_years_later_constitut.html</t>
  </si>
  <si>
    <t>Basic Facts About In-State Tuition</t>
  </si>
  <si>
    <t>http://www.nilc.org/basic-facts-instate.html</t>
  </si>
  <si>
    <t>NCSL, "Undocumented Tuition: State Action"</t>
  </si>
  <si>
    <t>http://www.ncsl.org/research/education/undocumented-student-tuition-state-action.aspx</t>
  </si>
  <si>
    <t>dera</t>
  </si>
  <si>
    <t>State constitution prohibits government discrimination on basis of sex? (1=yes, broadly, 0.5=yes, in some decisions, 0=no)</t>
  </si>
  <si>
    <t>Leslie W. Gladstone (2004), "Equal Rights Amendments: State Provisions," Congressional Research Service.</t>
  </si>
  <si>
    <t>http://digital.library.unt.edu/ark:/67531/metacrs7397/m1/1/high_res_d/RS20217_2004Aug23.pdf</t>
  </si>
  <si>
    <t>http://www.iihs.org/iihs/topics/laws/bicycle-laws?topicName=pedestrians-and-bicyclists</t>
  </si>
  <si>
    <t>Bicycle helmet use</t>
  </si>
  <si>
    <t>NCSL, "Open Container and Open Consumption of Alcohol State Statutes"</t>
  </si>
  <si>
    <t>http://www.ncsl.org/research/financial-services-and-commerce/open-container-and-consumption-statutes.aspx</t>
  </si>
  <si>
    <t>Governors Highway Safety Association, "Sobriety checkpoint laws"</t>
  </si>
  <si>
    <t>http://www.ghsa.org/html/stateinfo/laws/checkpoint_laws.html</t>
  </si>
  <si>
    <t>Rich Stim, "DUI Checkpoints in Montana"</t>
  </si>
  <si>
    <t>http://dui.drivinglaws.org/resources/dui-checkpoints-montana.htm</t>
  </si>
  <si>
    <t>Personal injury protection (no-fault auto insurance) required? (1=yes, 0=no)</t>
  </si>
  <si>
    <t>Kansas Insurance Commissioner website</t>
  </si>
  <si>
    <t>Coverages required in Kansas</t>
  </si>
  <si>
    <t>https://web.archive.org/web/20070519142700/http://www.ksinsurance.org/consumers/autoinfo.htm#required</t>
  </si>
  <si>
    <t>2012 Legislation Regarding Internet Gambling or Lotteries</t>
  </si>
  <si>
    <t>http://www.ncsl.org/research/financial-services-and-commerce/2012-online-gambling-legislation.aspx</t>
  </si>
  <si>
    <t>Express prohibition on Internet gambling? (1=yes, 0=no, -1=express authorization of some form of Internet gambling)</t>
  </si>
  <si>
    <t>Las Vegas Review-Journal</t>
  </si>
  <si>
    <t>New bill would prohibit online gambling, even where already legal</t>
  </si>
  <si>
    <t>http://www.reviewjournal.com/news/new-bill-would-prohibit-internet-gambling-including-where-already-legal</t>
  </si>
  <si>
    <t>Pokerwebsites.com</t>
  </si>
  <si>
    <t>State pages</t>
  </si>
  <si>
    <t>http://www.pokerwebsites.com/alabama/</t>
  </si>
  <si>
    <t>Statutes</t>
  </si>
  <si>
    <t>Types of Gaming by State</t>
  </si>
  <si>
    <t>http://www.americangaming.org/industry-resources/research/fact-sheets/states-gaming</t>
  </si>
  <si>
    <t>Some commercial (non-Indian) casino gambling legal? (1=yes, 0=no)</t>
  </si>
  <si>
    <t>The Wagering Resource</t>
  </si>
  <si>
    <t>Pari-Mutuel Activities in the United States</t>
  </si>
  <si>
    <t>http://www.wageringresource.com/index.php?option=com_content&amp;view=article&amp;id=28&amp;Itemid=124</t>
  </si>
  <si>
    <t>Pari-mutuel wagering taking place? (=1 if yes, =0 if no)</t>
  </si>
  <si>
    <t>Charitable gaming permitted? (=1 if yes, =0.5 if annual events only, =0 if no)</t>
  </si>
  <si>
    <t>States with Slots</t>
  </si>
  <si>
    <t>http://www.americangaming.org/fact-sheets/states-slots</t>
  </si>
  <si>
    <t>Maryland Newsline, "Answers to 'History of Slots'"</t>
  </si>
  <si>
    <t>http://www.newsline.umd.edu/politics/specialreports/slots/slotsquizanswers.htm</t>
  </si>
  <si>
    <t>Slot/video games legal outside casinos &amp; tracks? (=1 if yes, =0.25 if in strictly limited locations with half of revenue going to charity, =0 if no)</t>
  </si>
  <si>
    <t>Private sports betting legal? (1=yes, 0.5=limited games, 0=no)</t>
  </si>
  <si>
    <t>Real Raw Milk Facts</t>
  </si>
  <si>
    <t>State Pages</t>
  </si>
  <si>
    <t>http://www.realrawmilkfacts.com/raw-milk-regulations</t>
  </si>
  <si>
    <t>Raw cow milk sales legal for human consumption? (1=yes (retail or on farm), 0.5=only through "cowshare" or similar programs (incl. "de facto" legalization), 0=no)</t>
  </si>
  <si>
    <t>Directory of State Laws</t>
  </si>
  <si>
    <t>http://www.americanpyro.com/state-law-directory</t>
  </si>
  <si>
    <t>Arrestee DNA Collection &amp; Analysis</t>
  </si>
  <si>
    <t>http://www.ncsl.org/research/civil-and-criminal-justice/dna-database-search-by-policy.aspx#5</t>
  </si>
  <si>
    <t>Police may take DNA samples from arrestees? (2=all felony arrestees, 1.5=all felony arrestees + probable cause hearing before analysis/sample taking, 1=certain felony arrestees, 0.5=certain felony arrestees analysis/sampling after probable cause hearing/indictment, 0=no; +0.25 if can take from some misdemeanants)</t>
  </si>
  <si>
    <t>Trans Fat and Menu Labeling Legislation</t>
  </si>
  <si>
    <t>http://www.ncsl.org/research/health/trans-fat-and-menu-labeling-legislation.aspx</t>
  </si>
  <si>
    <t>Two-party consent laws for recording public officials? (1=yes, illegal to record public officials without their consent, 0.5=statute contains exception when conversation happens in a public place/where there is little expectation of privacy/in person, 0=no)</t>
  </si>
  <si>
    <t>Reporters' Committee for Freedom of the Press</t>
  </si>
  <si>
    <t>http://www.rcfp.org/rcfp/orders/docs/RECORDING.pdf</t>
  </si>
  <si>
    <t>Reporters' Recording Guide (2012)</t>
  </si>
  <si>
    <t>Alcohol Policy Information System</t>
  </si>
  <si>
    <t>Open Containers of Alcohol in Motor Vehicles</t>
  </si>
  <si>
    <t>https://alcoholpolicy.niaaa.nih.gov/Open_Containers_of_Alcohol_in_Motor_Vehicles.html</t>
  </si>
  <si>
    <t>NTSA: Drinking and Driving</t>
  </si>
  <si>
    <t>https://alcoholpolicy.niaaa.nih.gov/nhtsa_drinking_and_driving_2.html</t>
  </si>
  <si>
    <t>Ponicki, W.R. (2004) Statewide Availability Data System II: 1933-2003. National Institute on Alcohol Abuse and Alcoholism Research Center Grant P60-AA006282-23. Berkeley, CA: Pacific Institute for Research and Evaluation, Prevention Research Center.</t>
  </si>
  <si>
    <t>NTSALeg.sav</t>
  </si>
  <si>
    <t>seatbelt.sav</t>
  </si>
  <si>
    <t>Vox.com, "On Saturday, Brittany Maynard used Oregon’s Death With Dignity law to end her life"</t>
  </si>
  <si>
    <t>http://www.vox.com/2014/10/30/7101517/brittany-maynard-oregon-death-with-dignity</t>
  </si>
  <si>
    <t>Fireworks index: (Dfwks1+Dfwks2+Dfwks3)*(0.75+0.25*dfwks4)</t>
  </si>
  <si>
    <t>dalprdr</t>
  </si>
  <si>
    <t>http://www.ncsl.org/research/telecommunications-and-information-technology/state-statutes-regulating-the-use-of-automated-license-plade-readers-alpr-or-alpr-data.aspx</t>
  </si>
  <si>
    <t>dmma</t>
  </si>
  <si>
    <t>Mixed martial arts legal? (1=yes, 0=no)</t>
  </si>
  <si>
    <t>Associations of Boxing Commissions</t>
  </si>
  <si>
    <t>Mixed Martial Arts Regulation in North America</t>
  </si>
  <si>
    <t>http://www.abcboxing.com/states_regulate_mma.pdf</t>
  </si>
  <si>
    <t>Seattle Post-Intelligencer</t>
  </si>
  <si>
    <t>Connecticut governor signs bill legalizing mixed martial arts (July 11, 2013)</t>
  </si>
  <si>
    <t>Pew Charitable Trusts</t>
  </si>
  <si>
    <t>Combat Sport in the Spotlight</t>
  </si>
  <si>
    <t>http://www.pewtrusts.org/en/research-and-analysis/blogs/stateline/2005/07/20/combat-sport-in-the-spotlight</t>
  </si>
  <si>
    <t>58 Drake L. Rev. 617 (Jordan T. Smith)</t>
  </si>
  <si>
    <t>pp. 625-6</t>
  </si>
  <si>
    <t>USA Today</t>
  </si>
  <si>
    <t>http://usatoday30.usatoday.com/sports/mma/post/2009/05/66483151/1</t>
  </si>
  <si>
    <t>ddna2</t>
  </si>
  <si>
    <t>DNA database index, some arrestees without probable cause hearing (=ddna if ddna&gt;0.75, otherwise 0)</t>
  </si>
  <si>
    <t>Colorado DMV</t>
  </si>
  <si>
    <t>Renewals</t>
  </si>
  <si>
    <t>https://www.colorado.gov/pacific/dmv/renewals</t>
  </si>
  <si>
    <t>9/4/2014; 7/12/17</t>
  </si>
  <si>
    <t>City and County of Honolulu</t>
  </si>
  <si>
    <t>Driver's License Procedures</t>
  </si>
  <si>
    <t>http://www.honolulu.gov/cms-csd-menu/site-csd-sitearticles/6437-driver-license-procedures.html</t>
  </si>
  <si>
    <t>https://www.nilc.org/issues/drivers-licenses/state-laws-providing-dl-access/</t>
  </si>
  <si>
    <t>9/5/2014; 7/12/17</t>
  </si>
  <si>
    <t>Handsfreeinfo.com</t>
  </si>
  <si>
    <t>http://www.handsfreeinfo.com</t>
  </si>
  <si>
    <t>9/16/2014; 7/12/17</t>
  </si>
  <si>
    <t>Sobriety/safety checkpoints authorized? (1=yes, 0=no)</t>
  </si>
  <si>
    <t>Uninsured/underinsured coverage required? (2=both, 1=uninsured only,0.5=only mandatory if a liability policy is purchased, 0=no)</t>
  </si>
  <si>
    <t>http://www.iii.org/issue-update/compulsory-auto-uninsured-motorists</t>
  </si>
  <si>
    <t>III</t>
  </si>
  <si>
    <t>Compulsory Auto/Uninsured Motorists</t>
  </si>
  <si>
    <t>9/9/2014; 7/12/17</t>
  </si>
  <si>
    <t>State Law Summary</t>
  </si>
  <si>
    <t>http://www.gambling-law-us.com/State-Law-Summary/</t>
  </si>
  <si>
    <t>Homepokergames.com</t>
  </si>
  <si>
    <t>Home Poker Law</t>
  </si>
  <si>
    <t>http://www.homepokergames.com/homepokerlaw.php</t>
  </si>
  <si>
    <t>Farm-to-Consumer Legal Defense Fund</t>
  </si>
  <si>
    <t>Raw Milk Nation Interactive Map</t>
  </si>
  <si>
    <t>https://www.farmtoconsumer.org/raw-milk-nation-interactive-map/</t>
  </si>
  <si>
    <t>Patients Rights Council</t>
  </si>
  <si>
    <t>Assisted Suicide State Laws</t>
  </si>
  <si>
    <t>http://www.patientsrightscouncil.org/site/assisted-suicide-state-laws/</t>
  </si>
  <si>
    <t>9/11/2014; 7/13/17</t>
  </si>
  <si>
    <t>NCSL</t>
  </si>
  <si>
    <t>2015 State Religious Freedom Restoration Legislation</t>
  </si>
  <si>
    <t>http://www.ncsl.org/research/civil-and-criminal-justice/2015-state-rfra-legislation.aspx</t>
  </si>
  <si>
    <t>Religious freedom restoration act: 1=any burden or infringement serves as basis for "compelling interest" review, 0.75=only "substantial burden" may generate compelling interest review, 0.5=broad exemptions, 0.25=applies only to land use, 0=no rfra</t>
  </si>
  <si>
    <t>Electronic Frontier Foundation</t>
  </si>
  <si>
    <t>State Courts Strike Blows to Criminal DNA Collection Laws in 2014--What to Look for in 2015</t>
  </si>
  <si>
    <t>https://www.eff.org/deeplinks/2015/01/state-courts-strike-blows-criminal-dna-collection-laws-2014-what-look-2015</t>
  </si>
  <si>
    <t>Statutes &amp; Cases</t>
  </si>
  <si>
    <t>Automated License Plate Readers: State Statues Regulating Their Use (2/2/15) (5/8/17)</t>
  </si>
  <si>
    <t>7/11/2015; 7/13/17</t>
  </si>
  <si>
    <t>NY Post</t>
  </si>
  <si>
    <t>https://nypost.com/2016/04/14/mma-is-now-officially-legal-in-new-york/</t>
  </si>
  <si>
    <t>Commercial casino &amp; racino win, revenue, or gross proceeds (millions of dollars)</t>
  </si>
  <si>
    <t>dgwin</t>
  </si>
  <si>
    <t>Gaming win as percentage of personal income (dgwin/apersinccy)</t>
  </si>
  <si>
    <t>dgwinpi</t>
  </si>
  <si>
    <t>UNLV Center for Gaming Research</t>
  </si>
  <si>
    <t>United States Commercial Casino Gaming: Monthly Revenues</t>
  </si>
  <si>
    <t>http://gaming.unlv.edu/reports/national_monthly.pdf</t>
  </si>
  <si>
    <t>State gambling commission websites</t>
  </si>
  <si>
    <t>American Gaming</t>
  </si>
  <si>
    <t>2016 State of the States</t>
  </si>
  <si>
    <t>https://www.americangaming.org/sites/default/files/2016%20State%20of%20the%20States_FINAL.pdf</t>
  </si>
  <si>
    <t>apersinc</t>
  </si>
  <si>
    <t>personal income in millions of dollars, fiscal year</t>
  </si>
  <si>
    <t>See a_fiscal_*.xlsx spreadsheet.</t>
  </si>
  <si>
    <t>Gaming revenues as a ratio of the economy (times 1000): dgamrev/apersinc</t>
  </si>
  <si>
    <t>Casino &amp; racino win as a percentage of the economy (dgwin/apersinc)</t>
  </si>
  <si>
    <t>dlwinpi</t>
  </si>
  <si>
    <t>Log casino &amp; racino win as a percentage of log income (ln(1+dgwinpi)/ln(apersinc))</t>
  </si>
  <si>
    <t>License Renewal Procedures</t>
  </si>
  <si>
    <t>12, 5 after 65</t>
  </si>
  <si>
    <t>8, 6 over 80</t>
  </si>
  <si>
    <t>4, 2 age 81-86, 1 age 87+</t>
  </si>
  <si>
    <t>6, 3 age 75-84, 2 age 85+</t>
  </si>
  <si>
    <t>8, 2 age 72+</t>
  </si>
  <si>
    <t>6, 4 age 65+</t>
  </si>
  <si>
    <t>6, 3 age 70+</t>
  </si>
  <si>
    <t>8, 4 age 75+</t>
  </si>
  <si>
    <t>8, 4 age 65+</t>
  </si>
  <si>
    <t>4 or 8, driver's option, 4 age 67-74, 1 age 75+</t>
  </si>
  <si>
    <t>8, 5 age 65+</t>
  </si>
  <si>
    <t>6, 4 age 78+</t>
  </si>
  <si>
    <t>5, 2 age 75+</t>
  </si>
  <si>
    <t>6, 2 age 85+</t>
  </si>
  <si>
    <t>2 or 4</t>
  </si>
  <si>
    <t>8, 5 age 75+</t>
  </si>
  <si>
    <t>http://www.iihs.org/iihs/topics/laws/olderdrivers?topicName=older-drivers [also: archive.org versions of this page]</t>
  </si>
  <si>
    <t>https://www.nilc.org/issues/education/basic-facts-instate/</t>
  </si>
  <si>
    <t>The Northerner, "University works to help undocumented workers"</t>
  </si>
  <si>
    <t>https://www.thenortherner.com/news/2012/10/25/university-works-to-help-undocumented-students/</t>
  </si>
  <si>
    <t>Undocumented immigrants' access to public higher education (1=in-state tuition statewide, 0.75=in-state tuition for community colleges &amp; transfers to 4-years, 0.5=in-state tuition at some universities, 0=no in-state tuition, -0.5=banned from some public universities, -1=banned from all public universities)</t>
  </si>
  <si>
    <t>News stories</t>
  </si>
  <si>
    <t>Automated License Plate Reader Data Use and Retention (2=Significant statutory limits on use of ALPRs and retention of data/ALPRs do not exist; 1=data use and retention limited by statute, .5 if use and data retention limited by AG opinion/directive, 0= no limits on data use and retention)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</si>
</sst>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font>
    <font>
      <sz val="10"/>
      <color indexed="12"/>
      <name val="Arial"/>
      <family val="2"/>
    </font>
    <font>
      <sz val="10"/>
      <name val="Arial"/>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i/>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u/>
      <sz val="7.5"/>
      <color theme="10"/>
      <name val="Arial"/>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3">
    <xf numFmtId="0" fontId="0" fillId="0" borderId="0"/>
    <xf numFmtId="0" fontId="15" fillId="2"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4" fillId="3" borderId="0" applyNumberFormat="0" applyBorder="0" applyAlignment="0" applyProtection="0"/>
    <xf numFmtId="0" fontId="8" fillId="16" borderId="1" applyNumberFormat="0" applyAlignment="0" applyProtection="0"/>
    <xf numFmtId="0" fontId="10" fillId="17" borderId="2" applyNumberFormat="0" applyAlignment="0" applyProtection="0"/>
    <xf numFmtId="0" fontId="12" fillId="0" borderId="0" applyNumberFormat="0" applyFill="0" applyBorder="0" applyAlignment="0" applyProtection="0"/>
    <xf numFmtId="0" fontId="3" fillId="5"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5" fillId="0" borderId="0" applyNumberFormat="0" applyFill="0" applyBorder="0" applyAlignment="0" applyProtection="0">
      <alignment vertical="top"/>
      <protection locked="0"/>
    </xf>
    <xf numFmtId="0" fontId="6" fillId="10" borderId="1" applyNumberFormat="0" applyAlignment="0" applyProtection="0"/>
    <xf numFmtId="0" fontId="9" fillId="0" borderId="6" applyNumberFormat="0" applyFill="0" applyAlignment="0" applyProtection="0"/>
    <xf numFmtId="0" fontId="5" fillId="10" borderId="0" applyNumberFormat="0" applyBorder="0" applyAlignment="0" applyProtection="0"/>
    <xf numFmtId="0" fontId="2" fillId="6" borderId="7" applyNumberFormat="0" applyFont="0" applyAlignment="0" applyProtection="0"/>
    <xf numFmtId="0" fontId="7" fillId="16" borderId="8" applyNumberFormat="0" applyAlignment="0" applyProtection="0"/>
    <xf numFmtId="0" fontId="19" fillId="0" borderId="0" applyNumberFormat="0" applyFill="0" applyBorder="0" applyAlignment="0" applyProtection="0"/>
    <xf numFmtId="0" fontId="13" fillId="0" borderId="9" applyNumberFormat="0" applyFill="0" applyAlignment="0" applyProtection="0"/>
    <xf numFmtId="0" fontId="11" fillId="0" borderId="0" applyNumberFormat="0" applyFill="0" applyBorder="0" applyAlignment="0" applyProtection="0"/>
  </cellStyleXfs>
  <cellXfs count="10">
    <xf numFmtId="0" fontId="0" fillId="0" borderId="0" xfId="0"/>
    <xf numFmtId="0" fontId="0" fillId="0" borderId="0" xfId="0" applyNumberFormat="1"/>
    <xf numFmtId="0" fontId="1" fillId="0" borderId="0" xfId="0" applyFont="1"/>
    <xf numFmtId="15" fontId="0" fillId="0" borderId="0" xfId="0" applyNumberFormat="1"/>
    <xf numFmtId="14" fontId="0" fillId="0" borderId="0" xfId="0" applyNumberFormat="1"/>
    <xf numFmtId="0" fontId="20" fillId="0" borderId="0" xfId="0" applyFont="1"/>
    <xf numFmtId="0" fontId="0" fillId="0" borderId="0" xfId="0" applyFont="1"/>
    <xf numFmtId="0" fontId="25" fillId="0" borderId="0" xfId="34" applyAlignment="1" applyProtection="1"/>
    <xf numFmtId="0" fontId="0" fillId="0" borderId="0" xfId="0" applyFill="1"/>
    <xf numFmtId="11" fontId="0" fillId="0" borderId="0" xfId="0" applyNumberFormat="1"/>
  </cellXfs>
  <cellStyles count="4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te 2" xfId="38"/>
    <cellStyle name="Outpu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handsfreeinfo.com/" TargetMode="External"/><Relationship Id="rId2" Type="http://schemas.openxmlformats.org/officeDocument/2006/relationships/hyperlink" Target="http://www.americangaming.org/Industry/state/statistics.cfm?stateid=8888" TargetMode="External"/><Relationship Id="rId1" Type="http://schemas.openxmlformats.org/officeDocument/2006/relationships/hyperlink" Target="http://www.rcfp.org/handbook/c03p01.html" TargetMode="External"/><Relationship Id="rId5" Type="http://schemas.openxmlformats.org/officeDocument/2006/relationships/printerSettings" Target="../printerSettings/printerSettings2.bin"/><Relationship Id="rId4" Type="http://schemas.openxmlformats.org/officeDocument/2006/relationships/hyperlink" Target="http://www.iihs.org/iihs/topics/laws/olderdrivers?topicName=older-drivers%20%5balso:%20archive.org%20versions%20of%20this%20page%5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252"/>
  <sheetViews>
    <sheetView tabSelected="1" zoomScaleNormal="100" workbookViewId="0">
      <pane xSplit="2" ySplit="2" topLeftCell="AC2178" activePane="bottomRight" state="frozen"/>
      <selection pane="topRight" activeCell="C1" sqref="C1"/>
      <selection pane="bottomLeft" activeCell="A3" sqref="A3"/>
      <selection pane="bottomRight" activeCell="A2" sqref="A2"/>
    </sheetView>
  </sheetViews>
  <sheetFormatPr defaultRowHeight="12.75" x14ac:dyDescent="0.2"/>
  <cols>
    <col min="1" max="1" width="14.140625" customWidth="1"/>
    <col min="2" max="2" width="5.85546875" customWidth="1"/>
    <col min="3" max="3" width="27.7109375" customWidth="1"/>
    <col min="4" max="6" width="7.7109375" customWidth="1"/>
    <col min="7" max="8" width="8" customWidth="1"/>
    <col min="9" max="9" width="5.42578125" customWidth="1"/>
    <col min="10" max="10" width="8.140625" customWidth="1"/>
    <col min="11" max="11" width="8.85546875" customWidth="1"/>
    <col min="12" max="12" width="5.85546875" customWidth="1"/>
    <col min="13" max="13" width="5.28515625" customWidth="1"/>
    <col min="14" max="14" width="8.140625" customWidth="1"/>
    <col min="15" max="15" width="7.42578125" customWidth="1"/>
    <col min="16" max="16" width="8.5703125" customWidth="1"/>
    <col min="17" max="17" width="5.28515625" customWidth="1"/>
    <col min="18" max="18" width="8.7109375" customWidth="1"/>
    <col min="19" max="19" width="8.5703125" customWidth="1"/>
    <col min="20" max="20" width="9.140625" customWidth="1"/>
    <col min="21" max="22" width="8" customWidth="1"/>
    <col min="23" max="23" width="6.28515625" customWidth="1"/>
    <col min="24" max="24" width="7.5703125" customWidth="1"/>
    <col min="25" max="25" width="8.140625" customWidth="1"/>
    <col min="26" max="26" width="9.140625" customWidth="1"/>
    <col min="27" max="27" width="6.28515625" customWidth="1"/>
    <col min="28" max="28" width="7.42578125" customWidth="1"/>
    <col min="29" max="29" width="9" customWidth="1"/>
    <col min="30" max="33" width="8.140625" customWidth="1"/>
    <col min="34" max="34" width="8.5703125" customWidth="1"/>
    <col min="35" max="36" width="7" customWidth="1"/>
    <col min="37" max="38" width="7.140625" customWidth="1"/>
    <col min="39" max="39" width="8.140625" customWidth="1"/>
    <col min="40" max="40" width="6.85546875" customWidth="1"/>
    <col min="41" max="41" width="5.140625" customWidth="1"/>
    <col min="42" max="43" width="4.85546875" customWidth="1"/>
    <col min="44" max="44" width="5.140625" customWidth="1"/>
    <col min="45" max="45" width="6" customWidth="1"/>
    <col min="46" max="46" width="6.28515625" customWidth="1"/>
    <col min="47" max="47" width="7.140625" customWidth="1"/>
    <col min="48" max="48" width="8.5703125" customWidth="1"/>
    <col min="49" max="49" width="6.5703125" customWidth="1"/>
    <col min="50" max="50" width="6.140625" customWidth="1"/>
    <col min="52" max="52" width="12.42578125" bestFit="1" customWidth="1"/>
  </cols>
  <sheetData>
    <row r="1" spans="1:51" x14ac:dyDescent="0.2">
      <c r="A1" t="s">
        <v>0</v>
      </c>
      <c r="B1" t="s">
        <v>1</v>
      </c>
      <c r="C1" t="s">
        <v>2</v>
      </c>
      <c r="D1" t="s">
        <v>3</v>
      </c>
      <c r="E1" t="s">
        <v>281</v>
      </c>
      <c r="F1" t="s">
        <v>295</v>
      </c>
      <c r="G1" t="s">
        <v>4</v>
      </c>
      <c r="H1" t="s">
        <v>257</v>
      </c>
      <c r="I1" t="s">
        <v>5</v>
      </c>
      <c r="J1" t="s">
        <v>6</v>
      </c>
      <c r="K1" t="s">
        <v>7</v>
      </c>
      <c r="L1" t="s">
        <v>8</v>
      </c>
      <c r="M1" t="s">
        <v>131</v>
      </c>
      <c r="N1" t="s">
        <v>132</v>
      </c>
      <c r="O1" t="s">
        <v>9</v>
      </c>
      <c r="P1" t="s">
        <v>405</v>
      </c>
      <c r="Q1" t="s">
        <v>10</v>
      </c>
      <c r="R1" t="s">
        <v>406</v>
      </c>
      <c r="S1" t="s">
        <v>321</v>
      </c>
      <c r="T1" t="s">
        <v>153</v>
      </c>
      <c r="U1" t="s">
        <v>12</v>
      </c>
      <c r="V1" t="s">
        <v>327</v>
      </c>
      <c r="W1" t="s">
        <v>171</v>
      </c>
      <c r="X1" t="s">
        <v>337</v>
      </c>
      <c r="Y1" t="s">
        <v>341</v>
      </c>
      <c r="Z1" t="s">
        <v>342</v>
      </c>
      <c r="AA1" t="s">
        <v>347</v>
      </c>
      <c r="AB1" t="s">
        <v>348</v>
      </c>
      <c r="AC1" t="s">
        <v>237</v>
      </c>
      <c r="AD1" t="s">
        <v>449</v>
      </c>
      <c r="AE1" t="s">
        <v>435</v>
      </c>
      <c r="AF1" t="s">
        <v>450</v>
      </c>
      <c r="AG1" t="s">
        <v>452</v>
      </c>
      <c r="AH1" t="s">
        <v>352</v>
      </c>
      <c r="AI1" t="s">
        <v>190</v>
      </c>
      <c r="AJ1" t="s">
        <v>191</v>
      </c>
      <c r="AK1" t="s">
        <v>189</v>
      </c>
      <c r="AL1" t="s">
        <v>187</v>
      </c>
      <c r="AM1" t="s">
        <v>374</v>
      </c>
      <c r="AN1" t="s">
        <v>104</v>
      </c>
      <c r="AO1" t="s">
        <v>96</v>
      </c>
      <c r="AP1" t="s">
        <v>426</v>
      </c>
      <c r="AQ1" t="s">
        <v>310</v>
      </c>
      <c r="AR1" t="s">
        <v>357</v>
      </c>
      <c r="AS1" t="s">
        <v>392</v>
      </c>
      <c r="AT1" t="s">
        <v>195</v>
      </c>
      <c r="AU1" t="s">
        <v>360</v>
      </c>
      <c r="AV1" t="s">
        <v>474</v>
      </c>
      <c r="AW1" t="s">
        <v>476</v>
      </c>
      <c r="AX1" t="s">
        <v>378</v>
      </c>
      <c r="AY1" s="6" t="s">
        <v>447</v>
      </c>
    </row>
    <row r="2" spans="1:51" ht="12.75" customHeight="1" x14ac:dyDescent="0.2">
      <c r="A2" t="s">
        <v>13</v>
      </c>
      <c r="B2" t="s">
        <v>1</v>
      </c>
      <c r="C2" t="s">
        <v>14</v>
      </c>
      <c r="D2" t="s">
        <v>15</v>
      </c>
      <c r="E2" t="s">
        <v>280</v>
      </c>
      <c r="F2" t="s">
        <v>294</v>
      </c>
      <c r="G2" t="s">
        <v>16</v>
      </c>
      <c r="H2" t="s">
        <v>17</v>
      </c>
      <c r="I2" t="s">
        <v>18</v>
      </c>
      <c r="J2" t="s">
        <v>19</v>
      </c>
      <c r="K2" t="s">
        <v>20</v>
      </c>
      <c r="L2" t="s">
        <v>21</v>
      </c>
      <c r="M2" t="s">
        <v>22</v>
      </c>
      <c r="N2" t="s">
        <v>130</v>
      </c>
      <c r="O2" t="s">
        <v>23</v>
      </c>
      <c r="P2" t="s">
        <v>24</v>
      </c>
      <c r="Q2" t="s">
        <v>25</v>
      </c>
      <c r="R2" t="s">
        <v>147</v>
      </c>
      <c r="S2" t="s">
        <v>26</v>
      </c>
      <c r="T2" t="s">
        <v>27</v>
      </c>
      <c r="U2" t="s">
        <v>28</v>
      </c>
      <c r="V2" t="s">
        <v>29</v>
      </c>
      <c r="W2" t="s">
        <v>99</v>
      </c>
      <c r="X2" t="s">
        <v>98</v>
      </c>
      <c r="Y2" t="s">
        <v>100</v>
      </c>
      <c r="Z2" t="s">
        <v>101</v>
      </c>
      <c r="AA2" t="s">
        <v>102</v>
      </c>
      <c r="AB2" t="s">
        <v>158</v>
      </c>
      <c r="AC2" t="s">
        <v>106</v>
      </c>
      <c r="AD2" t="s">
        <v>124</v>
      </c>
      <c r="AE2" t="s">
        <v>436</v>
      </c>
      <c r="AF2" t="s">
        <v>438</v>
      </c>
      <c r="AG2" t="s">
        <v>451</v>
      </c>
      <c r="AH2" t="s">
        <v>30</v>
      </c>
      <c r="AI2" t="s">
        <v>31</v>
      </c>
      <c r="AJ2" t="s">
        <v>185</v>
      </c>
      <c r="AK2" t="s">
        <v>186</v>
      </c>
      <c r="AL2" t="s">
        <v>188</v>
      </c>
      <c r="AM2" t="s">
        <v>32</v>
      </c>
      <c r="AN2" t="s">
        <v>33</v>
      </c>
      <c r="AO2" t="s">
        <v>95</v>
      </c>
      <c r="AP2" t="s">
        <v>105</v>
      </c>
      <c r="AQ2" t="s">
        <v>309</v>
      </c>
      <c r="AR2" t="s">
        <v>154</v>
      </c>
      <c r="AS2" t="s">
        <v>391</v>
      </c>
      <c r="AT2" t="s">
        <v>196</v>
      </c>
      <c r="AU2" t="s">
        <v>199</v>
      </c>
      <c r="AV2" t="s">
        <v>299</v>
      </c>
      <c r="AW2" t="s">
        <v>375</v>
      </c>
      <c r="AX2" t="s">
        <v>377</v>
      </c>
      <c r="AY2" t="s">
        <v>446</v>
      </c>
    </row>
    <row r="3" spans="1:51" ht="12.75" customHeight="1" x14ac:dyDescent="0.2">
      <c r="A3" t="s">
        <v>34</v>
      </c>
      <c r="B3">
        <v>1957</v>
      </c>
      <c r="C3" t="s">
        <v>90</v>
      </c>
      <c r="D3" t="s">
        <v>90</v>
      </c>
      <c r="G3">
        <v>0</v>
      </c>
      <c r="H3" t="s">
        <v>90</v>
      </c>
      <c r="I3" t="s">
        <v>90</v>
      </c>
      <c r="J3" t="s">
        <v>90</v>
      </c>
      <c r="K3" t="s">
        <v>90</v>
      </c>
      <c r="L3" t="s">
        <v>90</v>
      </c>
      <c r="M3" t="s">
        <v>90</v>
      </c>
      <c r="N3" t="s">
        <v>90</v>
      </c>
      <c r="O3" t="s">
        <v>90</v>
      </c>
      <c r="P3" t="s">
        <v>90</v>
      </c>
      <c r="Q3" t="s">
        <v>90</v>
      </c>
      <c r="R3" t="s">
        <v>90</v>
      </c>
      <c r="S3" t="s">
        <v>90</v>
      </c>
      <c r="T3" t="s">
        <v>90</v>
      </c>
      <c r="U3" t="s">
        <v>90</v>
      </c>
      <c r="V3" t="s">
        <v>90</v>
      </c>
      <c r="W3" t="s">
        <v>90</v>
      </c>
      <c r="X3" t="s">
        <v>90</v>
      </c>
      <c r="Y3" t="s">
        <v>90</v>
      </c>
      <c r="Z3" t="s">
        <v>90</v>
      </c>
      <c r="AA3" t="s">
        <v>90</v>
      </c>
      <c r="AB3" t="s">
        <v>90</v>
      </c>
      <c r="AC3">
        <v>215</v>
      </c>
      <c r="AD3">
        <f>AC3/AY3</f>
        <v>4.8657065005838843E-2</v>
      </c>
      <c r="AH3" t="s">
        <v>90</v>
      </c>
      <c r="AI3" t="s">
        <v>90</v>
      </c>
      <c r="AJ3" t="s">
        <v>90</v>
      </c>
      <c r="AK3" t="s">
        <v>90</v>
      </c>
      <c r="AL3" t="s">
        <v>90</v>
      </c>
      <c r="AM3" t="s">
        <v>90</v>
      </c>
      <c r="AN3">
        <v>0</v>
      </c>
      <c r="AO3" t="s">
        <v>90</v>
      </c>
      <c r="AP3" t="s">
        <v>90</v>
      </c>
      <c r="AQ3">
        <v>0</v>
      </c>
      <c r="AR3" t="s">
        <v>90</v>
      </c>
      <c r="AT3" t="s">
        <v>90</v>
      </c>
      <c r="AU3" t="s">
        <v>90</v>
      </c>
      <c r="AW3">
        <v>2</v>
      </c>
      <c r="AY3">
        <v>4418.68</v>
      </c>
    </row>
    <row r="4" spans="1:51" ht="12.75" customHeight="1" x14ac:dyDescent="0.2">
      <c r="A4" t="s">
        <v>35</v>
      </c>
      <c r="B4">
        <v>1957</v>
      </c>
      <c r="C4" t="s">
        <v>90</v>
      </c>
      <c r="D4" t="s">
        <v>90</v>
      </c>
      <c r="G4">
        <v>0</v>
      </c>
      <c r="H4" t="s">
        <v>90</v>
      </c>
      <c r="I4" t="s">
        <v>90</v>
      </c>
      <c r="J4" t="s">
        <v>90</v>
      </c>
      <c r="K4" t="s">
        <v>90</v>
      </c>
      <c r="L4" t="s">
        <v>90</v>
      </c>
      <c r="M4" t="s">
        <v>90</v>
      </c>
      <c r="N4" t="s">
        <v>90</v>
      </c>
      <c r="O4" t="s">
        <v>90</v>
      </c>
      <c r="P4" t="s">
        <v>90</v>
      </c>
      <c r="Q4" t="s">
        <v>90</v>
      </c>
      <c r="R4" t="s">
        <v>90</v>
      </c>
      <c r="S4" t="s">
        <v>90</v>
      </c>
      <c r="T4" t="s">
        <v>90</v>
      </c>
      <c r="U4" t="s">
        <v>90</v>
      </c>
      <c r="V4" t="s">
        <v>90</v>
      </c>
      <c r="W4" t="s">
        <v>90</v>
      </c>
      <c r="X4" t="s">
        <v>90</v>
      </c>
      <c r="Y4" t="s">
        <v>90</v>
      </c>
      <c r="Z4" t="s">
        <v>90</v>
      </c>
      <c r="AA4" t="s">
        <v>90</v>
      </c>
      <c r="AB4" t="s">
        <v>90</v>
      </c>
      <c r="AC4">
        <v>0</v>
      </c>
      <c r="AD4">
        <f>AC4/AY4</f>
        <v>0</v>
      </c>
      <c r="AH4" t="s">
        <v>90</v>
      </c>
      <c r="AI4" t="s">
        <v>90</v>
      </c>
      <c r="AJ4" t="s">
        <v>90</v>
      </c>
      <c r="AK4" t="s">
        <v>90</v>
      </c>
      <c r="AL4" t="s">
        <v>90</v>
      </c>
      <c r="AM4" t="s">
        <v>90</v>
      </c>
      <c r="AN4">
        <v>0</v>
      </c>
      <c r="AO4" t="s">
        <v>90</v>
      </c>
      <c r="AP4" t="s">
        <v>90</v>
      </c>
      <c r="AQ4">
        <v>0</v>
      </c>
      <c r="AR4" t="s">
        <v>90</v>
      </c>
      <c r="AT4" t="s">
        <v>90</v>
      </c>
      <c r="AU4" t="s">
        <v>90</v>
      </c>
      <c r="AW4">
        <v>2</v>
      </c>
      <c r="AY4">
        <v>683.20699999999999</v>
      </c>
    </row>
    <row r="5" spans="1:51" ht="12.75" customHeight="1" x14ac:dyDescent="0.2">
      <c r="A5" t="s">
        <v>36</v>
      </c>
      <c r="B5">
        <v>1957</v>
      </c>
      <c r="C5" t="s">
        <v>90</v>
      </c>
      <c r="D5" t="s">
        <v>90</v>
      </c>
      <c r="G5">
        <v>0</v>
      </c>
      <c r="H5" t="s">
        <v>90</v>
      </c>
      <c r="I5" t="s">
        <v>90</v>
      </c>
      <c r="J5" t="s">
        <v>90</v>
      </c>
      <c r="K5" t="s">
        <v>90</v>
      </c>
      <c r="L5" t="s">
        <v>90</v>
      </c>
      <c r="M5" t="s">
        <v>90</v>
      </c>
      <c r="N5" t="s">
        <v>90</v>
      </c>
      <c r="O5" t="s">
        <v>90</v>
      </c>
      <c r="P5" t="s">
        <v>90</v>
      </c>
      <c r="Q5" t="s">
        <v>90</v>
      </c>
      <c r="R5" t="s">
        <v>90</v>
      </c>
      <c r="S5" t="s">
        <v>90</v>
      </c>
      <c r="T5" t="s">
        <v>90</v>
      </c>
      <c r="U5" t="s">
        <v>90</v>
      </c>
      <c r="V5" t="s">
        <v>90</v>
      </c>
      <c r="W5" t="s">
        <v>90</v>
      </c>
      <c r="X5" t="s">
        <v>90</v>
      </c>
      <c r="Y5" t="s">
        <v>90</v>
      </c>
      <c r="Z5" t="s">
        <v>90</v>
      </c>
      <c r="AA5" t="s">
        <v>90</v>
      </c>
      <c r="AB5" t="s">
        <v>90</v>
      </c>
      <c r="AC5">
        <v>1506</v>
      </c>
      <c r="AD5">
        <f>AC5/AY5</f>
        <v>0.70584265239358468</v>
      </c>
      <c r="AH5" t="s">
        <v>90</v>
      </c>
      <c r="AI5" t="s">
        <v>90</v>
      </c>
      <c r="AJ5" t="s">
        <v>90</v>
      </c>
      <c r="AK5" t="s">
        <v>90</v>
      </c>
      <c r="AL5" t="s">
        <v>90</v>
      </c>
      <c r="AM5" t="s">
        <v>90</v>
      </c>
      <c r="AN5">
        <v>0</v>
      </c>
      <c r="AO5" t="s">
        <v>90</v>
      </c>
      <c r="AP5" t="s">
        <v>90</v>
      </c>
      <c r="AQ5">
        <v>0</v>
      </c>
      <c r="AR5" t="s">
        <v>90</v>
      </c>
      <c r="AT5" t="s">
        <v>90</v>
      </c>
      <c r="AU5" t="s">
        <v>90</v>
      </c>
      <c r="AW5">
        <v>2</v>
      </c>
      <c r="AY5">
        <v>2133.62</v>
      </c>
    </row>
    <row r="6" spans="1:51" ht="12.75" customHeight="1" x14ac:dyDescent="0.2">
      <c r="A6" t="s">
        <v>38</v>
      </c>
      <c r="B6">
        <v>1957</v>
      </c>
      <c r="C6" t="s">
        <v>90</v>
      </c>
      <c r="D6" t="s">
        <v>90</v>
      </c>
      <c r="G6">
        <v>0</v>
      </c>
      <c r="H6" t="s">
        <v>90</v>
      </c>
      <c r="I6" t="s">
        <v>90</v>
      </c>
      <c r="J6" t="s">
        <v>90</v>
      </c>
      <c r="K6" t="s">
        <v>90</v>
      </c>
      <c r="L6" t="s">
        <v>90</v>
      </c>
      <c r="M6" t="s">
        <v>90</v>
      </c>
      <c r="N6" t="s">
        <v>90</v>
      </c>
      <c r="O6" t="s">
        <v>90</v>
      </c>
      <c r="P6" t="s">
        <v>90</v>
      </c>
      <c r="Q6" t="s">
        <v>90</v>
      </c>
      <c r="R6" t="s">
        <v>90</v>
      </c>
      <c r="S6" t="s">
        <v>90</v>
      </c>
      <c r="T6" t="s">
        <v>90</v>
      </c>
      <c r="U6" t="s">
        <v>90</v>
      </c>
      <c r="V6" t="s">
        <v>90</v>
      </c>
      <c r="W6" t="s">
        <v>90</v>
      </c>
      <c r="X6" t="s">
        <v>90</v>
      </c>
      <c r="Y6" t="s">
        <v>90</v>
      </c>
      <c r="Z6" t="s">
        <v>90</v>
      </c>
      <c r="AA6" t="s">
        <v>90</v>
      </c>
      <c r="AB6" t="s">
        <v>90</v>
      </c>
      <c r="AC6">
        <v>1267</v>
      </c>
      <c r="AD6">
        <f>AC6/AY6</f>
        <v>0.58188932621165712</v>
      </c>
      <c r="AH6" t="s">
        <v>90</v>
      </c>
      <c r="AI6" t="s">
        <v>90</v>
      </c>
      <c r="AJ6" t="s">
        <v>90</v>
      </c>
      <c r="AK6" t="s">
        <v>90</v>
      </c>
      <c r="AL6" t="s">
        <v>90</v>
      </c>
      <c r="AM6" t="s">
        <v>90</v>
      </c>
      <c r="AN6">
        <v>0</v>
      </c>
      <c r="AO6" t="s">
        <v>90</v>
      </c>
      <c r="AP6" t="s">
        <v>90</v>
      </c>
      <c r="AQ6">
        <v>0</v>
      </c>
      <c r="AR6" t="s">
        <v>90</v>
      </c>
      <c r="AT6" t="s">
        <v>90</v>
      </c>
      <c r="AU6" t="s">
        <v>90</v>
      </c>
      <c r="AW6">
        <v>2</v>
      </c>
      <c r="AY6">
        <v>2177.39</v>
      </c>
    </row>
    <row r="7" spans="1:51" ht="12.75" customHeight="1" x14ac:dyDescent="0.2">
      <c r="A7" t="s">
        <v>39</v>
      </c>
      <c r="B7">
        <v>1957</v>
      </c>
      <c r="C7" t="s">
        <v>90</v>
      </c>
      <c r="D7" t="s">
        <v>90</v>
      </c>
      <c r="G7">
        <v>0</v>
      </c>
      <c r="H7" t="s">
        <v>90</v>
      </c>
      <c r="I7" t="s">
        <v>90</v>
      </c>
      <c r="J7" t="s">
        <v>90</v>
      </c>
      <c r="K7" t="s">
        <v>90</v>
      </c>
      <c r="L7" t="s">
        <v>90</v>
      </c>
      <c r="M7" t="s">
        <v>90</v>
      </c>
      <c r="N7" t="s">
        <v>90</v>
      </c>
      <c r="O7" t="s">
        <v>90</v>
      </c>
      <c r="P7" t="s">
        <v>90</v>
      </c>
      <c r="Q7" t="s">
        <v>90</v>
      </c>
      <c r="R7" t="s">
        <v>90</v>
      </c>
      <c r="S7" t="s">
        <v>90</v>
      </c>
      <c r="T7" t="s">
        <v>90</v>
      </c>
      <c r="U7" t="s">
        <v>90</v>
      </c>
      <c r="V7" t="s">
        <v>90</v>
      </c>
      <c r="W7" t="s">
        <v>90</v>
      </c>
      <c r="X7" t="s">
        <v>90</v>
      </c>
      <c r="Y7" t="s">
        <v>90</v>
      </c>
      <c r="Z7" t="s">
        <v>90</v>
      </c>
      <c r="AA7" t="s">
        <v>90</v>
      </c>
      <c r="AB7" t="s">
        <v>90</v>
      </c>
      <c r="AC7">
        <v>27507</v>
      </c>
      <c r="AD7">
        <f>AC7/AY7</f>
        <v>0.74559061499638135</v>
      </c>
      <c r="AH7" t="s">
        <v>90</v>
      </c>
      <c r="AI7" t="s">
        <v>90</v>
      </c>
      <c r="AJ7" t="s">
        <v>90</v>
      </c>
      <c r="AK7" t="s">
        <v>90</v>
      </c>
      <c r="AL7" t="s">
        <v>90</v>
      </c>
      <c r="AM7" t="s">
        <v>90</v>
      </c>
      <c r="AN7">
        <v>0</v>
      </c>
      <c r="AO7" t="s">
        <v>90</v>
      </c>
      <c r="AP7" t="s">
        <v>90</v>
      </c>
      <c r="AQ7">
        <v>0.5</v>
      </c>
      <c r="AR7" t="s">
        <v>90</v>
      </c>
      <c r="AT7" t="s">
        <v>90</v>
      </c>
      <c r="AU7" t="s">
        <v>90</v>
      </c>
      <c r="AW7">
        <v>2</v>
      </c>
      <c r="AY7">
        <v>36892.9</v>
      </c>
    </row>
    <row r="8" spans="1:51" ht="12.75" customHeight="1" x14ac:dyDescent="0.2">
      <c r="A8" t="s">
        <v>40</v>
      </c>
      <c r="B8">
        <v>1957</v>
      </c>
      <c r="C8" t="s">
        <v>90</v>
      </c>
      <c r="D8" t="s">
        <v>90</v>
      </c>
      <c r="G8">
        <v>0</v>
      </c>
      <c r="H8" t="s">
        <v>90</v>
      </c>
      <c r="I8" t="s">
        <v>90</v>
      </c>
      <c r="J8" t="s">
        <v>90</v>
      </c>
      <c r="K8" t="s">
        <v>90</v>
      </c>
      <c r="L8" t="s">
        <v>90</v>
      </c>
      <c r="M8" t="s">
        <v>90</v>
      </c>
      <c r="N8" t="s">
        <v>90</v>
      </c>
      <c r="O8" t="s">
        <v>90</v>
      </c>
      <c r="P8" t="s">
        <v>90</v>
      </c>
      <c r="Q8" t="s">
        <v>90</v>
      </c>
      <c r="R8" t="s">
        <v>90</v>
      </c>
      <c r="S8" t="s">
        <v>90</v>
      </c>
      <c r="T8" t="s">
        <v>90</v>
      </c>
      <c r="U8" t="s">
        <v>90</v>
      </c>
      <c r="V8" t="s">
        <v>90</v>
      </c>
      <c r="W8" t="s">
        <v>90</v>
      </c>
      <c r="X8" t="s">
        <v>90</v>
      </c>
      <c r="Y8" t="s">
        <v>90</v>
      </c>
      <c r="Z8" t="s">
        <v>90</v>
      </c>
      <c r="AA8" t="s">
        <v>90</v>
      </c>
      <c r="AB8" t="s">
        <v>90</v>
      </c>
      <c r="AC8">
        <v>2126</v>
      </c>
      <c r="AD8">
        <f>AC8/AY8</f>
        <v>0.60894746037974723</v>
      </c>
      <c r="AH8" t="s">
        <v>90</v>
      </c>
      <c r="AI8" t="s">
        <v>90</v>
      </c>
      <c r="AJ8" t="s">
        <v>90</v>
      </c>
      <c r="AK8" t="s">
        <v>90</v>
      </c>
      <c r="AL8" t="s">
        <v>90</v>
      </c>
      <c r="AM8" t="s">
        <v>90</v>
      </c>
      <c r="AN8">
        <v>0</v>
      </c>
      <c r="AO8" t="s">
        <v>90</v>
      </c>
      <c r="AP8" t="s">
        <v>90</v>
      </c>
      <c r="AQ8">
        <v>0</v>
      </c>
      <c r="AR8" t="s">
        <v>90</v>
      </c>
      <c r="AT8" t="s">
        <v>90</v>
      </c>
      <c r="AU8" t="s">
        <v>90</v>
      </c>
      <c r="AW8">
        <v>2</v>
      </c>
      <c r="AY8">
        <v>3491.27</v>
      </c>
    </row>
    <row r="9" spans="1:51" ht="12.75" customHeight="1" x14ac:dyDescent="0.2">
      <c r="A9" t="s">
        <v>41</v>
      </c>
      <c r="B9">
        <v>1957</v>
      </c>
      <c r="C9" t="s">
        <v>90</v>
      </c>
      <c r="D9" t="s">
        <v>90</v>
      </c>
      <c r="G9">
        <v>0</v>
      </c>
      <c r="H9" t="s">
        <v>90</v>
      </c>
      <c r="I9" t="s">
        <v>90</v>
      </c>
      <c r="J9" t="s">
        <v>90</v>
      </c>
      <c r="K9" t="s">
        <v>90</v>
      </c>
      <c r="L9" t="s">
        <v>90</v>
      </c>
      <c r="M9" t="s">
        <v>90</v>
      </c>
      <c r="N9" t="s">
        <v>90</v>
      </c>
      <c r="O9" t="s">
        <v>90</v>
      </c>
      <c r="P9" t="s">
        <v>90</v>
      </c>
      <c r="Q9" t="s">
        <v>90</v>
      </c>
      <c r="R9" t="s">
        <v>90</v>
      </c>
      <c r="S9" t="s">
        <v>90</v>
      </c>
      <c r="T9" t="s">
        <v>90</v>
      </c>
      <c r="U9" t="s">
        <v>90</v>
      </c>
      <c r="V9" t="s">
        <v>90</v>
      </c>
      <c r="W9" t="s">
        <v>90</v>
      </c>
      <c r="X9" t="s">
        <v>90</v>
      </c>
      <c r="Y9" t="s">
        <v>90</v>
      </c>
      <c r="Z9" t="s">
        <v>90</v>
      </c>
      <c r="AA9" t="s">
        <v>90</v>
      </c>
      <c r="AB9" t="s">
        <v>90</v>
      </c>
      <c r="AC9">
        <v>4</v>
      </c>
      <c r="AD9">
        <f>AC9/AY9</f>
        <v>6.1021655059839361E-4</v>
      </c>
      <c r="AH9" t="s">
        <v>90</v>
      </c>
      <c r="AI9" t="s">
        <v>90</v>
      </c>
      <c r="AJ9" t="s">
        <v>90</v>
      </c>
      <c r="AK9" t="s">
        <v>90</v>
      </c>
      <c r="AL9" t="s">
        <v>90</v>
      </c>
      <c r="AM9" t="s">
        <v>90</v>
      </c>
      <c r="AN9">
        <v>0</v>
      </c>
      <c r="AO9" t="s">
        <v>90</v>
      </c>
      <c r="AP9" t="s">
        <v>90</v>
      </c>
      <c r="AQ9">
        <v>0</v>
      </c>
      <c r="AR9" t="s">
        <v>90</v>
      </c>
      <c r="AT9" t="s">
        <v>90</v>
      </c>
      <c r="AU9" t="s">
        <v>90</v>
      </c>
      <c r="AW9">
        <v>2</v>
      </c>
      <c r="AY9">
        <v>6555.05</v>
      </c>
    </row>
    <row r="10" spans="1:51" ht="12.75" customHeight="1" x14ac:dyDescent="0.2">
      <c r="A10" t="s">
        <v>42</v>
      </c>
      <c r="B10">
        <v>1957</v>
      </c>
      <c r="C10" t="s">
        <v>90</v>
      </c>
      <c r="D10" t="s">
        <v>90</v>
      </c>
      <c r="G10">
        <v>0</v>
      </c>
      <c r="H10" t="s">
        <v>90</v>
      </c>
      <c r="I10" t="s">
        <v>90</v>
      </c>
      <c r="J10" t="s">
        <v>90</v>
      </c>
      <c r="K10" t="s">
        <v>90</v>
      </c>
      <c r="L10" t="s">
        <v>90</v>
      </c>
      <c r="M10" t="s">
        <v>90</v>
      </c>
      <c r="N10" t="s">
        <v>90</v>
      </c>
      <c r="O10" t="s">
        <v>90</v>
      </c>
      <c r="P10" t="s">
        <v>90</v>
      </c>
      <c r="Q10" t="s">
        <v>90</v>
      </c>
      <c r="R10" t="s">
        <v>90</v>
      </c>
      <c r="S10" t="s">
        <v>90</v>
      </c>
      <c r="T10" t="s">
        <v>90</v>
      </c>
      <c r="U10" t="s">
        <v>90</v>
      </c>
      <c r="V10" t="s">
        <v>90</v>
      </c>
      <c r="W10" t="s">
        <v>90</v>
      </c>
      <c r="X10" t="s">
        <v>90</v>
      </c>
      <c r="Y10" t="s">
        <v>90</v>
      </c>
      <c r="Z10" t="s">
        <v>90</v>
      </c>
      <c r="AA10" t="s">
        <v>90</v>
      </c>
      <c r="AB10" t="s">
        <v>90</v>
      </c>
      <c r="AC10">
        <v>2085</v>
      </c>
      <c r="AD10">
        <f>AC10/AY10</f>
        <v>1.7991509043214136</v>
      </c>
      <c r="AH10" t="s">
        <v>90</v>
      </c>
      <c r="AI10" t="s">
        <v>90</v>
      </c>
      <c r="AJ10" t="s">
        <v>90</v>
      </c>
      <c r="AK10" t="s">
        <v>90</v>
      </c>
      <c r="AL10" t="s">
        <v>90</v>
      </c>
      <c r="AM10" t="s">
        <v>90</v>
      </c>
      <c r="AN10">
        <v>0</v>
      </c>
      <c r="AO10" t="s">
        <v>90</v>
      </c>
      <c r="AP10" t="s">
        <v>90</v>
      </c>
      <c r="AQ10">
        <v>0</v>
      </c>
      <c r="AR10" t="s">
        <v>90</v>
      </c>
      <c r="AT10" t="s">
        <v>90</v>
      </c>
      <c r="AU10" t="s">
        <v>90</v>
      </c>
      <c r="AW10">
        <v>2</v>
      </c>
      <c r="AY10">
        <v>1158.8800000000001</v>
      </c>
    </row>
    <row r="11" spans="1:51" ht="12.75" customHeight="1" x14ac:dyDescent="0.2">
      <c r="A11" t="s">
        <v>43</v>
      </c>
      <c r="B11">
        <v>1957</v>
      </c>
      <c r="C11" t="s">
        <v>90</v>
      </c>
      <c r="D11" t="s">
        <v>90</v>
      </c>
      <c r="G11">
        <v>0</v>
      </c>
      <c r="H11" t="s">
        <v>90</v>
      </c>
      <c r="I11" t="s">
        <v>90</v>
      </c>
      <c r="J11" t="s">
        <v>90</v>
      </c>
      <c r="K11" t="s">
        <v>90</v>
      </c>
      <c r="L11" t="s">
        <v>90</v>
      </c>
      <c r="M11" t="s">
        <v>90</v>
      </c>
      <c r="N11" t="s">
        <v>90</v>
      </c>
      <c r="O11" t="s">
        <v>90</v>
      </c>
      <c r="P11" t="s">
        <v>90</v>
      </c>
      <c r="Q11" t="s">
        <v>90</v>
      </c>
      <c r="R11" t="s">
        <v>90</v>
      </c>
      <c r="S11" t="s">
        <v>90</v>
      </c>
      <c r="T11" t="s">
        <v>90</v>
      </c>
      <c r="U11" t="s">
        <v>90</v>
      </c>
      <c r="V11" t="s">
        <v>90</v>
      </c>
      <c r="W11" t="s">
        <v>90</v>
      </c>
      <c r="X11" t="s">
        <v>90</v>
      </c>
      <c r="Y11" t="s">
        <v>90</v>
      </c>
      <c r="Z11" t="s">
        <v>90</v>
      </c>
      <c r="AA11" t="s">
        <v>90</v>
      </c>
      <c r="AB11" t="s">
        <v>90</v>
      </c>
      <c r="AC11">
        <v>25402</v>
      </c>
      <c r="AD11">
        <f>AC11/AY11</f>
        <v>3.1926338915394323</v>
      </c>
      <c r="AH11" t="s">
        <v>90</v>
      </c>
      <c r="AI11" t="s">
        <v>90</v>
      </c>
      <c r="AJ11" t="s">
        <v>90</v>
      </c>
      <c r="AK11" t="s">
        <v>90</v>
      </c>
      <c r="AL11" t="s">
        <v>90</v>
      </c>
      <c r="AM11" t="s">
        <v>90</v>
      </c>
      <c r="AN11">
        <v>0</v>
      </c>
      <c r="AO11" t="s">
        <v>90</v>
      </c>
      <c r="AP11" t="s">
        <v>90</v>
      </c>
      <c r="AQ11">
        <v>0</v>
      </c>
      <c r="AR11" t="s">
        <v>90</v>
      </c>
      <c r="AT11" t="s">
        <v>90</v>
      </c>
      <c r="AU11" t="s">
        <v>90</v>
      </c>
      <c r="AW11">
        <v>2</v>
      </c>
      <c r="AY11">
        <v>7956.44</v>
      </c>
    </row>
    <row r="12" spans="1:51" ht="12.75" customHeight="1" x14ac:dyDescent="0.2">
      <c r="A12" t="s">
        <v>45</v>
      </c>
      <c r="B12">
        <v>1957</v>
      </c>
      <c r="C12" t="s">
        <v>90</v>
      </c>
      <c r="D12" t="s">
        <v>90</v>
      </c>
      <c r="G12">
        <v>0</v>
      </c>
      <c r="H12" t="s">
        <v>90</v>
      </c>
      <c r="I12" t="s">
        <v>90</v>
      </c>
      <c r="J12" t="s">
        <v>90</v>
      </c>
      <c r="K12" t="s">
        <v>90</v>
      </c>
      <c r="L12" t="s">
        <v>90</v>
      </c>
      <c r="M12" t="s">
        <v>90</v>
      </c>
      <c r="N12" t="s">
        <v>90</v>
      </c>
      <c r="O12" t="s">
        <v>90</v>
      </c>
      <c r="P12" t="s">
        <v>90</v>
      </c>
      <c r="Q12" t="s">
        <v>90</v>
      </c>
      <c r="R12" t="s">
        <v>90</v>
      </c>
      <c r="S12" t="s">
        <v>90</v>
      </c>
      <c r="T12" t="s">
        <v>90</v>
      </c>
      <c r="U12" t="s">
        <v>90</v>
      </c>
      <c r="V12">
        <v>0</v>
      </c>
      <c r="AC12">
        <v>7</v>
      </c>
      <c r="AD12">
        <f>AC12/AY12</f>
        <v>1.1901138938996462E-3</v>
      </c>
      <c r="AH12" t="s">
        <v>90</v>
      </c>
      <c r="AI12" t="s">
        <v>90</v>
      </c>
      <c r="AJ12" t="s">
        <v>90</v>
      </c>
      <c r="AK12" t="s">
        <v>90</v>
      </c>
      <c r="AL12" t="s">
        <v>90</v>
      </c>
      <c r="AM12" t="s">
        <v>90</v>
      </c>
      <c r="AN12">
        <v>0</v>
      </c>
      <c r="AO12" t="s">
        <v>90</v>
      </c>
      <c r="AP12" t="s">
        <v>90</v>
      </c>
      <c r="AQ12">
        <v>0</v>
      </c>
      <c r="AR12" t="s">
        <v>90</v>
      </c>
      <c r="AT12" t="s">
        <v>90</v>
      </c>
      <c r="AU12" t="s">
        <v>90</v>
      </c>
      <c r="AW12">
        <v>2</v>
      </c>
      <c r="AY12">
        <v>5881.79</v>
      </c>
    </row>
    <row r="13" spans="1:51" ht="12.75" customHeight="1" x14ac:dyDescent="0.2">
      <c r="A13" t="s">
        <v>47</v>
      </c>
      <c r="B13">
        <v>1957</v>
      </c>
      <c r="C13" t="s">
        <v>90</v>
      </c>
      <c r="D13" t="s">
        <v>90</v>
      </c>
      <c r="G13">
        <v>0</v>
      </c>
      <c r="H13" t="s">
        <v>90</v>
      </c>
      <c r="I13" t="s">
        <v>90</v>
      </c>
      <c r="J13" t="s">
        <v>90</v>
      </c>
      <c r="K13" t="s">
        <v>90</v>
      </c>
      <c r="L13" t="s">
        <v>90</v>
      </c>
      <c r="M13" t="s">
        <v>90</v>
      </c>
      <c r="N13" t="s">
        <v>90</v>
      </c>
      <c r="O13" t="s">
        <v>90</v>
      </c>
      <c r="P13" t="s">
        <v>90</v>
      </c>
      <c r="Q13" t="s">
        <v>90</v>
      </c>
      <c r="R13" t="s">
        <v>90</v>
      </c>
      <c r="S13" t="s">
        <v>90</v>
      </c>
      <c r="T13" t="s">
        <v>90</v>
      </c>
      <c r="U13" t="s">
        <v>90</v>
      </c>
      <c r="V13" t="s">
        <v>90</v>
      </c>
      <c r="W13" t="s">
        <v>90</v>
      </c>
      <c r="X13" t="s">
        <v>90</v>
      </c>
      <c r="Y13" t="s">
        <v>90</v>
      </c>
      <c r="Z13" t="s">
        <v>90</v>
      </c>
      <c r="AA13" t="s">
        <v>90</v>
      </c>
      <c r="AB13" t="s">
        <v>90</v>
      </c>
      <c r="AC13">
        <v>1</v>
      </c>
      <c r="AD13">
        <f>AC13/AY13</f>
        <v>8.2484431063636746E-4</v>
      </c>
      <c r="AH13" t="s">
        <v>90</v>
      </c>
      <c r="AI13" t="s">
        <v>90</v>
      </c>
      <c r="AJ13" t="s">
        <v>90</v>
      </c>
      <c r="AK13" t="s">
        <v>90</v>
      </c>
      <c r="AL13" t="s">
        <v>90</v>
      </c>
      <c r="AM13" t="s">
        <v>90</v>
      </c>
      <c r="AN13">
        <v>0</v>
      </c>
      <c r="AO13" t="s">
        <v>90</v>
      </c>
      <c r="AP13" t="s">
        <v>90</v>
      </c>
      <c r="AQ13">
        <v>0</v>
      </c>
      <c r="AR13" t="s">
        <v>90</v>
      </c>
      <c r="AT13" t="s">
        <v>90</v>
      </c>
      <c r="AU13" t="s">
        <v>90</v>
      </c>
      <c r="AW13">
        <v>2</v>
      </c>
      <c r="AY13">
        <v>1212.3499999999999</v>
      </c>
    </row>
    <row r="14" spans="1:51" ht="12.75" customHeight="1" x14ac:dyDescent="0.2">
      <c r="A14" t="s">
        <v>48</v>
      </c>
      <c r="B14">
        <v>1957</v>
      </c>
      <c r="C14" t="s">
        <v>90</v>
      </c>
      <c r="D14" t="s">
        <v>90</v>
      </c>
      <c r="G14">
        <v>0</v>
      </c>
      <c r="H14" t="s">
        <v>90</v>
      </c>
      <c r="I14" t="s">
        <v>90</v>
      </c>
      <c r="J14" t="s">
        <v>90</v>
      </c>
      <c r="K14" t="s">
        <v>90</v>
      </c>
      <c r="L14" t="s">
        <v>90</v>
      </c>
      <c r="M14" t="s">
        <v>90</v>
      </c>
      <c r="N14" t="s">
        <v>90</v>
      </c>
      <c r="O14" t="s">
        <v>90</v>
      </c>
      <c r="P14" t="s">
        <v>90</v>
      </c>
      <c r="Q14" t="s">
        <v>90</v>
      </c>
      <c r="R14" t="s">
        <v>90</v>
      </c>
      <c r="S14" t="s">
        <v>90</v>
      </c>
      <c r="T14" t="s">
        <v>90</v>
      </c>
      <c r="U14" t="s">
        <v>90</v>
      </c>
      <c r="V14" t="s">
        <v>90</v>
      </c>
      <c r="W14" t="s">
        <v>90</v>
      </c>
      <c r="X14" t="s">
        <v>90</v>
      </c>
      <c r="Y14" t="s">
        <v>90</v>
      </c>
      <c r="Z14" t="s">
        <v>90</v>
      </c>
      <c r="AA14" t="s">
        <v>90</v>
      </c>
      <c r="AB14" t="s">
        <v>90</v>
      </c>
      <c r="AC14">
        <v>5</v>
      </c>
      <c r="AD14">
        <f>AC14/AY14</f>
        <v>4.365820861638405E-3</v>
      </c>
      <c r="AH14" t="s">
        <v>90</v>
      </c>
      <c r="AI14" t="s">
        <v>90</v>
      </c>
      <c r="AJ14" t="s">
        <v>90</v>
      </c>
      <c r="AK14" t="s">
        <v>90</v>
      </c>
      <c r="AL14" t="s">
        <v>90</v>
      </c>
      <c r="AM14" t="s">
        <v>90</v>
      </c>
      <c r="AN14">
        <v>0</v>
      </c>
      <c r="AO14" t="s">
        <v>90</v>
      </c>
      <c r="AP14" t="s">
        <v>90</v>
      </c>
      <c r="AQ14">
        <v>0</v>
      </c>
      <c r="AR14" t="s">
        <v>90</v>
      </c>
      <c r="AT14" t="s">
        <v>90</v>
      </c>
      <c r="AU14" t="s">
        <v>90</v>
      </c>
      <c r="AW14">
        <v>2</v>
      </c>
      <c r="AY14">
        <v>1145.26</v>
      </c>
    </row>
    <row r="15" spans="1:51" ht="12.75" customHeight="1" x14ac:dyDescent="0.2">
      <c r="A15" t="s">
        <v>49</v>
      </c>
      <c r="B15">
        <v>1957</v>
      </c>
      <c r="C15" t="s">
        <v>90</v>
      </c>
      <c r="D15" t="s">
        <v>90</v>
      </c>
      <c r="G15">
        <v>0</v>
      </c>
      <c r="H15" t="s">
        <v>90</v>
      </c>
      <c r="I15" t="s">
        <v>90</v>
      </c>
      <c r="J15" t="s">
        <v>90</v>
      </c>
      <c r="K15" t="s">
        <v>90</v>
      </c>
      <c r="L15" t="s">
        <v>90</v>
      </c>
      <c r="M15" t="s">
        <v>90</v>
      </c>
      <c r="N15" t="s">
        <v>90</v>
      </c>
      <c r="O15" t="s">
        <v>90</v>
      </c>
      <c r="P15" t="s">
        <v>90</v>
      </c>
      <c r="Q15" t="s">
        <v>90</v>
      </c>
      <c r="R15" t="s">
        <v>90</v>
      </c>
      <c r="S15" t="s">
        <v>90</v>
      </c>
      <c r="T15" t="s">
        <v>90</v>
      </c>
      <c r="U15" t="s">
        <v>90</v>
      </c>
      <c r="V15" t="s">
        <v>90</v>
      </c>
      <c r="W15" t="s">
        <v>90</v>
      </c>
      <c r="X15" t="s">
        <v>90</v>
      </c>
      <c r="Y15" t="s">
        <v>90</v>
      </c>
      <c r="Z15" t="s">
        <v>90</v>
      </c>
      <c r="AA15" t="s">
        <v>90</v>
      </c>
      <c r="AB15" t="s">
        <v>90</v>
      </c>
      <c r="AC15">
        <v>18891</v>
      </c>
      <c r="AD15">
        <f>AC15/AY15</f>
        <v>0.77527301380150937</v>
      </c>
      <c r="AH15" t="s">
        <v>90</v>
      </c>
      <c r="AI15" t="s">
        <v>90</v>
      </c>
      <c r="AJ15" t="s">
        <v>90</v>
      </c>
      <c r="AK15" t="s">
        <v>90</v>
      </c>
      <c r="AL15" t="s">
        <v>90</v>
      </c>
      <c r="AM15" t="s">
        <v>90</v>
      </c>
      <c r="AN15">
        <v>0</v>
      </c>
      <c r="AO15" t="s">
        <v>90</v>
      </c>
      <c r="AP15" t="s">
        <v>90</v>
      </c>
      <c r="AQ15">
        <v>0</v>
      </c>
      <c r="AR15" t="s">
        <v>90</v>
      </c>
      <c r="AT15" t="s">
        <v>90</v>
      </c>
      <c r="AU15" t="s">
        <v>90</v>
      </c>
      <c r="AW15">
        <v>2</v>
      </c>
      <c r="AY15">
        <v>24366.9</v>
      </c>
    </row>
    <row r="16" spans="1:51" ht="12.75" customHeight="1" x14ac:dyDescent="0.2">
      <c r="A16" t="s">
        <v>50</v>
      </c>
      <c r="B16">
        <v>1957</v>
      </c>
      <c r="C16" t="s">
        <v>90</v>
      </c>
      <c r="D16" t="s">
        <v>90</v>
      </c>
      <c r="G16">
        <v>0</v>
      </c>
      <c r="H16" t="s">
        <v>90</v>
      </c>
      <c r="I16" t="s">
        <v>90</v>
      </c>
      <c r="J16" t="s">
        <v>90</v>
      </c>
      <c r="K16" t="s">
        <v>90</v>
      </c>
      <c r="L16" t="s">
        <v>90</v>
      </c>
      <c r="M16" t="s">
        <v>90</v>
      </c>
      <c r="N16" t="s">
        <v>90</v>
      </c>
      <c r="O16" t="s">
        <v>90</v>
      </c>
      <c r="P16" t="s">
        <v>90</v>
      </c>
      <c r="Q16" t="s">
        <v>90</v>
      </c>
      <c r="R16" t="s">
        <v>90</v>
      </c>
      <c r="S16" t="s">
        <v>90</v>
      </c>
      <c r="T16" t="s">
        <v>90</v>
      </c>
      <c r="U16" t="s">
        <v>90</v>
      </c>
      <c r="V16" t="s">
        <v>90</v>
      </c>
      <c r="W16" t="s">
        <v>90</v>
      </c>
      <c r="X16" t="s">
        <v>90</v>
      </c>
      <c r="Y16" t="s">
        <v>90</v>
      </c>
      <c r="Z16" t="s">
        <v>90</v>
      </c>
      <c r="AA16" t="s">
        <v>90</v>
      </c>
      <c r="AB16" t="s">
        <v>90</v>
      </c>
      <c r="AC16">
        <v>27</v>
      </c>
      <c r="AD16">
        <f>AC16/AY16</f>
        <v>2.9334752990515097E-3</v>
      </c>
      <c r="AH16" t="s">
        <v>90</v>
      </c>
      <c r="AI16" t="s">
        <v>90</v>
      </c>
      <c r="AJ16" t="s">
        <v>90</v>
      </c>
      <c r="AK16" t="s">
        <v>90</v>
      </c>
      <c r="AL16" t="s">
        <v>90</v>
      </c>
      <c r="AM16" t="s">
        <v>90</v>
      </c>
      <c r="AN16">
        <v>0</v>
      </c>
      <c r="AO16" t="s">
        <v>90</v>
      </c>
      <c r="AP16" t="s">
        <v>90</v>
      </c>
      <c r="AQ16">
        <v>0</v>
      </c>
      <c r="AR16" t="s">
        <v>90</v>
      </c>
      <c r="AT16" t="s">
        <v>90</v>
      </c>
      <c r="AU16" t="s">
        <v>90</v>
      </c>
      <c r="AW16">
        <v>2</v>
      </c>
      <c r="AY16">
        <v>9204.1</v>
      </c>
    </row>
    <row r="17" spans="1:51" ht="12.75" customHeight="1" x14ac:dyDescent="0.2">
      <c r="A17" t="s">
        <v>51</v>
      </c>
      <c r="B17">
        <v>1957</v>
      </c>
      <c r="C17" t="s">
        <v>90</v>
      </c>
      <c r="D17" t="s">
        <v>90</v>
      </c>
      <c r="G17">
        <v>0</v>
      </c>
      <c r="H17" t="s">
        <v>90</v>
      </c>
      <c r="I17" t="s">
        <v>90</v>
      </c>
      <c r="J17" t="s">
        <v>90</v>
      </c>
      <c r="K17" t="s">
        <v>90</v>
      </c>
      <c r="L17" t="s">
        <v>90</v>
      </c>
      <c r="M17" t="s">
        <v>90</v>
      </c>
      <c r="N17" t="s">
        <v>90</v>
      </c>
      <c r="O17" t="s">
        <v>90</v>
      </c>
      <c r="P17" t="s">
        <v>90</v>
      </c>
      <c r="Q17" t="s">
        <v>90</v>
      </c>
      <c r="R17" t="s">
        <v>90</v>
      </c>
      <c r="S17" t="s">
        <v>90</v>
      </c>
      <c r="T17" t="s">
        <v>90</v>
      </c>
      <c r="U17" t="s">
        <v>90</v>
      </c>
      <c r="V17" t="s">
        <v>90</v>
      </c>
      <c r="W17" t="s">
        <v>90</v>
      </c>
      <c r="X17" t="s">
        <v>90</v>
      </c>
      <c r="Y17" t="s">
        <v>90</v>
      </c>
      <c r="Z17" t="s">
        <v>90</v>
      </c>
      <c r="AA17" t="s">
        <v>90</v>
      </c>
      <c r="AB17" t="s">
        <v>90</v>
      </c>
      <c r="AC17">
        <v>0</v>
      </c>
      <c r="AD17">
        <f>AC17/AY17</f>
        <v>0</v>
      </c>
      <c r="AH17" t="s">
        <v>90</v>
      </c>
      <c r="AI17" t="s">
        <v>90</v>
      </c>
      <c r="AJ17" t="s">
        <v>90</v>
      </c>
      <c r="AK17" t="s">
        <v>90</v>
      </c>
      <c r="AL17" t="s">
        <v>90</v>
      </c>
      <c r="AM17" t="s">
        <v>90</v>
      </c>
      <c r="AN17">
        <v>0</v>
      </c>
      <c r="AO17" t="s">
        <v>90</v>
      </c>
      <c r="AP17" t="s">
        <v>90</v>
      </c>
      <c r="AQ17">
        <v>0</v>
      </c>
      <c r="AR17" t="s">
        <v>90</v>
      </c>
      <c r="AT17" t="s">
        <v>90</v>
      </c>
      <c r="AU17" t="s">
        <v>90</v>
      </c>
      <c r="AW17">
        <v>2</v>
      </c>
      <c r="AY17">
        <v>5099.66</v>
      </c>
    </row>
    <row r="18" spans="1:51" ht="12.75" customHeight="1" x14ac:dyDescent="0.2">
      <c r="A18" t="s">
        <v>52</v>
      </c>
      <c r="B18">
        <v>1957</v>
      </c>
      <c r="C18" t="s">
        <v>90</v>
      </c>
      <c r="D18" t="s">
        <v>90</v>
      </c>
      <c r="G18">
        <v>0</v>
      </c>
      <c r="H18" t="s">
        <v>90</v>
      </c>
      <c r="I18" t="s">
        <v>90</v>
      </c>
      <c r="J18" t="s">
        <v>90</v>
      </c>
      <c r="K18" t="s">
        <v>90</v>
      </c>
      <c r="L18" t="s">
        <v>90</v>
      </c>
      <c r="M18" t="s">
        <v>90</v>
      </c>
      <c r="N18" t="s">
        <v>90</v>
      </c>
      <c r="O18" t="s">
        <v>90</v>
      </c>
      <c r="P18" t="s">
        <v>90</v>
      </c>
      <c r="Q18" t="s">
        <v>90</v>
      </c>
      <c r="R18" t="s">
        <v>90</v>
      </c>
      <c r="S18" t="s">
        <v>90</v>
      </c>
      <c r="T18" t="s">
        <v>90</v>
      </c>
      <c r="U18" t="s">
        <v>90</v>
      </c>
      <c r="V18" t="s">
        <v>90</v>
      </c>
      <c r="W18" t="s">
        <v>90</v>
      </c>
      <c r="X18" t="s">
        <v>90</v>
      </c>
      <c r="Y18" t="s">
        <v>90</v>
      </c>
      <c r="Z18" t="s">
        <v>90</v>
      </c>
      <c r="AA18" t="s">
        <v>90</v>
      </c>
      <c r="AB18" t="s">
        <v>90</v>
      </c>
      <c r="AC18">
        <v>0</v>
      </c>
      <c r="AD18">
        <f>AC18/AY18</f>
        <v>0</v>
      </c>
      <c r="AH18" t="s">
        <v>90</v>
      </c>
      <c r="AI18" t="s">
        <v>90</v>
      </c>
      <c r="AJ18" t="s">
        <v>90</v>
      </c>
      <c r="AK18" t="s">
        <v>90</v>
      </c>
      <c r="AL18" t="s">
        <v>90</v>
      </c>
      <c r="AM18" t="s">
        <v>90</v>
      </c>
      <c r="AN18">
        <v>0</v>
      </c>
      <c r="AO18" t="s">
        <v>90</v>
      </c>
      <c r="AP18" t="s">
        <v>90</v>
      </c>
      <c r="AQ18">
        <v>0</v>
      </c>
      <c r="AR18" t="s">
        <v>90</v>
      </c>
      <c r="AT18" t="s">
        <v>90</v>
      </c>
      <c r="AU18" t="s">
        <v>90</v>
      </c>
      <c r="AW18">
        <v>2</v>
      </c>
      <c r="AY18">
        <v>4083.06</v>
      </c>
    </row>
    <row r="19" spans="1:51" ht="12.75" customHeight="1" x14ac:dyDescent="0.2">
      <c r="A19" t="s">
        <v>53</v>
      </c>
      <c r="B19">
        <v>1957</v>
      </c>
      <c r="C19" t="s">
        <v>90</v>
      </c>
      <c r="D19" t="s">
        <v>90</v>
      </c>
      <c r="G19">
        <v>0</v>
      </c>
      <c r="H19" t="s">
        <v>90</v>
      </c>
      <c r="I19" t="s">
        <v>90</v>
      </c>
      <c r="J19" t="s">
        <v>90</v>
      </c>
      <c r="K19" t="s">
        <v>90</v>
      </c>
      <c r="L19" t="s">
        <v>90</v>
      </c>
      <c r="M19" t="s">
        <v>90</v>
      </c>
      <c r="N19" t="s">
        <v>90</v>
      </c>
      <c r="O19" t="s">
        <v>90</v>
      </c>
      <c r="P19" t="s">
        <v>90</v>
      </c>
      <c r="Q19" t="s">
        <v>90</v>
      </c>
      <c r="R19" t="s">
        <v>90</v>
      </c>
      <c r="S19" t="s">
        <v>90</v>
      </c>
      <c r="T19" t="s">
        <v>90</v>
      </c>
      <c r="U19" t="s">
        <v>90</v>
      </c>
      <c r="V19" t="s">
        <v>90</v>
      </c>
      <c r="W19" t="s">
        <v>90</v>
      </c>
      <c r="X19" t="s">
        <v>90</v>
      </c>
      <c r="Y19" t="s">
        <v>90</v>
      </c>
      <c r="Z19" t="s">
        <v>90</v>
      </c>
      <c r="AA19" t="s">
        <v>90</v>
      </c>
      <c r="AB19" t="s">
        <v>90</v>
      </c>
      <c r="AC19">
        <v>2624</v>
      </c>
      <c r="AD19">
        <f>AC19/AY19</f>
        <v>0.60097199891898323</v>
      </c>
      <c r="AH19" t="s">
        <v>90</v>
      </c>
      <c r="AI19" t="s">
        <v>90</v>
      </c>
      <c r="AJ19" t="s">
        <v>90</v>
      </c>
      <c r="AK19" t="s">
        <v>90</v>
      </c>
      <c r="AL19" t="s">
        <v>90</v>
      </c>
      <c r="AM19" t="s">
        <v>90</v>
      </c>
      <c r="AN19">
        <v>0</v>
      </c>
      <c r="AO19" t="s">
        <v>90</v>
      </c>
      <c r="AP19" t="s">
        <v>90</v>
      </c>
      <c r="AQ19">
        <v>0</v>
      </c>
      <c r="AR19" t="s">
        <v>90</v>
      </c>
      <c r="AT19" t="s">
        <v>90</v>
      </c>
      <c r="AU19" t="s">
        <v>90</v>
      </c>
      <c r="AW19">
        <v>2</v>
      </c>
      <c r="AY19">
        <v>4366.26</v>
      </c>
    </row>
    <row r="20" spans="1:51" ht="12.75" customHeight="1" x14ac:dyDescent="0.2">
      <c r="A20" t="s">
        <v>54</v>
      </c>
      <c r="B20">
        <v>1957</v>
      </c>
      <c r="C20" t="s">
        <v>90</v>
      </c>
      <c r="D20" t="s">
        <v>90</v>
      </c>
      <c r="G20">
        <v>0</v>
      </c>
      <c r="H20" t="s">
        <v>90</v>
      </c>
      <c r="I20" t="s">
        <v>90</v>
      </c>
      <c r="J20" t="s">
        <v>90</v>
      </c>
      <c r="K20" t="s">
        <v>90</v>
      </c>
      <c r="L20" t="s">
        <v>90</v>
      </c>
      <c r="M20" t="s">
        <v>90</v>
      </c>
      <c r="N20" t="s">
        <v>90</v>
      </c>
      <c r="O20" t="s">
        <v>90</v>
      </c>
      <c r="P20" t="s">
        <v>90</v>
      </c>
      <c r="Q20" t="s">
        <v>90</v>
      </c>
      <c r="R20" t="s">
        <v>90</v>
      </c>
      <c r="S20" t="s">
        <v>90</v>
      </c>
      <c r="T20" t="s">
        <v>90</v>
      </c>
      <c r="U20" t="s">
        <v>90</v>
      </c>
      <c r="V20" t="s">
        <v>90</v>
      </c>
      <c r="W20" t="s">
        <v>90</v>
      </c>
      <c r="X20" t="s">
        <v>90</v>
      </c>
      <c r="Y20" t="s">
        <v>90</v>
      </c>
      <c r="Z20" t="s">
        <v>90</v>
      </c>
      <c r="AA20" t="s">
        <v>90</v>
      </c>
      <c r="AB20" t="s">
        <v>90</v>
      </c>
      <c r="AC20">
        <v>3162</v>
      </c>
      <c r="AD20">
        <f>AC20/AY20</f>
        <v>0.64359206602823094</v>
      </c>
      <c r="AH20" t="s">
        <v>90</v>
      </c>
      <c r="AI20" t="s">
        <v>90</v>
      </c>
      <c r="AJ20" t="s">
        <v>90</v>
      </c>
      <c r="AK20" t="s">
        <v>90</v>
      </c>
      <c r="AL20" t="s">
        <v>90</v>
      </c>
      <c r="AM20" t="s">
        <v>90</v>
      </c>
      <c r="AN20">
        <v>0</v>
      </c>
      <c r="AO20" t="s">
        <v>90</v>
      </c>
      <c r="AP20" t="s">
        <v>90</v>
      </c>
      <c r="AQ20">
        <v>0</v>
      </c>
      <c r="AR20" t="s">
        <v>90</v>
      </c>
      <c r="AT20" t="s">
        <v>90</v>
      </c>
      <c r="AU20" t="s">
        <v>90</v>
      </c>
      <c r="AW20">
        <v>2</v>
      </c>
      <c r="AY20">
        <v>4913.05</v>
      </c>
    </row>
    <row r="21" spans="1:51" ht="12.75" customHeight="1" x14ac:dyDescent="0.2">
      <c r="A21" t="s">
        <v>55</v>
      </c>
      <c r="B21">
        <v>1957</v>
      </c>
      <c r="C21" t="s">
        <v>90</v>
      </c>
      <c r="D21" t="s">
        <v>90</v>
      </c>
      <c r="G21">
        <v>0</v>
      </c>
      <c r="H21" t="s">
        <v>90</v>
      </c>
      <c r="I21" t="s">
        <v>90</v>
      </c>
      <c r="J21" t="s">
        <v>90</v>
      </c>
      <c r="K21" t="s">
        <v>90</v>
      </c>
      <c r="L21" t="s">
        <v>90</v>
      </c>
      <c r="M21" t="s">
        <v>90</v>
      </c>
      <c r="N21" t="s">
        <v>90</v>
      </c>
      <c r="O21" t="s">
        <v>90</v>
      </c>
      <c r="P21" t="s">
        <v>90</v>
      </c>
      <c r="Q21" t="s">
        <v>90</v>
      </c>
      <c r="R21" t="s">
        <v>90</v>
      </c>
      <c r="S21" t="s">
        <v>90</v>
      </c>
      <c r="T21" t="s">
        <v>90</v>
      </c>
      <c r="U21" t="s">
        <v>90</v>
      </c>
      <c r="V21" t="s">
        <v>90</v>
      </c>
      <c r="W21" t="s">
        <v>90</v>
      </c>
      <c r="X21" t="s">
        <v>90</v>
      </c>
      <c r="Y21" t="s">
        <v>90</v>
      </c>
      <c r="Z21" t="s">
        <v>90</v>
      </c>
      <c r="AA21" t="s">
        <v>90</v>
      </c>
      <c r="AB21" t="s">
        <v>90</v>
      </c>
      <c r="AC21">
        <v>836</v>
      </c>
      <c r="AD21">
        <f>AC21/AY21</f>
        <v>0.50848797815204771</v>
      </c>
      <c r="AH21" t="s">
        <v>90</v>
      </c>
      <c r="AI21" t="s">
        <v>90</v>
      </c>
      <c r="AJ21" t="s">
        <v>90</v>
      </c>
      <c r="AK21" t="s">
        <v>90</v>
      </c>
      <c r="AL21" t="s">
        <v>90</v>
      </c>
      <c r="AM21" t="s">
        <v>90</v>
      </c>
      <c r="AN21">
        <v>0</v>
      </c>
      <c r="AO21" t="s">
        <v>90</v>
      </c>
      <c r="AP21" t="s">
        <v>90</v>
      </c>
      <c r="AQ21">
        <v>0</v>
      </c>
      <c r="AR21" t="s">
        <v>90</v>
      </c>
      <c r="AT21" t="s">
        <v>90</v>
      </c>
      <c r="AU21" t="s">
        <v>90</v>
      </c>
      <c r="AW21">
        <v>2</v>
      </c>
      <c r="AY21">
        <v>1644.09</v>
      </c>
    </row>
    <row r="22" spans="1:51" ht="12.75" customHeight="1" x14ac:dyDescent="0.2">
      <c r="A22" t="s">
        <v>56</v>
      </c>
      <c r="B22">
        <v>1957</v>
      </c>
      <c r="C22" t="s">
        <v>90</v>
      </c>
      <c r="D22" t="s">
        <v>90</v>
      </c>
      <c r="G22">
        <v>0</v>
      </c>
      <c r="H22" t="s">
        <v>90</v>
      </c>
      <c r="I22" t="s">
        <v>90</v>
      </c>
      <c r="J22" t="s">
        <v>90</v>
      </c>
      <c r="K22" t="s">
        <v>90</v>
      </c>
      <c r="L22" t="s">
        <v>90</v>
      </c>
      <c r="M22" t="s">
        <v>90</v>
      </c>
      <c r="N22" t="s">
        <v>90</v>
      </c>
      <c r="O22" t="s">
        <v>90</v>
      </c>
      <c r="P22" t="s">
        <v>90</v>
      </c>
      <c r="Q22" t="s">
        <v>90</v>
      </c>
      <c r="R22" t="s">
        <v>90</v>
      </c>
      <c r="S22" t="s">
        <v>90</v>
      </c>
      <c r="T22" t="s">
        <v>90</v>
      </c>
      <c r="U22" t="s">
        <v>90</v>
      </c>
      <c r="V22" t="s">
        <v>90</v>
      </c>
      <c r="W22" t="s">
        <v>90</v>
      </c>
      <c r="X22" t="s">
        <v>90</v>
      </c>
      <c r="Y22" t="s">
        <v>90</v>
      </c>
      <c r="Z22" t="s">
        <v>90</v>
      </c>
      <c r="AA22" t="s">
        <v>90</v>
      </c>
      <c r="AB22" t="s">
        <v>90</v>
      </c>
      <c r="AC22">
        <v>9978</v>
      </c>
      <c r="AD22">
        <f>AC22/AY22</f>
        <v>1.4995468897702287</v>
      </c>
      <c r="AH22" t="s">
        <v>90</v>
      </c>
      <c r="AI22" t="s">
        <v>90</v>
      </c>
      <c r="AJ22" t="s">
        <v>90</v>
      </c>
      <c r="AK22" t="s">
        <v>90</v>
      </c>
      <c r="AL22" t="s">
        <v>90</v>
      </c>
      <c r="AM22" t="s">
        <v>90</v>
      </c>
      <c r="AN22">
        <v>0</v>
      </c>
      <c r="AO22" t="s">
        <v>90</v>
      </c>
      <c r="AP22" t="s">
        <v>90</v>
      </c>
      <c r="AQ22">
        <v>0</v>
      </c>
      <c r="AR22" t="s">
        <v>90</v>
      </c>
      <c r="AT22" t="s">
        <v>90</v>
      </c>
      <c r="AU22" t="s">
        <v>90</v>
      </c>
      <c r="AW22">
        <v>2</v>
      </c>
      <c r="AY22">
        <v>6654.01</v>
      </c>
    </row>
    <row r="23" spans="1:51" ht="12.75" customHeight="1" x14ac:dyDescent="0.2">
      <c r="A23" t="s">
        <v>57</v>
      </c>
      <c r="B23">
        <v>1957</v>
      </c>
      <c r="C23" t="s">
        <v>90</v>
      </c>
      <c r="D23" t="s">
        <v>90</v>
      </c>
      <c r="G23">
        <v>0</v>
      </c>
      <c r="H23" t="s">
        <v>90</v>
      </c>
      <c r="I23" t="s">
        <v>90</v>
      </c>
      <c r="J23" t="s">
        <v>90</v>
      </c>
      <c r="K23" t="s">
        <v>90</v>
      </c>
      <c r="L23" t="s">
        <v>90</v>
      </c>
      <c r="M23" t="s">
        <v>90</v>
      </c>
      <c r="N23" t="s">
        <v>90</v>
      </c>
      <c r="O23" t="s">
        <v>90</v>
      </c>
      <c r="P23" t="s">
        <v>90</v>
      </c>
      <c r="Q23" t="s">
        <v>90</v>
      </c>
      <c r="R23" t="s">
        <v>90</v>
      </c>
      <c r="S23" t="s">
        <v>90</v>
      </c>
      <c r="T23" t="s">
        <v>90</v>
      </c>
      <c r="U23" t="s">
        <v>90</v>
      </c>
      <c r="V23" t="s">
        <v>90</v>
      </c>
      <c r="W23" t="s">
        <v>90</v>
      </c>
      <c r="X23" t="s">
        <v>90</v>
      </c>
      <c r="Y23" t="s">
        <v>90</v>
      </c>
      <c r="Z23" t="s">
        <v>90</v>
      </c>
      <c r="AA23" t="s">
        <v>90</v>
      </c>
      <c r="AB23" t="s">
        <v>90</v>
      </c>
      <c r="AC23">
        <v>11536</v>
      </c>
      <c r="AD23">
        <f>AC23/AY23</f>
        <v>1.0177955409685646</v>
      </c>
      <c r="AH23" t="s">
        <v>90</v>
      </c>
      <c r="AI23" t="s">
        <v>90</v>
      </c>
      <c r="AJ23" t="s">
        <v>90</v>
      </c>
      <c r="AK23" t="s">
        <v>90</v>
      </c>
      <c r="AL23" t="s">
        <v>90</v>
      </c>
      <c r="AM23" t="s">
        <v>90</v>
      </c>
      <c r="AN23">
        <v>0</v>
      </c>
      <c r="AO23" t="s">
        <v>90</v>
      </c>
      <c r="AP23" t="s">
        <v>90</v>
      </c>
      <c r="AQ23">
        <v>0</v>
      </c>
      <c r="AR23" t="s">
        <v>90</v>
      </c>
      <c r="AT23" t="s">
        <v>90</v>
      </c>
      <c r="AU23" t="s">
        <v>90</v>
      </c>
      <c r="AW23">
        <v>2</v>
      </c>
      <c r="AY23">
        <v>11334.3</v>
      </c>
    </row>
    <row r="24" spans="1:51" ht="12.75" customHeight="1" x14ac:dyDescent="0.2">
      <c r="A24" t="s">
        <v>58</v>
      </c>
      <c r="B24">
        <v>1957</v>
      </c>
      <c r="C24" t="s">
        <v>90</v>
      </c>
      <c r="D24" t="s">
        <v>90</v>
      </c>
      <c r="G24">
        <v>0</v>
      </c>
      <c r="H24" t="s">
        <v>90</v>
      </c>
      <c r="I24" t="s">
        <v>90</v>
      </c>
      <c r="J24" t="s">
        <v>90</v>
      </c>
      <c r="K24" t="s">
        <v>90</v>
      </c>
      <c r="L24" t="s">
        <v>90</v>
      </c>
      <c r="M24" t="s">
        <v>90</v>
      </c>
      <c r="N24" t="s">
        <v>90</v>
      </c>
      <c r="O24" t="s">
        <v>90</v>
      </c>
      <c r="P24" t="s">
        <v>90</v>
      </c>
      <c r="Q24" t="s">
        <v>90</v>
      </c>
      <c r="R24" t="s">
        <v>90</v>
      </c>
      <c r="S24" t="s">
        <v>90</v>
      </c>
      <c r="T24" t="s">
        <v>90</v>
      </c>
      <c r="U24" t="s">
        <v>90</v>
      </c>
      <c r="V24" t="s">
        <v>90</v>
      </c>
      <c r="W24" t="s">
        <v>90</v>
      </c>
      <c r="X24" t="s">
        <v>90</v>
      </c>
      <c r="Y24" t="s">
        <v>90</v>
      </c>
      <c r="Z24" t="s">
        <v>90</v>
      </c>
      <c r="AA24" t="s">
        <v>90</v>
      </c>
      <c r="AB24" t="s">
        <v>90</v>
      </c>
      <c r="AC24">
        <v>7510</v>
      </c>
      <c r="AD24">
        <f>AC24/AY24</f>
        <v>0.43460899657984126</v>
      </c>
      <c r="AH24" t="s">
        <v>90</v>
      </c>
      <c r="AI24" t="s">
        <v>90</v>
      </c>
      <c r="AJ24" t="s">
        <v>90</v>
      </c>
      <c r="AK24" t="s">
        <v>90</v>
      </c>
      <c r="AL24" t="s">
        <v>90</v>
      </c>
      <c r="AM24" t="s">
        <v>90</v>
      </c>
      <c r="AN24">
        <v>0</v>
      </c>
      <c r="AO24" t="s">
        <v>90</v>
      </c>
      <c r="AP24" t="s">
        <v>90</v>
      </c>
      <c r="AQ24">
        <v>0</v>
      </c>
      <c r="AR24" t="s">
        <v>90</v>
      </c>
      <c r="AT24" t="s">
        <v>90</v>
      </c>
      <c r="AU24" t="s">
        <v>90</v>
      </c>
      <c r="AW24">
        <v>2</v>
      </c>
      <c r="AY24">
        <v>17279.900000000001</v>
      </c>
    </row>
    <row r="25" spans="1:51" ht="12.75" customHeight="1" x14ac:dyDescent="0.2">
      <c r="A25" t="s">
        <v>59</v>
      </c>
      <c r="B25">
        <v>1957</v>
      </c>
      <c r="C25" t="s">
        <v>90</v>
      </c>
      <c r="D25" t="s">
        <v>90</v>
      </c>
      <c r="G25">
        <v>0</v>
      </c>
      <c r="H25" t="s">
        <v>90</v>
      </c>
      <c r="I25" t="s">
        <v>90</v>
      </c>
      <c r="J25" t="s">
        <v>90</v>
      </c>
      <c r="K25" t="s">
        <v>90</v>
      </c>
      <c r="L25" t="s">
        <v>90</v>
      </c>
      <c r="M25" t="s">
        <v>90</v>
      </c>
      <c r="N25" t="s">
        <v>90</v>
      </c>
      <c r="O25" t="s">
        <v>90</v>
      </c>
      <c r="P25" t="s">
        <v>90</v>
      </c>
      <c r="Q25" t="s">
        <v>90</v>
      </c>
      <c r="R25" t="s">
        <v>90</v>
      </c>
      <c r="S25" t="s">
        <v>90</v>
      </c>
      <c r="T25" t="s">
        <v>90</v>
      </c>
      <c r="U25" t="s">
        <v>90</v>
      </c>
      <c r="V25" t="s">
        <v>90</v>
      </c>
      <c r="W25" t="s">
        <v>90</v>
      </c>
      <c r="X25" t="s">
        <v>90</v>
      </c>
      <c r="Y25" t="s">
        <v>90</v>
      </c>
      <c r="Z25" t="s">
        <v>90</v>
      </c>
      <c r="AA25" t="s">
        <v>90</v>
      </c>
      <c r="AB25" t="s">
        <v>90</v>
      </c>
      <c r="AC25">
        <v>8</v>
      </c>
      <c r="AD25">
        <f>AC25/AY25</f>
        <v>1.281977321821177E-3</v>
      </c>
      <c r="AH25" t="s">
        <v>90</v>
      </c>
      <c r="AI25" t="s">
        <v>90</v>
      </c>
      <c r="AJ25" t="s">
        <v>90</v>
      </c>
      <c r="AK25" t="s">
        <v>90</v>
      </c>
      <c r="AL25" t="s">
        <v>90</v>
      </c>
      <c r="AM25" t="s">
        <v>90</v>
      </c>
      <c r="AN25">
        <v>0</v>
      </c>
      <c r="AO25" t="s">
        <v>90</v>
      </c>
      <c r="AP25" t="s">
        <v>90</v>
      </c>
      <c r="AQ25">
        <v>0</v>
      </c>
      <c r="AR25" t="s">
        <v>90</v>
      </c>
      <c r="AT25" t="s">
        <v>90</v>
      </c>
      <c r="AU25" t="s">
        <v>90</v>
      </c>
      <c r="AW25">
        <v>2</v>
      </c>
      <c r="AY25">
        <v>6240.36</v>
      </c>
    </row>
    <row r="26" spans="1:51" ht="12.75" customHeight="1" x14ac:dyDescent="0.2">
      <c r="A26" t="s">
        <v>60</v>
      </c>
      <c r="B26">
        <v>1957</v>
      </c>
      <c r="C26" t="s">
        <v>90</v>
      </c>
      <c r="D26" t="s">
        <v>90</v>
      </c>
      <c r="G26">
        <v>0</v>
      </c>
      <c r="H26" t="s">
        <v>90</v>
      </c>
      <c r="I26" t="s">
        <v>90</v>
      </c>
      <c r="J26" t="s">
        <v>90</v>
      </c>
      <c r="K26" t="s">
        <v>90</v>
      </c>
      <c r="L26" t="s">
        <v>90</v>
      </c>
      <c r="M26" t="s">
        <v>90</v>
      </c>
      <c r="N26" t="s">
        <v>90</v>
      </c>
      <c r="O26" t="s">
        <v>90</v>
      </c>
      <c r="P26" t="s">
        <v>90</v>
      </c>
      <c r="Q26" t="s">
        <v>90</v>
      </c>
      <c r="R26" t="s">
        <v>90</v>
      </c>
      <c r="S26" t="s">
        <v>90</v>
      </c>
      <c r="T26" t="s">
        <v>90</v>
      </c>
      <c r="U26" t="s">
        <v>90</v>
      </c>
      <c r="V26" t="s">
        <v>90</v>
      </c>
      <c r="W26" t="s">
        <v>90</v>
      </c>
      <c r="X26" t="s">
        <v>90</v>
      </c>
      <c r="Y26" t="s">
        <v>90</v>
      </c>
      <c r="Z26" t="s">
        <v>90</v>
      </c>
      <c r="AA26" t="s">
        <v>90</v>
      </c>
      <c r="AB26" t="s">
        <v>90</v>
      </c>
      <c r="AC26">
        <v>415</v>
      </c>
      <c r="AD26">
        <f>AC26/AY26</f>
        <v>0.18456256448571531</v>
      </c>
      <c r="AH26" t="s">
        <v>90</v>
      </c>
      <c r="AI26" t="s">
        <v>90</v>
      </c>
      <c r="AJ26" t="s">
        <v>90</v>
      </c>
      <c r="AK26" t="s">
        <v>90</v>
      </c>
      <c r="AL26" t="s">
        <v>90</v>
      </c>
      <c r="AM26" t="s">
        <v>90</v>
      </c>
      <c r="AN26">
        <v>0</v>
      </c>
      <c r="AO26" t="s">
        <v>90</v>
      </c>
      <c r="AP26" t="s">
        <v>90</v>
      </c>
      <c r="AQ26">
        <v>0</v>
      </c>
      <c r="AR26" t="s">
        <v>90</v>
      </c>
      <c r="AT26" t="s">
        <v>90</v>
      </c>
      <c r="AU26" t="s">
        <v>90</v>
      </c>
      <c r="AW26">
        <v>2</v>
      </c>
      <c r="AY26">
        <v>2248.56</v>
      </c>
    </row>
    <row r="27" spans="1:51" ht="12.75" customHeight="1" x14ac:dyDescent="0.2">
      <c r="A27" t="s">
        <v>61</v>
      </c>
      <c r="B27">
        <v>1957</v>
      </c>
      <c r="C27" t="s">
        <v>90</v>
      </c>
      <c r="D27" t="s">
        <v>90</v>
      </c>
      <c r="G27">
        <v>0</v>
      </c>
      <c r="H27" t="s">
        <v>90</v>
      </c>
      <c r="I27" t="s">
        <v>90</v>
      </c>
      <c r="J27" t="s">
        <v>90</v>
      </c>
      <c r="K27" t="s">
        <v>90</v>
      </c>
      <c r="L27" t="s">
        <v>90</v>
      </c>
      <c r="M27" t="s">
        <v>90</v>
      </c>
      <c r="N27" t="s">
        <v>90</v>
      </c>
      <c r="O27" t="s">
        <v>90</v>
      </c>
      <c r="P27" t="s">
        <v>90</v>
      </c>
      <c r="Q27" t="s">
        <v>90</v>
      </c>
      <c r="R27" t="s">
        <v>90</v>
      </c>
      <c r="S27" t="s">
        <v>90</v>
      </c>
      <c r="T27" t="s">
        <v>90</v>
      </c>
      <c r="U27" t="s">
        <v>90</v>
      </c>
      <c r="V27" t="s">
        <v>90</v>
      </c>
      <c r="W27" t="s">
        <v>90</v>
      </c>
      <c r="X27" t="s">
        <v>90</v>
      </c>
      <c r="Y27" t="s">
        <v>90</v>
      </c>
      <c r="Z27" t="s">
        <v>90</v>
      </c>
      <c r="AA27" t="s">
        <v>90</v>
      </c>
      <c r="AB27" t="s">
        <v>90</v>
      </c>
      <c r="AC27">
        <v>113</v>
      </c>
      <c r="AD27">
        <f>AC27/AY27</f>
        <v>1.3773718526138982E-2</v>
      </c>
      <c r="AH27" t="s">
        <v>90</v>
      </c>
      <c r="AI27" t="s">
        <v>90</v>
      </c>
      <c r="AJ27" t="s">
        <v>90</v>
      </c>
      <c r="AK27" t="s">
        <v>90</v>
      </c>
      <c r="AL27" t="s">
        <v>90</v>
      </c>
      <c r="AM27" t="s">
        <v>90</v>
      </c>
      <c r="AN27">
        <v>0</v>
      </c>
      <c r="AO27" t="s">
        <v>90</v>
      </c>
      <c r="AP27" t="s">
        <v>90</v>
      </c>
      <c r="AQ27">
        <v>0</v>
      </c>
      <c r="AR27" t="s">
        <v>90</v>
      </c>
      <c r="AT27" t="s">
        <v>90</v>
      </c>
      <c r="AU27" t="s">
        <v>90</v>
      </c>
      <c r="AW27">
        <v>2</v>
      </c>
      <c r="AY27">
        <v>8204.0300000000007</v>
      </c>
    </row>
    <row r="28" spans="1:51" ht="12.75" customHeight="1" x14ac:dyDescent="0.2">
      <c r="A28" t="s">
        <v>62</v>
      </c>
      <c r="B28">
        <v>1957</v>
      </c>
      <c r="C28" t="s">
        <v>90</v>
      </c>
      <c r="D28" t="s">
        <v>90</v>
      </c>
      <c r="G28">
        <v>0</v>
      </c>
      <c r="H28" t="s">
        <v>90</v>
      </c>
      <c r="I28" t="s">
        <v>90</v>
      </c>
      <c r="J28" t="s">
        <v>90</v>
      </c>
      <c r="K28" t="s">
        <v>90</v>
      </c>
      <c r="L28" t="s">
        <v>90</v>
      </c>
      <c r="M28" t="s">
        <v>90</v>
      </c>
      <c r="N28" t="s">
        <v>90</v>
      </c>
      <c r="O28" t="s">
        <v>90</v>
      </c>
      <c r="P28" t="s">
        <v>90</v>
      </c>
      <c r="Q28" t="s">
        <v>90</v>
      </c>
      <c r="R28" t="s">
        <v>90</v>
      </c>
      <c r="S28" t="s">
        <v>90</v>
      </c>
      <c r="T28" t="s">
        <v>90</v>
      </c>
      <c r="U28" t="s">
        <v>90</v>
      </c>
      <c r="V28" t="s">
        <v>90</v>
      </c>
      <c r="W28" t="s">
        <v>90</v>
      </c>
      <c r="X28" t="s">
        <v>90</v>
      </c>
      <c r="Y28" t="s">
        <v>90</v>
      </c>
      <c r="Z28" t="s">
        <v>90</v>
      </c>
      <c r="AA28" t="s">
        <v>90</v>
      </c>
      <c r="AB28" t="s">
        <v>90</v>
      </c>
      <c r="AC28">
        <v>30</v>
      </c>
      <c r="AD28">
        <f>AC28/AY28</f>
        <v>2.278907947311648E-2</v>
      </c>
      <c r="AH28" t="s">
        <v>90</v>
      </c>
      <c r="AI28" t="s">
        <v>90</v>
      </c>
      <c r="AJ28" t="s">
        <v>90</v>
      </c>
      <c r="AK28" t="s">
        <v>90</v>
      </c>
      <c r="AL28" t="s">
        <v>90</v>
      </c>
      <c r="AM28" t="s">
        <v>90</v>
      </c>
      <c r="AN28">
        <v>0</v>
      </c>
      <c r="AO28" t="s">
        <v>90</v>
      </c>
      <c r="AP28" t="s">
        <v>90</v>
      </c>
      <c r="AQ28">
        <v>0</v>
      </c>
      <c r="AR28" t="s">
        <v>90</v>
      </c>
      <c r="AT28" t="s">
        <v>90</v>
      </c>
      <c r="AU28" t="s">
        <v>90</v>
      </c>
      <c r="AW28">
        <v>2</v>
      </c>
      <c r="AY28">
        <v>1316.42</v>
      </c>
    </row>
    <row r="29" spans="1:51" ht="12.75" customHeight="1" x14ac:dyDescent="0.2">
      <c r="A29" t="s">
        <v>64</v>
      </c>
      <c r="B29">
        <v>1957</v>
      </c>
      <c r="C29" t="s">
        <v>90</v>
      </c>
      <c r="D29" t="s">
        <v>90</v>
      </c>
      <c r="G29">
        <v>0</v>
      </c>
      <c r="H29" t="s">
        <v>90</v>
      </c>
      <c r="I29" t="s">
        <v>90</v>
      </c>
      <c r="J29" t="s">
        <v>90</v>
      </c>
      <c r="K29" t="s">
        <v>90</v>
      </c>
      <c r="L29" t="s">
        <v>90</v>
      </c>
      <c r="M29" t="s">
        <v>90</v>
      </c>
      <c r="N29" t="s">
        <v>90</v>
      </c>
      <c r="O29" t="s">
        <v>90</v>
      </c>
      <c r="P29" t="s">
        <v>90</v>
      </c>
      <c r="Q29" t="s">
        <v>90</v>
      </c>
      <c r="R29" t="s">
        <v>90</v>
      </c>
      <c r="S29" t="s">
        <v>90</v>
      </c>
      <c r="T29" t="s">
        <v>90</v>
      </c>
      <c r="U29" t="s">
        <v>90</v>
      </c>
      <c r="V29" t="s">
        <v>90</v>
      </c>
      <c r="W29" t="s">
        <v>90</v>
      </c>
      <c r="X29" t="s">
        <v>90</v>
      </c>
      <c r="Y29" t="s">
        <v>90</v>
      </c>
      <c r="Z29" t="s">
        <v>90</v>
      </c>
      <c r="AA29" t="s">
        <v>90</v>
      </c>
      <c r="AB29" t="s">
        <v>90</v>
      </c>
      <c r="AC29">
        <v>50</v>
      </c>
      <c r="AD29">
        <f>AC29/AY29</f>
        <v>1.9374738441031047E-2</v>
      </c>
      <c r="AH29" t="s">
        <v>90</v>
      </c>
      <c r="AI29" t="s">
        <v>90</v>
      </c>
      <c r="AJ29" t="s">
        <v>90</v>
      </c>
      <c r="AK29" t="s">
        <v>90</v>
      </c>
      <c r="AL29" t="s">
        <v>90</v>
      </c>
      <c r="AM29" t="s">
        <v>90</v>
      </c>
      <c r="AN29">
        <v>0</v>
      </c>
      <c r="AO29" t="s">
        <v>90</v>
      </c>
      <c r="AP29" t="s">
        <v>90</v>
      </c>
      <c r="AQ29">
        <v>0</v>
      </c>
      <c r="AR29" t="s">
        <v>90</v>
      </c>
      <c r="AT29" t="s">
        <v>90</v>
      </c>
      <c r="AU29" t="s">
        <v>90</v>
      </c>
      <c r="AW29">
        <v>2</v>
      </c>
      <c r="AY29">
        <v>2580.6799999999998</v>
      </c>
    </row>
    <row r="30" spans="1:51" ht="12.75" customHeight="1" x14ac:dyDescent="0.2">
      <c r="A30" t="s">
        <v>65</v>
      </c>
      <c r="B30">
        <v>1957</v>
      </c>
      <c r="C30" t="s">
        <v>90</v>
      </c>
      <c r="D30" t="s">
        <v>90</v>
      </c>
      <c r="G30">
        <v>0</v>
      </c>
      <c r="H30" t="s">
        <v>90</v>
      </c>
      <c r="I30" t="s">
        <v>90</v>
      </c>
      <c r="J30" t="s">
        <v>90</v>
      </c>
      <c r="K30" t="s">
        <v>90</v>
      </c>
      <c r="L30" t="s">
        <v>90</v>
      </c>
      <c r="M30" t="s">
        <v>90</v>
      </c>
      <c r="N30" t="s">
        <v>90</v>
      </c>
      <c r="O30" t="s">
        <v>90</v>
      </c>
      <c r="P30" t="s">
        <v>90</v>
      </c>
      <c r="Q30" t="s">
        <v>90</v>
      </c>
      <c r="R30" t="s">
        <v>90</v>
      </c>
      <c r="S30" t="s">
        <v>90</v>
      </c>
      <c r="T30" t="s">
        <v>90</v>
      </c>
      <c r="U30" t="s">
        <v>90</v>
      </c>
      <c r="V30" t="s">
        <v>90</v>
      </c>
      <c r="W30" t="s">
        <v>90</v>
      </c>
      <c r="X30" t="s">
        <v>90</v>
      </c>
      <c r="Y30" t="s">
        <v>90</v>
      </c>
      <c r="Z30" t="s">
        <v>90</v>
      </c>
      <c r="AA30" t="s">
        <v>90</v>
      </c>
      <c r="AB30" t="s">
        <v>90</v>
      </c>
      <c r="AC30">
        <v>6313</v>
      </c>
      <c r="AD30">
        <f>AC30/AY30</f>
        <v>9.3629126029282652</v>
      </c>
      <c r="AH30" t="s">
        <v>90</v>
      </c>
      <c r="AI30" t="s">
        <v>90</v>
      </c>
      <c r="AJ30" t="s">
        <v>90</v>
      </c>
      <c r="AK30" t="s">
        <v>90</v>
      </c>
      <c r="AL30" t="s">
        <v>90</v>
      </c>
      <c r="AM30" t="s">
        <v>90</v>
      </c>
      <c r="AN30">
        <v>0</v>
      </c>
      <c r="AO30" t="s">
        <v>90</v>
      </c>
      <c r="AP30" t="s">
        <v>90</v>
      </c>
      <c r="AQ30">
        <v>0</v>
      </c>
      <c r="AR30" t="s">
        <v>90</v>
      </c>
      <c r="AT30" t="s">
        <v>90</v>
      </c>
      <c r="AU30" t="s">
        <v>90</v>
      </c>
      <c r="AW30">
        <v>2</v>
      </c>
      <c r="AY30">
        <v>674.25599999999997</v>
      </c>
    </row>
    <row r="31" spans="1:51" ht="12.75" customHeight="1" x14ac:dyDescent="0.2">
      <c r="A31" t="s">
        <v>66</v>
      </c>
      <c r="B31">
        <v>1957</v>
      </c>
      <c r="C31" t="s">
        <v>90</v>
      </c>
      <c r="D31" t="s">
        <v>90</v>
      </c>
      <c r="G31">
        <v>0</v>
      </c>
      <c r="H31" t="s">
        <v>90</v>
      </c>
      <c r="I31" t="s">
        <v>90</v>
      </c>
      <c r="J31" t="s">
        <v>90</v>
      </c>
      <c r="K31" t="s">
        <v>90</v>
      </c>
      <c r="L31" t="s">
        <v>90</v>
      </c>
      <c r="M31" t="s">
        <v>90</v>
      </c>
      <c r="N31" t="s">
        <v>90</v>
      </c>
      <c r="O31" t="s">
        <v>90</v>
      </c>
      <c r="P31" t="s">
        <v>90</v>
      </c>
      <c r="Q31" t="s">
        <v>90</v>
      </c>
      <c r="R31" t="s">
        <v>90</v>
      </c>
      <c r="S31" t="s">
        <v>90</v>
      </c>
      <c r="T31" t="s">
        <v>90</v>
      </c>
      <c r="U31" t="s">
        <v>90</v>
      </c>
      <c r="V31" t="s">
        <v>90</v>
      </c>
      <c r="W31" t="s">
        <v>90</v>
      </c>
      <c r="X31" t="s">
        <v>90</v>
      </c>
      <c r="Y31" t="s">
        <v>90</v>
      </c>
      <c r="Z31" t="s">
        <v>90</v>
      </c>
      <c r="AA31" t="s">
        <v>90</v>
      </c>
      <c r="AB31" t="s">
        <v>90</v>
      </c>
      <c r="AC31">
        <v>2812</v>
      </c>
      <c r="AD31">
        <f>AC31/AY31</f>
        <v>2.4619371558147067</v>
      </c>
      <c r="AH31" t="s">
        <v>90</v>
      </c>
      <c r="AI31" t="s">
        <v>90</v>
      </c>
      <c r="AJ31" t="s">
        <v>90</v>
      </c>
      <c r="AK31" t="s">
        <v>90</v>
      </c>
      <c r="AL31" t="s">
        <v>90</v>
      </c>
      <c r="AM31" t="s">
        <v>90</v>
      </c>
      <c r="AN31">
        <v>0</v>
      </c>
      <c r="AO31" t="s">
        <v>90</v>
      </c>
      <c r="AP31" t="s">
        <v>90</v>
      </c>
      <c r="AQ31">
        <v>0</v>
      </c>
      <c r="AR31" t="s">
        <v>90</v>
      </c>
      <c r="AT31" t="s">
        <v>90</v>
      </c>
      <c r="AU31" t="s">
        <v>90</v>
      </c>
      <c r="AW31">
        <v>2</v>
      </c>
      <c r="AY31">
        <v>1142.19</v>
      </c>
    </row>
    <row r="32" spans="1:51" ht="12.75" customHeight="1" x14ac:dyDescent="0.2">
      <c r="A32" t="s">
        <v>67</v>
      </c>
      <c r="B32">
        <v>1957</v>
      </c>
      <c r="C32" t="s">
        <v>90</v>
      </c>
      <c r="D32" t="s">
        <v>90</v>
      </c>
      <c r="G32">
        <v>0</v>
      </c>
      <c r="H32" t="s">
        <v>90</v>
      </c>
      <c r="I32" t="s">
        <v>90</v>
      </c>
      <c r="J32" t="s">
        <v>90</v>
      </c>
      <c r="K32" t="s">
        <v>90</v>
      </c>
      <c r="L32" t="s">
        <v>90</v>
      </c>
      <c r="M32" t="s">
        <v>90</v>
      </c>
      <c r="N32" t="s">
        <v>90</v>
      </c>
      <c r="O32" t="s">
        <v>90</v>
      </c>
      <c r="P32" t="s">
        <v>90</v>
      </c>
      <c r="Q32" t="s">
        <v>90</v>
      </c>
      <c r="R32" t="s">
        <v>90</v>
      </c>
      <c r="S32" t="s">
        <v>90</v>
      </c>
      <c r="T32" t="s">
        <v>90</v>
      </c>
      <c r="U32" t="s">
        <v>90</v>
      </c>
      <c r="V32" t="s">
        <v>90</v>
      </c>
      <c r="W32" t="s">
        <v>90</v>
      </c>
      <c r="X32" t="s">
        <v>90</v>
      </c>
      <c r="Y32" t="s">
        <v>90</v>
      </c>
      <c r="Z32" t="s">
        <v>90</v>
      </c>
      <c r="AA32" t="s">
        <v>90</v>
      </c>
      <c r="AB32" t="s">
        <v>90</v>
      </c>
      <c r="AC32">
        <v>23608</v>
      </c>
      <c r="AD32">
        <f>AC32/AY32</f>
        <v>1.6380566464523112</v>
      </c>
      <c r="AH32" t="s">
        <v>90</v>
      </c>
      <c r="AI32" t="s">
        <v>90</v>
      </c>
      <c r="AJ32" t="s">
        <v>90</v>
      </c>
      <c r="AK32" t="s">
        <v>90</v>
      </c>
      <c r="AL32" t="s">
        <v>90</v>
      </c>
      <c r="AM32" t="s">
        <v>90</v>
      </c>
      <c r="AN32">
        <v>0</v>
      </c>
      <c r="AO32" t="s">
        <v>90</v>
      </c>
      <c r="AP32" t="s">
        <v>90</v>
      </c>
      <c r="AQ32">
        <v>0</v>
      </c>
      <c r="AR32" t="s">
        <v>90</v>
      </c>
      <c r="AT32" t="s">
        <v>90</v>
      </c>
      <c r="AU32" t="s">
        <v>90</v>
      </c>
      <c r="AW32">
        <v>2</v>
      </c>
      <c r="AY32">
        <v>14412.2</v>
      </c>
    </row>
    <row r="33" spans="1:51" ht="12.75" customHeight="1" x14ac:dyDescent="0.2">
      <c r="A33" t="s">
        <v>68</v>
      </c>
      <c r="B33">
        <v>1957</v>
      </c>
      <c r="C33" t="s">
        <v>90</v>
      </c>
      <c r="D33" t="s">
        <v>90</v>
      </c>
      <c r="G33">
        <v>0</v>
      </c>
      <c r="H33" t="s">
        <v>90</v>
      </c>
      <c r="I33" t="s">
        <v>90</v>
      </c>
      <c r="J33" t="s">
        <v>90</v>
      </c>
      <c r="K33" t="s">
        <v>90</v>
      </c>
      <c r="L33" t="s">
        <v>90</v>
      </c>
      <c r="M33" t="s">
        <v>90</v>
      </c>
      <c r="N33" t="s">
        <v>90</v>
      </c>
      <c r="O33" t="s">
        <v>90</v>
      </c>
      <c r="P33" t="s">
        <v>90</v>
      </c>
      <c r="Q33" t="s">
        <v>90</v>
      </c>
      <c r="R33" t="s">
        <v>90</v>
      </c>
      <c r="S33" t="s">
        <v>90</v>
      </c>
      <c r="T33" t="s">
        <v>90</v>
      </c>
      <c r="U33" t="s">
        <v>90</v>
      </c>
      <c r="V33" t="s">
        <v>90</v>
      </c>
      <c r="W33" t="s">
        <v>90</v>
      </c>
      <c r="X33" t="s">
        <v>90</v>
      </c>
      <c r="Y33" t="s">
        <v>90</v>
      </c>
      <c r="Z33" t="s">
        <v>90</v>
      </c>
      <c r="AA33" t="s">
        <v>90</v>
      </c>
      <c r="AB33" t="s">
        <v>90</v>
      </c>
      <c r="AC33">
        <v>75</v>
      </c>
      <c r="AD33">
        <f>AC33/AY33</f>
        <v>5.117043849654429E-2</v>
      </c>
      <c r="AH33" t="s">
        <v>90</v>
      </c>
      <c r="AI33" t="s">
        <v>90</v>
      </c>
      <c r="AJ33" t="s">
        <v>90</v>
      </c>
      <c r="AK33" t="s">
        <v>90</v>
      </c>
      <c r="AL33" t="s">
        <v>90</v>
      </c>
      <c r="AM33" t="s">
        <v>90</v>
      </c>
      <c r="AN33">
        <v>0</v>
      </c>
      <c r="AO33" t="s">
        <v>90</v>
      </c>
      <c r="AP33" t="s">
        <v>90</v>
      </c>
      <c r="AQ33">
        <v>0</v>
      </c>
      <c r="AR33" t="s">
        <v>90</v>
      </c>
      <c r="AT33" t="s">
        <v>90</v>
      </c>
      <c r="AU33" t="s">
        <v>90</v>
      </c>
      <c r="AW33">
        <v>2</v>
      </c>
      <c r="AY33">
        <v>1465.69</v>
      </c>
    </row>
    <row r="34" spans="1:51" ht="12.75" customHeight="1" x14ac:dyDescent="0.2">
      <c r="A34" t="s">
        <v>70</v>
      </c>
      <c r="B34">
        <v>1957</v>
      </c>
      <c r="C34" t="s">
        <v>90</v>
      </c>
      <c r="D34" t="s">
        <v>90</v>
      </c>
      <c r="G34">
        <v>0</v>
      </c>
      <c r="H34" t="s">
        <v>90</v>
      </c>
      <c r="I34" t="s">
        <v>90</v>
      </c>
      <c r="J34" t="s">
        <v>90</v>
      </c>
      <c r="K34" t="s">
        <v>90</v>
      </c>
      <c r="L34" t="s">
        <v>90</v>
      </c>
      <c r="M34" t="s">
        <v>90</v>
      </c>
      <c r="N34" t="s">
        <v>90</v>
      </c>
      <c r="O34" t="s">
        <v>90</v>
      </c>
      <c r="P34" t="s">
        <v>90</v>
      </c>
      <c r="Q34" t="s">
        <v>90</v>
      </c>
      <c r="R34" t="s">
        <v>90</v>
      </c>
      <c r="S34" t="s">
        <v>90</v>
      </c>
      <c r="T34" t="s">
        <v>90</v>
      </c>
      <c r="U34" t="s">
        <v>90</v>
      </c>
      <c r="V34" t="s">
        <v>90</v>
      </c>
      <c r="W34" t="s">
        <v>90</v>
      </c>
      <c r="X34" t="s">
        <v>90</v>
      </c>
      <c r="Y34" t="s">
        <v>90</v>
      </c>
      <c r="Z34" t="s">
        <v>90</v>
      </c>
      <c r="AA34" t="s">
        <v>90</v>
      </c>
      <c r="AB34" t="s">
        <v>90</v>
      </c>
      <c r="AC34">
        <v>86883</v>
      </c>
      <c r="AD34">
        <f>AC34/AY34</f>
        <v>2.1272277215602067</v>
      </c>
      <c r="AH34" t="s">
        <v>90</v>
      </c>
      <c r="AI34" t="s">
        <v>90</v>
      </c>
      <c r="AJ34" t="s">
        <v>90</v>
      </c>
      <c r="AK34" t="s">
        <v>90</v>
      </c>
      <c r="AL34" t="s">
        <v>90</v>
      </c>
      <c r="AM34" t="s">
        <v>90</v>
      </c>
      <c r="AN34">
        <v>0</v>
      </c>
      <c r="AO34" t="s">
        <v>90</v>
      </c>
      <c r="AP34" t="s">
        <v>90</v>
      </c>
      <c r="AQ34">
        <v>0</v>
      </c>
      <c r="AR34" t="s">
        <v>90</v>
      </c>
      <c r="AT34" t="s">
        <v>90</v>
      </c>
      <c r="AU34" t="s">
        <v>90</v>
      </c>
      <c r="AW34">
        <v>2</v>
      </c>
      <c r="AY34">
        <v>40843.300000000003</v>
      </c>
    </row>
    <row r="35" spans="1:51" ht="12.75" customHeight="1" x14ac:dyDescent="0.2">
      <c r="A35" t="s">
        <v>71</v>
      </c>
      <c r="B35">
        <v>1957</v>
      </c>
      <c r="C35" t="s">
        <v>90</v>
      </c>
      <c r="D35" t="s">
        <v>90</v>
      </c>
      <c r="G35">
        <v>0</v>
      </c>
      <c r="H35" t="s">
        <v>90</v>
      </c>
      <c r="I35" t="s">
        <v>90</v>
      </c>
      <c r="J35" t="s">
        <v>90</v>
      </c>
      <c r="K35" t="s">
        <v>90</v>
      </c>
      <c r="L35" t="s">
        <v>90</v>
      </c>
      <c r="M35" t="s">
        <v>90</v>
      </c>
      <c r="N35" t="s">
        <v>90</v>
      </c>
      <c r="O35" t="s">
        <v>90</v>
      </c>
      <c r="P35" t="s">
        <v>90</v>
      </c>
      <c r="Q35" t="s">
        <v>90</v>
      </c>
      <c r="R35" t="s">
        <v>90</v>
      </c>
      <c r="S35" t="s">
        <v>90</v>
      </c>
      <c r="T35" t="s">
        <v>90</v>
      </c>
      <c r="U35" t="s">
        <v>90</v>
      </c>
      <c r="V35" t="s">
        <v>90</v>
      </c>
      <c r="W35" t="s">
        <v>90</v>
      </c>
      <c r="X35" t="s">
        <v>90</v>
      </c>
      <c r="Y35" t="s">
        <v>90</v>
      </c>
      <c r="Z35" t="s">
        <v>90</v>
      </c>
      <c r="AA35" t="s">
        <v>90</v>
      </c>
      <c r="AB35" t="s">
        <v>90</v>
      </c>
      <c r="AC35">
        <v>0</v>
      </c>
      <c r="AD35">
        <f>AC35/AY35</f>
        <v>0</v>
      </c>
      <c r="AH35" t="s">
        <v>90</v>
      </c>
      <c r="AI35" t="s">
        <v>90</v>
      </c>
      <c r="AJ35" t="s">
        <v>90</v>
      </c>
      <c r="AK35" t="s">
        <v>90</v>
      </c>
      <c r="AL35" t="s">
        <v>90</v>
      </c>
      <c r="AM35" t="s">
        <v>90</v>
      </c>
      <c r="AN35">
        <v>0</v>
      </c>
      <c r="AO35" t="s">
        <v>90</v>
      </c>
      <c r="AP35" t="s">
        <v>90</v>
      </c>
      <c r="AQ35">
        <v>0</v>
      </c>
      <c r="AR35" t="s">
        <v>90</v>
      </c>
      <c r="AT35" t="s">
        <v>90</v>
      </c>
      <c r="AU35" t="s">
        <v>90</v>
      </c>
      <c r="AW35">
        <v>2</v>
      </c>
      <c r="AY35">
        <v>6450.81</v>
      </c>
    </row>
    <row r="36" spans="1:51" ht="12.75" customHeight="1" x14ac:dyDescent="0.2">
      <c r="A36" t="s">
        <v>72</v>
      </c>
      <c r="B36">
        <v>1957</v>
      </c>
      <c r="C36" t="s">
        <v>90</v>
      </c>
      <c r="D36" t="s">
        <v>90</v>
      </c>
      <c r="G36">
        <v>0</v>
      </c>
      <c r="H36" t="s">
        <v>90</v>
      </c>
      <c r="I36" t="s">
        <v>90</v>
      </c>
      <c r="J36" t="s">
        <v>90</v>
      </c>
      <c r="K36" t="s">
        <v>90</v>
      </c>
      <c r="L36" t="s">
        <v>90</v>
      </c>
      <c r="M36" t="s">
        <v>90</v>
      </c>
      <c r="N36" t="s">
        <v>90</v>
      </c>
      <c r="O36" t="s">
        <v>90</v>
      </c>
      <c r="P36" t="s">
        <v>90</v>
      </c>
      <c r="Q36" t="s">
        <v>90</v>
      </c>
      <c r="R36" t="s">
        <v>90</v>
      </c>
      <c r="S36" t="s">
        <v>90</v>
      </c>
      <c r="T36" t="s">
        <v>90</v>
      </c>
      <c r="U36" t="s">
        <v>90</v>
      </c>
      <c r="V36" t="s">
        <v>90</v>
      </c>
      <c r="W36" t="s">
        <v>90</v>
      </c>
      <c r="X36" t="s">
        <v>90</v>
      </c>
      <c r="Y36" t="s">
        <v>90</v>
      </c>
      <c r="Z36" t="s">
        <v>90</v>
      </c>
      <c r="AA36" t="s">
        <v>90</v>
      </c>
      <c r="AB36" t="s">
        <v>90</v>
      </c>
      <c r="AC36">
        <v>0</v>
      </c>
      <c r="AD36">
        <f>AC36/AY36</f>
        <v>0</v>
      </c>
      <c r="AH36" t="s">
        <v>90</v>
      </c>
      <c r="AI36" t="s">
        <v>90</v>
      </c>
      <c r="AJ36" t="s">
        <v>90</v>
      </c>
      <c r="AK36" t="s">
        <v>90</v>
      </c>
      <c r="AL36" t="s">
        <v>90</v>
      </c>
      <c r="AM36" t="s">
        <v>90</v>
      </c>
      <c r="AN36">
        <v>0</v>
      </c>
      <c r="AO36" t="s">
        <v>90</v>
      </c>
      <c r="AP36" t="s">
        <v>90</v>
      </c>
      <c r="AQ36">
        <v>0</v>
      </c>
      <c r="AR36" t="s">
        <v>90</v>
      </c>
      <c r="AT36" t="s">
        <v>90</v>
      </c>
      <c r="AU36" t="s">
        <v>90</v>
      </c>
      <c r="AW36">
        <v>2</v>
      </c>
      <c r="AY36">
        <v>1002.96</v>
      </c>
    </row>
    <row r="37" spans="1:51" ht="12.75" customHeight="1" x14ac:dyDescent="0.2">
      <c r="A37" t="s">
        <v>73</v>
      </c>
      <c r="B37">
        <v>1957</v>
      </c>
      <c r="C37" t="s">
        <v>90</v>
      </c>
      <c r="D37" t="s">
        <v>90</v>
      </c>
      <c r="G37">
        <v>0</v>
      </c>
      <c r="H37" t="s">
        <v>90</v>
      </c>
      <c r="I37" t="s">
        <v>90</v>
      </c>
      <c r="J37" t="s">
        <v>90</v>
      </c>
      <c r="K37" t="s">
        <v>90</v>
      </c>
      <c r="L37" t="s">
        <v>90</v>
      </c>
      <c r="M37" t="s">
        <v>90</v>
      </c>
      <c r="N37" t="s">
        <v>90</v>
      </c>
      <c r="O37" t="s">
        <v>90</v>
      </c>
      <c r="P37" t="s">
        <v>90</v>
      </c>
      <c r="Q37" t="s">
        <v>90</v>
      </c>
      <c r="R37" t="s">
        <v>90</v>
      </c>
      <c r="S37" t="s">
        <v>90</v>
      </c>
      <c r="T37" t="s">
        <v>90</v>
      </c>
      <c r="U37" t="s">
        <v>90</v>
      </c>
      <c r="V37" t="s">
        <v>90</v>
      </c>
      <c r="W37" t="s">
        <v>90</v>
      </c>
      <c r="X37" t="s">
        <v>90</v>
      </c>
      <c r="Y37" t="s">
        <v>90</v>
      </c>
      <c r="Z37" t="s">
        <v>90</v>
      </c>
      <c r="AA37" t="s">
        <v>90</v>
      </c>
      <c r="AB37" t="s">
        <v>90</v>
      </c>
      <c r="AC37">
        <v>8540</v>
      </c>
      <c r="AD37">
        <f>AC37/AY37</f>
        <v>0.40820228478562209</v>
      </c>
      <c r="AH37" t="s">
        <v>90</v>
      </c>
      <c r="AI37" t="s">
        <v>90</v>
      </c>
      <c r="AJ37" t="s">
        <v>90</v>
      </c>
      <c r="AK37" t="s">
        <v>90</v>
      </c>
      <c r="AL37" t="s">
        <v>90</v>
      </c>
      <c r="AM37" t="s">
        <v>90</v>
      </c>
      <c r="AN37">
        <v>0</v>
      </c>
      <c r="AO37" t="s">
        <v>90</v>
      </c>
      <c r="AP37" t="s">
        <v>90</v>
      </c>
      <c r="AQ37">
        <v>0</v>
      </c>
      <c r="AR37" t="s">
        <v>90</v>
      </c>
      <c r="AT37" t="s">
        <v>90</v>
      </c>
      <c r="AU37" t="s">
        <v>90</v>
      </c>
      <c r="AW37">
        <v>2</v>
      </c>
      <c r="AY37">
        <v>20921</v>
      </c>
    </row>
    <row r="38" spans="1:51" ht="12.75" customHeight="1" x14ac:dyDescent="0.2">
      <c r="A38" t="s">
        <v>74</v>
      </c>
      <c r="B38">
        <v>1957</v>
      </c>
      <c r="C38" t="s">
        <v>90</v>
      </c>
      <c r="D38" t="s">
        <v>90</v>
      </c>
      <c r="G38">
        <v>0</v>
      </c>
      <c r="H38" t="s">
        <v>90</v>
      </c>
      <c r="I38" t="s">
        <v>90</v>
      </c>
      <c r="J38" t="s">
        <v>90</v>
      </c>
      <c r="K38" t="s">
        <v>90</v>
      </c>
      <c r="L38" t="s">
        <v>90</v>
      </c>
      <c r="M38" t="s">
        <v>90</v>
      </c>
      <c r="N38" t="s">
        <v>90</v>
      </c>
      <c r="O38" t="s">
        <v>90</v>
      </c>
      <c r="P38" t="s">
        <v>90</v>
      </c>
      <c r="Q38" t="s">
        <v>90</v>
      </c>
      <c r="R38" t="s">
        <v>90</v>
      </c>
      <c r="S38" t="s">
        <v>90</v>
      </c>
      <c r="T38" t="s">
        <v>90</v>
      </c>
      <c r="U38" t="s">
        <v>90</v>
      </c>
      <c r="V38" t="s">
        <v>90</v>
      </c>
      <c r="W38" t="s">
        <v>90</v>
      </c>
      <c r="X38" t="s">
        <v>90</v>
      </c>
      <c r="Y38" t="s">
        <v>90</v>
      </c>
      <c r="Z38" t="s">
        <v>90</v>
      </c>
      <c r="AA38" t="s">
        <v>90</v>
      </c>
      <c r="AB38" t="s">
        <v>90</v>
      </c>
      <c r="AC38">
        <v>0</v>
      </c>
      <c r="AD38">
        <f>AC38/AY38</f>
        <v>0</v>
      </c>
      <c r="AH38" t="s">
        <v>90</v>
      </c>
      <c r="AI38" t="s">
        <v>90</v>
      </c>
      <c r="AJ38" t="s">
        <v>90</v>
      </c>
      <c r="AK38" t="s">
        <v>90</v>
      </c>
      <c r="AL38" t="s">
        <v>90</v>
      </c>
      <c r="AM38" t="s">
        <v>90</v>
      </c>
      <c r="AN38">
        <v>0</v>
      </c>
      <c r="AO38" t="s">
        <v>90</v>
      </c>
      <c r="AP38" t="s">
        <v>90</v>
      </c>
      <c r="AQ38">
        <v>0</v>
      </c>
      <c r="AR38" t="s">
        <v>90</v>
      </c>
      <c r="AT38" t="s">
        <v>90</v>
      </c>
      <c r="AU38" t="s">
        <v>90</v>
      </c>
      <c r="AW38">
        <v>2</v>
      </c>
      <c r="AY38">
        <v>3818.33</v>
      </c>
    </row>
    <row r="39" spans="1:51" ht="12.75" customHeight="1" x14ac:dyDescent="0.2">
      <c r="A39" t="s">
        <v>75</v>
      </c>
      <c r="B39">
        <v>1957</v>
      </c>
      <c r="C39" t="s">
        <v>90</v>
      </c>
      <c r="D39" t="s">
        <v>90</v>
      </c>
      <c r="G39">
        <v>0</v>
      </c>
      <c r="H39" t="s">
        <v>90</v>
      </c>
      <c r="I39" t="s">
        <v>90</v>
      </c>
      <c r="J39" t="s">
        <v>90</v>
      </c>
      <c r="K39" t="s">
        <v>90</v>
      </c>
      <c r="L39" t="s">
        <v>90</v>
      </c>
      <c r="M39" t="s">
        <v>90</v>
      </c>
      <c r="N39" t="s">
        <v>90</v>
      </c>
      <c r="O39" t="s">
        <v>90</v>
      </c>
      <c r="P39" t="s">
        <v>90</v>
      </c>
      <c r="Q39" t="s">
        <v>90</v>
      </c>
      <c r="R39" t="s">
        <v>90</v>
      </c>
      <c r="S39" t="s">
        <v>90</v>
      </c>
      <c r="T39" t="s">
        <v>90</v>
      </c>
      <c r="U39" t="s">
        <v>90</v>
      </c>
      <c r="V39" t="s">
        <v>90</v>
      </c>
      <c r="W39" t="s">
        <v>90</v>
      </c>
      <c r="X39" t="s">
        <v>90</v>
      </c>
      <c r="Y39" t="s">
        <v>90</v>
      </c>
      <c r="Z39" t="s">
        <v>90</v>
      </c>
      <c r="AA39" t="s">
        <v>90</v>
      </c>
      <c r="AB39" t="s">
        <v>90</v>
      </c>
      <c r="AC39">
        <v>880</v>
      </c>
      <c r="AD39">
        <f>AC39/AY39</f>
        <v>0.2432417491293051</v>
      </c>
      <c r="AH39" t="s">
        <v>90</v>
      </c>
      <c r="AI39" t="s">
        <v>90</v>
      </c>
      <c r="AJ39" t="s">
        <v>90</v>
      </c>
      <c r="AK39" t="s">
        <v>90</v>
      </c>
      <c r="AL39" t="s">
        <v>90</v>
      </c>
      <c r="AM39" t="s">
        <v>90</v>
      </c>
      <c r="AN39">
        <v>0</v>
      </c>
      <c r="AO39" t="s">
        <v>90</v>
      </c>
      <c r="AP39" t="s">
        <v>90</v>
      </c>
      <c r="AQ39">
        <v>0</v>
      </c>
      <c r="AR39" t="s">
        <v>90</v>
      </c>
      <c r="AT39" t="s">
        <v>90</v>
      </c>
      <c r="AU39" t="s">
        <v>90</v>
      </c>
      <c r="AW39">
        <v>2</v>
      </c>
      <c r="AY39">
        <v>3617.8</v>
      </c>
    </row>
    <row r="40" spans="1:51" ht="12.75" customHeight="1" x14ac:dyDescent="0.2">
      <c r="A40" t="s">
        <v>76</v>
      </c>
      <c r="B40">
        <v>1957</v>
      </c>
      <c r="C40" t="s">
        <v>90</v>
      </c>
      <c r="D40" t="s">
        <v>90</v>
      </c>
      <c r="G40">
        <v>0</v>
      </c>
      <c r="H40" t="s">
        <v>90</v>
      </c>
      <c r="I40" t="s">
        <v>90</v>
      </c>
      <c r="J40" t="s">
        <v>90</v>
      </c>
      <c r="K40" t="s">
        <v>90</v>
      </c>
      <c r="L40" t="s">
        <v>90</v>
      </c>
      <c r="M40" t="s">
        <v>90</v>
      </c>
      <c r="N40" t="s">
        <v>90</v>
      </c>
      <c r="O40" t="s">
        <v>90</v>
      </c>
      <c r="P40" t="s">
        <v>90</v>
      </c>
      <c r="Q40" t="s">
        <v>90</v>
      </c>
      <c r="R40" t="s">
        <v>90</v>
      </c>
      <c r="S40" t="s">
        <v>90</v>
      </c>
      <c r="T40" t="s">
        <v>90</v>
      </c>
      <c r="U40" t="s">
        <v>90</v>
      </c>
      <c r="V40" t="s">
        <v>90</v>
      </c>
      <c r="W40" t="s">
        <v>90</v>
      </c>
      <c r="X40" t="s">
        <v>90</v>
      </c>
      <c r="Y40" t="s">
        <v>90</v>
      </c>
      <c r="Z40" t="s">
        <v>90</v>
      </c>
      <c r="AA40" t="s">
        <v>90</v>
      </c>
      <c r="AB40" t="s">
        <v>90</v>
      </c>
      <c r="AC40">
        <v>5343</v>
      </c>
      <c r="AD40">
        <f>AC40/AY40</f>
        <v>0.22660282373498114</v>
      </c>
      <c r="AH40" t="s">
        <v>90</v>
      </c>
      <c r="AI40" t="s">
        <v>90</v>
      </c>
      <c r="AJ40" t="s">
        <v>90</v>
      </c>
      <c r="AK40" t="s">
        <v>90</v>
      </c>
      <c r="AL40" t="s">
        <v>90</v>
      </c>
      <c r="AM40" t="s">
        <v>90</v>
      </c>
      <c r="AN40">
        <v>0</v>
      </c>
      <c r="AO40" t="s">
        <v>90</v>
      </c>
      <c r="AP40" t="s">
        <v>90</v>
      </c>
      <c r="AQ40">
        <v>0</v>
      </c>
      <c r="AR40" t="s">
        <v>90</v>
      </c>
      <c r="AT40" t="s">
        <v>90</v>
      </c>
      <c r="AU40" t="s">
        <v>90</v>
      </c>
      <c r="AW40">
        <v>2</v>
      </c>
      <c r="AY40">
        <v>23578.7</v>
      </c>
    </row>
    <row r="41" spans="1:51" ht="12.75" customHeight="1" x14ac:dyDescent="0.2">
      <c r="A41" t="s">
        <v>77</v>
      </c>
      <c r="B41">
        <v>1957</v>
      </c>
      <c r="C41" t="s">
        <v>90</v>
      </c>
      <c r="D41" t="s">
        <v>90</v>
      </c>
      <c r="G41">
        <v>0</v>
      </c>
      <c r="H41" t="s">
        <v>90</v>
      </c>
      <c r="I41" t="s">
        <v>90</v>
      </c>
      <c r="J41" t="s">
        <v>90</v>
      </c>
      <c r="K41" t="s">
        <v>90</v>
      </c>
      <c r="L41" t="s">
        <v>90</v>
      </c>
      <c r="M41" t="s">
        <v>90</v>
      </c>
      <c r="N41" t="s">
        <v>90</v>
      </c>
      <c r="O41" t="s">
        <v>90</v>
      </c>
      <c r="P41" t="s">
        <v>90</v>
      </c>
      <c r="Q41" t="s">
        <v>90</v>
      </c>
      <c r="R41" t="s">
        <v>90</v>
      </c>
      <c r="S41" t="s">
        <v>90</v>
      </c>
      <c r="T41" t="s">
        <v>90</v>
      </c>
      <c r="U41" t="s">
        <v>90</v>
      </c>
      <c r="V41" t="s">
        <v>90</v>
      </c>
      <c r="W41" t="s">
        <v>90</v>
      </c>
      <c r="X41" t="s">
        <v>90</v>
      </c>
      <c r="Y41" t="s">
        <v>90</v>
      </c>
      <c r="Z41" t="s">
        <v>90</v>
      </c>
      <c r="AA41" t="s">
        <v>90</v>
      </c>
      <c r="AB41" t="s">
        <v>90</v>
      </c>
      <c r="AC41">
        <v>7119</v>
      </c>
      <c r="AD41">
        <f>AC41/AY41</f>
        <v>4.0044775447754475</v>
      </c>
      <c r="AH41" t="s">
        <v>90</v>
      </c>
      <c r="AI41" t="s">
        <v>90</v>
      </c>
      <c r="AJ41" t="s">
        <v>90</v>
      </c>
      <c r="AK41" t="s">
        <v>90</v>
      </c>
      <c r="AL41" t="s">
        <v>90</v>
      </c>
      <c r="AM41" t="s">
        <v>90</v>
      </c>
      <c r="AN41">
        <v>0</v>
      </c>
      <c r="AO41" t="s">
        <v>90</v>
      </c>
      <c r="AP41" t="s">
        <v>90</v>
      </c>
      <c r="AQ41">
        <v>0</v>
      </c>
      <c r="AR41" t="s">
        <v>90</v>
      </c>
      <c r="AT41" t="s">
        <v>90</v>
      </c>
      <c r="AU41" t="s">
        <v>90</v>
      </c>
      <c r="AW41">
        <v>2</v>
      </c>
      <c r="AY41">
        <v>1777.76</v>
      </c>
    </row>
    <row r="42" spans="1:51" ht="12.75" customHeight="1" x14ac:dyDescent="0.2">
      <c r="A42" t="s">
        <v>78</v>
      </c>
      <c r="B42">
        <v>1957</v>
      </c>
      <c r="C42" t="s">
        <v>90</v>
      </c>
      <c r="D42" t="s">
        <v>90</v>
      </c>
      <c r="G42">
        <v>0</v>
      </c>
      <c r="H42" t="s">
        <v>90</v>
      </c>
      <c r="I42" t="s">
        <v>90</v>
      </c>
      <c r="J42" t="s">
        <v>90</v>
      </c>
      <c r="K42" t="s">
        <v>90</v>
      </c>
      <c r="L42" t="s">
        <v>90</v>
      </c>
      <c r="M42" t="s">
        <v>90</v>
      </c>
      <c r="N42" t="s">
        <v>90</v>
      </c>
      <c r="O42" t="s">
        <v>90</v>
      </c>
      <c r="P42" t="s">
        <v>90</v>
      </c>
      <c r="Q42" t="s">
        <v>90</v>
      </c>
      <c r="R42" t="s">
        <v>90</v>
      </c>
      <c r="S42" t="s">
        <v>90</v>
      </c>
      <c r="T42" t="s">
        <v>90</v>
      </c>
      <c r="U42" t="s">
        <v>90</v>
      </c>
      <c r="V42" t="s">
        <v>90</v>
      </c>
      <c r="W42" t="s">
        <v>90</v>
      </c>
      <c r="X42" t="s">
        <v>90</v>
      </c>
      <c r="Y42" t="s">
        <v>90</v>
      </c>
      <c r="Z42" t="s">
        <v>90</v>
      </c>
      <c r="AA42" t="s">
        <v>90</v>
      </c>
      <c r="AB42" t="s">
        <v>90</v>
      </c>
      <c r="AC42">
        <v>306</v>
      </c>
      <c r="AD42">
        <f>AC42/AY42</f>
        <v>0.10217778935347505</v>
      </c>
      <c r="AH42" t="s">
        <v>90</v>
      </c>
      <c r="AI42" t="s">
        <v>90</v>
      </c>
      <c r="AJ42" t="s">
        <v>90</v>
      </c>
      <c r="AK42" t="s">
        <v>90</v>
      </c>
      <c r="AL42" t="s">
        <v>90</v>
      </c>
      <c r="AM42" t="s">
        <v>90</v>
      </c>
      <c r="AN42">
        <v>0</v>
      </c>
      <c r="AO42" t="s">
        <v>90</v>
      </c>
      <c r="AP42" t="s">
        <v>90</v>
      </c>
      <c r="AQ42">
        <v>0</v>
      </c>
      <c r="AR42" t="s">
        <v>90</v>
      </c>
      <c r="AT42" t="s">
        <v>90</v>
      </c>
      <c r="AU42" t="s">
        <v>90</v>
      </c>
      <c r="AW42">
        <v>2</v>
      </c>
      <c r="AY42">
        <v>2994.78</v>
      </c>
    </row>
    <row r="43" spans="1:51" ht="12.75" customHeight="1" x14ac:dyDescent="0.2">
      <c r="A43" t="s">
        <v>80</v>
      </c>
      <c r="B43">
        <v>1957</v>
      </c>
      <c r="C43" t="s">
        <v>90</v>
      </c>
      <c r="D43" t="s">
        <v>90</v>
      </c>
      <c r="G43">
        <v>0</v>
      </c>
      <c r="H43" t="s">
        <v>90</v>
      </c>
      <c r="I43" t="s">
        <v>90</v>
      </c>
      <c r="J43" t="s">
        <v>90</v>
      </c>
      <c r="K43" t="s">
        <v>90</v>
      </c>
      <c r="L43" t="s">
        <v>90</v>
      </c>
      <c r="M43" t="s">
        <v>90</v>
      </c>
      <c r="N43" t="s">
        <v>90</v>
      </c>
      <c r="O43" t="s">
        <v>90</v>
      </c>
      <c r="P43" t="s">
        <v>90</v>
      </c>
      <c r="Q43" t="s">
        <v>90</v>
      </c>
      <c r="R43" t="s">
        <v>90</v>
      </c>
      <c r="S43" t="s">
        <v>90</v>
      </c>
      <c r="T43" t="s">
        <v>90</v>
      </c>
      <c r="U43" t="s">
        <v>90</v>
      </c>
      <c r="V43" t="s">
        <v>90</v>
      </c>
      <c r="W43" t="s">
        <v>90</v>
      </c>
      <c r="X43" t="s">
        <v>90</v>
      </c>
      <c r="Y43" t="s">
        <v>90</v>
      </c>
      <c r="Z43" t="s">
        <v>90</v>
      </c>
      <c r="AA43" t="s">
        <v>90</v>
      </c>
      <c r="AB43" t="s">
        <v>90</v>
      </c>
      <c r="AC43">
        <v>303</v>
      </c>
      <c r="AD43">
        <f>AC43/AY43</f>
        <v>0.28644627005360235</v>
      </c>
      <c r="AH43" t="s">
        <v>90</v>
      </c>
      <c r="AI43" t="s">
        <v>90</v>
      </c>
      <c r="AJ43" t="s">
        <v>90</v>
      </c>
      <c r="AK43" t="s">
        <v>90</v>
      </c>
      <c r="AL43" t="s">
        <v>90</v>
      </c>
      <c r="AM43" t="s">
        <v>90</v>
      </c>
      <c r="AN43">
        <v>0</v>
      </c>
      <c r="AO43" t="s">
        <v>90</v>
      </c>
      <c r="AP43" t="s">
        <v>90</v>
      </c>
      <c r="AQ43">
        <v>0</v>
      </c>
      <c r="AR43" t="s">
        <v>90</v>
      </c>
      <c r="AT43" t="s">
        <v>90</v>
      </c>
      <c r="AU43" t="s">
        <v>90</v>
      </c>
      <c r="AW43">
        <v>2</v>
      </c>
      <c r="AY43">
        <v>1057.79</v>
      </c>
    </row>
    <row r="44" spans="1:51" ht="12.75" customHeight="1" x14ac:dyDescent="0.2">
      <c r="A44" t="s">
        <v>81</v>
      </c>
      <c r="B44">
        <v>1957</v>
      </c>
      <c r="C44" t="s">
        <v>90</v>
      </c>
      <c r="D44" t="s">
        <v>90</v>
      </c>
      <c r="G44">
        <v>0</v>
      </c>
      <c r="H44" t="s">
        <v>90</v>
      </c>
      <c r="I44" t="s">
        <v>90</v>
      </c>
      <c r="J44" t="s">
        <v>90</v>
      </c>
      <c r="K44" t="s">
        <v>90</v>
      </c>
      <c r="L44" t="s">
        <v>90</v>
      </c>
      <c r="M44" t="s">
        <v>90</v>
      </c>
      <c r="N44" t="s">
        <v>90</v>
      </c>
      <c r="O44" t="s">
        <v>90</v>
      </c>
      <c r="P44" t="s">
        <v>90</v>
      </c>
      <c r="Q44" t="s">
        <v>90</v>
      </c>
      <c r="R44" t="s">
        <v>90</v>
      </c>
      <c r="S44" t="s">
        <v>90</v>
      </c>
      <c r="T44" t="s">
        <v>90</v>
      </c>
      <c r="U44" t="s">
        <v>90</v>
      </c>
      <c r="V44" t="s">
        <v>90</v>
      </c>
      <c r="W44" t="s">
        <v>90</v>
      </c>
      <c r="X44" t="s">
        <v>90</v>
      </c>
      <c r="Y44" t="s">
        <v>90</v>
      </c>
      <c r="Z44" t="s">
        <v>90</v>
      </c>
      <c r="AA44" t="s">
        <v>90</v>
      </c>
      <c r="AB44" t="s">
        <v>90</v>
      </c>
      <c r="AC44">
        <v>407</v>
      </c>
      <c r="AD44">
        <f>AC44/AY44</f>
        <v>7.9974848204987126E-2</v>
      </c>
      <c r="AH44" t="s">
        <v>90</v>
      </c>
      <c r="AI44" t="s">
        <v>90</v>
      </c>
      <c r="AJ44" t="s">
        <v>90</v>
      </c>
      <c r="AK44" t="s">
        <v>90</v>
      </c>
      <c r="AL44" t="s">
        <v>90</v>
      </c>
      <c r="AM44" t="s">
        <v>90</v>
      </c>
      <c r="AN44">
        <v>0</v>
      </c>
      <c r="AO44" t="s">
        <v>90</v>
      </c>
      <c r="AP44" t="s">
        <v>90</v>
      </c>
      <c r="AQ44">
        <v>0</v>
      </c>
      <c r="AR44" t="s">
        <v>90</v>
      </c>
      <c r="AT44" t="s">
        <v>90</v>
      </c>
      <c r="AU44" t="s">
        <v>90</v>
      </c>
      <c r="AW44">
        <v>2</v>
      </c>
      <c r="AY44">
        <v>5089.1000000000004</v>
      </c>
    </row>
    <row r="45" spans="1:51" ht="12.75" customHeight="1" x14ac:dyDescent="0.2">
      <c r="A45" t="s">
        <v>82</v>
      </c>
      <c r="B45">
        <v>1957</v>
      </c>
      <c r="C45" t="s">
        <v>90</v>
      </c>
      <c r="D45" t="s">
        <v>90</v>
      </c>
      <c r="G45">
        <v>0</v>
      </c>
      <c r="H45" t="s">
        <v>90</v>
      </c>
      <c r="I45" t="s">
        <v>90</v>
      </c>
      <c r="J45" t="s">
        <v>90</v>
      </c>
      <c r="K45" t="s">
        <v>90</v>
      </c>
      <c r="L45" t="s">
        <v>90</v>
      </c>
      <c r="M45" t="s">
        <v>90</v>
      </c>
      <c r="N45" t="s">
        <v>90</v>
      </c>
      <c r="O45" t="s">
        <v>90</v>
      </c>
      <c r="P45" t="s">
        <v>90</v>
      </c>
      <c r="Q45" t="s">
        <v>90</v>
      </c>
      <c r="R45" t="s">
        <v>90</v>
      </c>
      <c r="S45" t="s">
        <v>90</v>
      </c>
      <c r="T45" t="s">
        <v>90</v>
      </c>
      <c r="U45" t="s">
        <v>90</v>
      </c>
      <c r="V45" t="s">
        <v>90</v>
      </c>
      <c r="W45" t="s">
        <v>90</v>
      </c>
      <c r="X45" t="s">
        <v>90</v>
      </c>
      <c r="Y45" t="s">
        <v>90</v>
      </c>
      <c r="Z45" t="s">
        <v>90</v>
      </c>
      <c r="AA45" t="s">
        <v>90</v>
      </c>
      <c r="AB45" t="s">
        <v>90</v>
      </c>
      <c r="AC45">
        <v>576</v>
      </c>
      <c r="AD45">
        <f>AC45/AY45</f>
        <v>3.4224802286406925E-2</v>
      </c>
      <c r="AH45" t="s">
        <v>90</v>
      </c>
      <c r="AI45" t="s">
        <v>90</v>
      </c>
      <c r="AJ45" t="s">
        <v>90</v>
      </c>
      <c r="AK45" t="s">
        <v>90</v>
      </c>
      <c r="AL45" t="s">
        <v>90</v>
      </c>
      <c r="AM45" t="s">
        <v>90</v>
      </c>
      <c r="AN45">
        <v>0</v>
      </c>
      <c r="AO45" t="s">
        <v>90</v>
      </c>
      <c r="AP45" t="s">
        <v>90</v>
      </c>
      <c r="AQ45">
        <v>0</v>
      </c>
      <c r="AR45" t="s">
        <v>90</v>
      </c>
      <c r="AT45" t="s">
        <v>90</v>
      </c>
      <c r="AU45" t="s">
        <v>90</v>
      </c>
      <c r="AW45">
        <v>2</v>
      </c>
      <c r="AY45">
        <v>16829.900000000001</v>
      </c>
    </row>
    <row r="46" spans="1:51" ht="12.75" customHeight="1" x14ac:dyDescent="0.2">
      <c r="A46" t="s">
        <v>83</v>
      </c>
      <c r="B46">
        <v>1957</v>
      </c>
      <c r="C46" t="s">
        <v>90</v>
      </c>
      <c r="D46" t="s">
        <v>90</v>
      </c>
      <c r="G46">
        <v>0</v>
      </c>
      <c r="H46" t="s">
        <v>90</v>
      </c>
      <c r="I46" t="s">
        <v>90</v>
      </c>
      <c r="J46" t="s">
        <v>90</v>
      </c>
      <c r="K46" t="s">
        <v>90</v>
      </c>
      <c r="L46" t="s">
        <v>90</v>
      </c>
      <c r="M46" t="s">
        <v>90</v>
      </c>
      <c r="N46" t="s">
        <v>90</v>
      </c>
      <c r="O46" t="s">
        <v>90</v>
      </c>
      <c r="P46" t="s">
        <v>90</v>
      </c>
      <c r="Q46" t="s">
        <v>90</v>
      </c>
      <c r="R46" t="s">
        <v>90</v>
      </c>
      <c r="S46" t="s">
        <v>90</v>
      </c>
      <c r="T46" t="s">
        <v>90</v>
      </c>
      <c r="U46" t="s">
        <v>90</v>
      </c>
      <c r="V46" t="s">
        <v>90</v>
      </c>
      <c r="W46" t="s">
        <v>90</v>
      </c>
      <c r="X46" t="s">
        <v>90</v>
      </c>
      <c r="Y46" t="s">
        <v>90</v>
      </c>
      <c r="Z46" t="s">
        <v>90</v>
      </c>
      <c r="AA46" t="s">
        <v>90</v>
      </c>
      <c r="AB46" t="s">
        <v>90</v>
      </c>
      <c r="AC46">
        <v>0</v>
      </c>
      <c r="AD46">
        <f>AC46/AY46</f>
        <v>0</v>
      </c>
      <c r="AH46" t="s">
        <v>90</v>
      </c>
      <c r="AI46" t="s">
        <v>90</v>
      </c>
      <c r="AJ46" t="s">
        <v>90</v>
      </c>
      <c r="AK46" t="s">
        <v>90</v>
      </c>
      <c r="AL46" t="s">
        <v>90</v>
      </c>
      <c r="AM46" t="s">
        <v>90</v>
      </c>
      <c r="AN46">
        <v>0</v>
      </c>
      <c r="AO46" t="s">
        <v>90</v>
      </c>
      <c r="AP46" t="s">
        <v>90</v>
      </c>
      <c r="AQ46">
        <v>1</v>
      </c>
      <c r="AR46" t="s">
        <v>90</v>
      </c>
      <c r="AT46" t="s">
        <v>90</v>
      </c>
      <c r="AU46" t="s">
        <v>90</v>
      </c>
      <c r="AW46">
        <v>2</v>
      </c>
      <c r="AY46">
        <v>1539.44</v>
      </c>
    </row>
    <row r="47" spans="1:51" ht="12.75" customHeight="1" x14ac:dyDescent="0.2">
      <c r="A47" t="s">
        <v>84</v>
      </c>
      <c r="B47">
        <v>1957</v>
      </c>
      <c r="C47" t="s">
        <v>90</v>
      </c>
      <c r="D47" t="s">
        <v>90</v>
      </c>
      <c r="G47">
        <v>0</v>
      </c>
      <c r="H47" t="s">
        <v>90</v>
      </c>
      <c r="I47" t="s">
        <v>90</v>
      </c>
      <c r="J47" t="s">
        <v>90</v>
      </c>
      <c r="K47" t="s">
        <v>90</v>
      </c>
      <c r="L47" t="s">
        <v>90</v>
      </c>
      <c r="M47" t="s">
        <v>90</v>
      </c>
      <c r="N47" t="s">
        <v>90</v>
      </c>
      <c r="O47" t="s">
        <v>90</v>
      </c>
      <c r="P47" t="s">
        <v>90</v>
      </c>
      <c r="Q47" t="s">
        <v>90</v>
      </c>
      <c r="R47" t="s">
        <v>90</v>
      </c>
      <c r="S47" t="s">
        <v>90</v>
      </c>
      <c r="T47" t="s">
        <v>90</v>
      </c>
      <c r="U47" t="s">
        <v>90</v>
      </c>
      <c r="V47" t="s">
        <v>90</v>
      </c>
      <c r="W47" t="s">
        <v>90</v>
      </c>
      <c r="X47" t="s">
        <v>90</v>
      </c>
      <c r="Y47" t="s">
        <v>90</v>
      </c>
      <c r="Z47" t="s">
        <v>90</v>
      </c>
      <c r="AA47" t="s">
        <v>90</v>
      </c>
      <c r="AB47" t="s">
        <v>90</v>
      </c>
      <c r="AC47">
        <v>0</v>
      </c>
      <c r="AD47">
        <f>AC47/AY47</f>
        <v>0</v>
      </c>
      <c r="AH47" t="s">
        <v>90</v>
      </c>
      <c r="AI47" t="s">
        <v>90</v>
      </c>
      <c r="AJ47" t="s">
        <v>90</v>
      </c>
      <c r="AK47" t="s">
        <v>90</v>
      </c>
      <c r="AL47" t="s">
        <v>90</v>
      </c>
      <c r="AM47" t="s">
        <v>90</v>
      </c>
      <c r="AN47">
        <v>0</v>
      </c>
      <c r="AO47" t="s">
        <v>90</v>
      </c>
      <c r="AP47" t="s">
        <v>90</v>
      </c>
      <c r="AQ47">
        <v>0</v>
      </c>
      <c r="AR47" t="s">
        <v>90</v>
      </c>
      <c r="AT47" t="s">
        <v>90</v>
      </c>
      <c r="AU47" t="s">
        <v>90</v>
      </c>
      <c r="AW47">
        <v>2</v>
      </c>
      <c r="AY47">
        <v>646.26099999999997</v>
      </c>
    </row>
    <row r="48" spans="1:51" ht="12.75" customHeight="1" x14ac:dyDescent="0.2">
      <c r="A48" t="s">
        <v>85</v>
      </c>
      <c r="B48">
        <v>1957</v>
      </c>
      <c r="C48" t="s">
        <v>90</v>
      </c>
      <c r="D48" t="s">
        <v>90</v>
      </c>
      <c r="G48">
        <v>0</v>
      </c>
      <c r="H48" t="s">
        <v>90</v>
      </c>
      <c r="I48" t="s">
        <v>90</v>
      </c>
      <c r="J48" t="s">
        <v>90</v>
      </c>
      <c r="K48" t="s">
        <v>90</v>
      </c>
      <c r="L48" t="s">
        <v>90</v>
      </c>
      <c r="M48" t="s">
        <v>90</v>
      </c>
      <c r="N48" t="s">
        <v>90</v>
      </c>
      <c r="O48" t="s">
        <v>90</v>
      </c>
      <c r="P48" t="s">
        <v>90</v>
      </c>
      <c r="Q48" t="s">
        <v>90</v>
      </c>
      <c r="R48" t="s">
        <v>90</v>
      </c>
      <c r="S48" t="s">
        <v>90</v>
      </c>
      <c r="T48" t="s">
        <v>90</v>
      </c>
      <c r="U48" t="s">
        <v>90</v>
      </c>
      <c r="V48" t="s">
        <v>90</v>
      </c>
      <c r="W48" t="s">
        <v>90</v>
      </c>
      <c r="X48" t="s">
        <v>90</v>
      </c>
      <c r="Y48" t="s">
        <v>90</v>
      </c>
      <c r="Z48" t="s">
        <v>90</v>
      </c>
      <c r="AA48" t="s">
        <v>90</v>
      </c>
      <c r="AB48" t="s">
        <v>90</v>
      </c>
      <c r="AC48">
        <v>605</v>
      </c>
      <c r="AD48">
        <f>AC48/AY48</f>
        <v>8.5871510671486823E-2</v>
      </c>
      <c r="AH48" t="s">
        <v>90</v>
      </c>
      <c r="AI48" t="s">
        <v>90</v>
      </c>
      <c r="AJ48" t="s">
        <v>90</v>
      </c>
      <c r="AK48" t="s">
        <v>90</v>
      </c>
      <c r="AL48" t="s">
        <v>90</v>
      </c>
      <c r="AM48" t="s">
        <v>90</v>
      </c>
      <c r="AN48">
        <v>0</v>
      </c>
      <c r="AO48" t="s">
        <v>90</v>
      </c>
      <c r="AP48" t="s">
        <v>90</v>
      </c>
      <c r="AQ48">
        <v>0</v>
      </c>
      <c r="AR48" t="s">
        <v>90</v>
      </c>
      <c r="AT48" t="s">
        <v>90</v>
      </c>
      <c r="AU48" t="s">
        <v>90</v>
      </c>
      <c r="AW48">
        <v>2</v>
      </c>
      <c r="AY48">
        <v>7045.41</v>
      </c>
    </row>
    <row r="49" spans="1:51" ht="12.75" customHeight="1" x14ac:dyDescent="0.2">
      <c r="A49" t="s">
        <v>86</v>
      </c>
      <c r="B49">
        <v>1957</v>
      </c>
      <c r="C49" t="s">
        <v>90</v>
      </c>
      <c r="D49" t="s">
        <v>90</v>
      </c>
      <c r="G49">
        <v>0</v>
      </c>
      <c r="H49" t="s">
        <v>90</v>
      </c>
      <c r="I49" t="s">
        <v>90</v>
      </c>
      <c r="J49" t="s">
        <v>90</v>
      </c>
      <c r="K49" t="s">
        <v>90</v>
      </c>
      <c r="L49" t="s">
        <v>90</v>
      </c>
      <c r="M49" t="s">
        <v>90</v>
      </c>
      <c r="N49" t="s">
        <v>90</v>
      </c>
      <c r="O49" t="s">
        <v>90</v>
      </c>
      <c r="P49" t="s">
        <v>90</v>
      </c>
      <c r="Q49" t="s">
        <v>90</v>
      </c>
      <c r="R49" t="s">
        <v>90</v>
      </c>
      <c r="S49" t="s">
        <v>90</v>
      </c>
      <c r="T49" t="s">
        <v>90</v>
      </c>
      <c r="U49" t="s">
        <v>90</v>
      </c>
      <c r="V49" t="s">
        <v>90</v>
      </c>
      <c r="W49" t="s">
        <v>90</v>
      </c>
      <c r="X49" t="s">
        <v>90</v>
      </c>
      <c r="Y49" t="s">
        <v>90</v>
      </c>
      <c r="Z49" t="s">
        <v>90</v>
      </c>
      <c r="AA49" t="s">
        <v>90</v>
      </c>
      <c r="AB49" t="s">
        <v>90</v>
      </c>
      <c r="AC49">
        <v>3885</v>
      </c>
      <c r="AD49">
        <f>AC49/AY49</f>
        <v>0.6238097837780554</v>
      </c>
      <c r="AH49" t="s">
        <v>90</v>
      </c>
      <c r="AI49" t="s">
        <v>90</v>
      </c>
      <c r="AJ49" t="s">
        <v>90</v>
      </c>
      <c r="AK49" t="s">
        <v>90</v>
      </c>
      <c r="AL49" t="s">
        <v>90</v>
      </c>
      <c r="AM49" t="s">
        <v>90</v>
      </c>
      <c r="AN49">
        <v>0</v>
      </c>
      <c r="AO49" t="s">
        <v>90</v>
      </c>
      <c r="AP49" t="s">
        <v>90</v>
      </c>
      <c r="AQ49">
        <v>0</v>
      </c>
      <c r="AR49" t="s">
        <v>90</v>
      </c>
      <c r="AT49" t="s">
        <v>90</v>
      </c>
      <c r="AU49" t="s">
        <v>90</v>
      </c>
      <c r="AW49">
        <v>2</v>
      </c>
      <c r="AY49">
        <v>6227.86</v>
      </c>
    </row>
    <row r="50" spans="1:51" ht="12.75" customHeight="1" x14ac:dyDescent="0.2">
      <c r="A50" t="s">
        <v>87</v>
      </c>
      <c r="B50">
        <v>1957</v>
      </c>
      <c r="C50" t="s">
        <v>90</v>
      </c>
      <c r="D50" t="s">
        <v>90</v>
      </c>
      <c r="G50">
        <v>0</v>
      </c>
      <c r="H50" t="s">
        <v>90</v>
      </c>
      <c r="I50" t="s">
        <v>90</v>
      </c>
      <c r="J50" t="s">
        <v>90</v>
      </c>
      <c r="K50" t="s">
        <v>90</v>
      </c>
      <c r="L50" t="s">
        <v>90</v>
      </c>
      <c r="M50" t="s">
        <v>90</v>
      </c>
      <c r="N50" t="s">
        <v>90</v>
      </c>
      <c r="O50" t="s">
        <v>90</v>
      </c>
      <c r="P50" t="s">
        <v>90</v>
      </c>
      <c r="Q50" t="s">
        <v>90</v>
      </c>
      <c r="R50" t="s">
        <v>90</v>
      </c>
      <c r="S50" t="s">
        <v>90</v>
      </c>
      <c r="T50" t="s">
        <v>90</v>
      </c>
      <c r="U50" t="s">
        <v>90</v>
      </c>
      <c r="V50" t="s">
        <v>90</v>
      </c>
      <c r="W50" t="s">
        <v>90</v>
      </c>
      <c r="X50" t="s">
        <v>90</v>
      </c>
      <c r="Y50" t="s">
        <v>90</v>
      </c>
      <c r="Z50" t="s">
        <v>90</v>
      </c>
      <c r="AA50" t="s">
        <v>90</v>
      </c>
      <c r="AB50" t="s">
        <v>90</v>
      </c>
      <c r="AC50">
        <v>2550</v>
      </c>
      <c r="AD50">
        <f>AC50/AY50</f>
        <v>0.88873708717291</v>
      </c>
      <c r="AH50" t="s">
        <v>90</v>
      </c>
      <c r="AI50" t="s">
        <v>90</v>
      </c>
      <c r="AJ50" t="s">
        <v>90</v>
      </c>
      <c r="AK50" t="s">
        <v>90</v>
      </c>
      <c r="AL50" t="s">
        <v>90</v>
      </c>
      <c r="AM50" t="s">
        <v>90</v>
      </c>
      <c r="AN50">
        <v>0</v>
      </c>
      <c r="AO50" t="s">
        <v>90</v>
      </c>
      <c r="AP50" t="s">
        <v>90</v>
      </c>
      <c r="AQ50">
        <v>0</v>
      </c>
      <c r="AR50" t="s">
        <v>90</v>
      </c>
      <c r="AT50" t="s">
        <v>90</v>
      </c>
      <c r="AU50" t="s">
        <v>90</v>
      </c>
      <c r="AW50">
        <v>2</v>
      </c>
      <c r="AY50">
        <v>2869.24</v>
      </c>
    </row>
    <row r="51" spans="1:51" ht="12.75" customHeight="1" x14ac:dyDescent="0.2">
      <c r="A51" t="s">
        <v>88</v>
      </c>
      <c r="B51">
        <v>1957</v>
      </c>
      <c r="C51" t="s">
        <v>90</v>
      </c>
      <c r="D51" t="s">
        <v>90</v>
      </c>
      <c r="G51">
        <v>0</v>
      </c>
      <c r="H51" t="s">
        <v>90</v>
      </c>
      <c r="I51" t="s">
        <v>90</v>
      </c>
      <c r="J51" t="s">
        <v>90</v>
      </c>
      <c r="K51" t="s">
        <v>90</v>
      </c>
      <c r="L51" t="s">
        <v>90</v>
      </c>
      <c r="M51" t="s">
        <v>90</v>
      </c>
      <c r="N51" t="s">
        <v>90</v>
      </c>
      <c r="O51" t="s">
        <v>90</v>
      </c>
      <c r="P51" t="s">
        <v>90</v>
      </c>
      <c r="Q51" t="s">
        <v>90</v>
      </c>
      <c r="R51" t="s">
        <v>90</v>
      </c>
      <c r="S51" t="s">
        <v>90</v>
      </c>
      <c r="T51" t="s">
        <v>90</v>
      </c>
      <c r="U51" t="s">
        <v>90</v>
      </c>
      <c r="V51" t="s">
        <v>90</v>
      </c>
      <c r="W51" t="s">
        <v>90</v>
      </c>
      <c r="X51" t="s">
        <v>90</v>
      </c>
      <c r="Y51" t="s">
        <v>90</v>
      </c>
      <c r="Z51" t="s">
        <v>90</v>
      </c>
      <c r="AA51" t="s">
        <v>90</v>
      </c>
      <c r="AB51" t="s">
        <v>90</v>
      </c>
      <c r="AC51">
        <v>4</v>
      </c>
      <c r="AD51">
        <f>AC51/AY51</f>
        <v>5.1860629743626975E-4</v>
      </c>
      <c r="AH51" t="s">
        <v>90</v>
      </c>
      <c r="AI51" t="s">
        <v>90</v>
      </c>
      <c r="AJ51" t="s">
        <v>90</v>
      </c>
      <c r="AK51" t="s">
        <v>90</v>
      </c>
      <c r="AL51" t="s">
        <v>90</v>
      </c>
      <c r="AM51" t="s">
        <v>90</v>
      </c>
      <c r="AN51">
        <v>0</v>
      </c>
      <c r="AO51" t="s">
        <v>90</v>
      </c>
      <c r="AP51" t="s">
        <v>90</v>
      </c>
      <c r="AQ51">
        <v>0</v>
      </c>
      <c r="AR51" t="s">
        <v>90</v>
      </c>
      <c r="AT51" t="s">
        <v>90</v>
      </c>
      <c r="AU51" t="s">
        <v>90</v>
      </c>
      <c r="AW51">
        <v>2</v>
      </c>
      <c r="AY51">
        <v>7712.98</v>
      </c>
    </row>
    <row r="52" spans="1:51" ht="12.75" customHeight="1" x14ac:dyDescent="0.2">
      <c r="A52" t="s">
        <v>89</v>
      </c>
      <c r="B52">
        <v>1957</v>
      </c>
      <c r="C52" t="s">
        <v>90</v>
      </c>
      <c r="D52" t="s">
        <v>90</v>
      </c>
      <c r="G52">
        <v>0</v>
      </c>
      <c r="H52" t="s">
        <v>90</v>
      </c>
      <c r="I52" t="s">
        <v>90</v>
      </c>
      <c r="J52" t="s">
        <v>90</v>
      </c>
      <c r="K52" t="s">
        <v>90</v>
      </c>
      <c r="L52" t="s">
        <v>90</v>
      </c>
      <c r="M52" t="s">
        <v>90</v>
      </c>
      <c r="N52" t="s">
        <v>90</v>
      </c>
      <c r="O52" t="s">
        <v>90</v>
      </c>
      <c r="P52" t="s">
        <v>90</v>
      </c>
      <c r="Q52" t="s">
        <v>90</v>
      </c>
      <c r="R52" t="s">
        <v>90</v>
      </c>
      <c r="S52" t="s">
        <v>90</v>
      </c>
      <c r="T52" t="s">
        <v>90</v>
      </c>
      <c r="U52" t="s">
        <v>90</v>
      </c>
      <c r="V52" t="s">
        <v>90</v>
      </c>
      <c r="W52" t="s">
        <v>90</v>
      </c>
      <c r="X52" t="s">
        <v>90</v>
      </c>
      <c r="Y52" t="s">
        <v>90</v>
      </c>
      <c r="Z52" t="s">
        <v>90</v>
      </c>
      <c r="AA52" t="s">
        <v>90</v>
      </c>
      <c r="AB52" t="s">
        <v>90</v>
      </c>
      <c r="AC52">
        <v>0</v>
      </c>
      <c r="AD52">
        <f>AC52/AY52</f>
        <v>0</v>
      </c>
      <c r="AH52" t="s">
        <v>90</v>
      </c>
      <c r="AI52" t="s">
        <v>90</v>
      </c>
      <c r="AJ52" t="s">
        <v>90</v>
      </c>
      <c r="AK52" t="s">
        <v>90</v>
      </c>
      <c r="AL52" t="s">
        <v>90</v>
      </c>
      <c r="AM52" t="s">
        <v>90</v>
      </c>
      <c r="AN52">
        <v>0</v>
      </c>
      <c r="AO52" t="s">
        <v>90</v>
      </c>
      <c r="AP52" t="s">
        <v>90</v>
      </c>
      <c r="AQ52">
        <v>1</v>
      </c>
      <c r="AR52" t="s">
        <v>90</v>
      </c>
      <c r="AT52" t="s">
        <v>90</v>
      </c>
      <c r="AU52" t="s">
        <v>90</v>
      </c>
      <c r="AW52">
        <v>2</v>
      </c>
      <c r="AY52">
        <v>675.11199999999997</v>
      </c>
    </row>
    <row r="53" spans="1:51" ht="12.75" customHeight="1" x14ac:dyDescent="0.2">
      <c r="A53" t="s">
        <v>34</v>
      </c>
      <c r="B53">
        <v>1962</v>
      </c>
      <c r="C53" t="s">
        <v>90</v>
      </c>
      <c r="D53" t="s">
        <v>90</v>
      </c>
      <c r="G53">
        <v>0</v>
      </c>
      <c r="H53" t="s">
        <v>90</v>
      </c>
      <c r="I53" t="s">
        <v>90</v>
      </c>
      <c r="J53" t="s">
        <v>90</v>
      </c>
      <c r="K53" t="s">
        <v>90</v>
      </c>
      <c r="L53" t="s">
        <v>90</v>
      </c>
      <c r="M53" t="s">
        <v>90</v>
      </c>
      <c r="N53" t="s">
        <v>90</v>
      </c>
      <c r="O53" t="s">
        <v>90</v>
      </c>
      <c r="P53" t="s">
        <v>90</v>
      </c>
      <c r="Q53" t="s">
        <v>90</v>
      </c>
      <c r="R53" t="s">
        <v>90</v>
      </c>
      <c r="S53" t="s">
        <v>90</v>
      </c>
      <c r="T53" t="s">
        <v>90</v>
      </c>
      <c r="U53" t="s">
        <v>90</v>
      </c>
      <c r="V53" t="s">
        <v>90</v>
      </c>
      <c r="W53" t="s">
        <v>90</v>
      </c>
      <c r="X53" t="s">
        <v>90</v>
      </c>
      <c r="Y53" t="s">
        <v>90</v>
      </c>
      <c r="Z53" t="s">
        <v>90</v>
      </c>
      <c r="AA53" t="s">
        <v>90</v>
      </c>
      <c r="AB53" t="s">
        <v>90</v>
      </c>
      <c r="AC53">
        <v>32</v>
      </c>
      <c r="AD53">
        <f>AC53/AY53</f>
        <v>5.7852270611227314E-3</v>
      </c>
      <c r="AH53" t="s">
        <v>90</v>
      </c>
      <c r="AI53" t="s">
        <v>90</v>
      </c>
      <c r="AJ53" t="s">
        <v>90</v>
      </c>
      <c r="AK53" t="s">
        <v>90</v>
      </c>
      <c r="AL53" t="s">
        <v>90</v>
      </c>
      <c r="AM53" t="s">
        <v>90</v>
      </c>
      <c r="AN53">
        <v>0</v>
      </c>
      <c r="AO53" t="s">
        <v>90</v>
      </c>
      <c r="AP53" t="s">
        <v>90</v>
      </c>
      <c r="AQ53">
        <v>0</v>
      </c>
      <c r="AR53" t="s">
        <v>90</v>
      </c>
      <c r="AT53" t="s">
        <v>90</v>
      </c>
      <c r="AU53" t="s">
        <v>90</v>
      </c>
      <c r="AW53">
        <v>2</v>
      </c>
      <c r="AY53">
        <v>5531.33</v>
      </c>
    </row>
    <row r="54" spans="1:51" ht="12.75" customHeight="1" x14ac:dyDescent="0.2">
      <c r="A54" t="s">
        <v>35</v>
      </c>
      <c r="B54">
        <v>1962</v>
      </c>
      <c r="C54" t="s">
        <v>90</v>
      </c>
      <c r="D54" t="s">
        <v>90</v>
      </c>
      <c r="G54">
        <v>0</v>
      </c>
      <c r="H54" t="s">
        <v>90</v>
      </c>
      <c r="I54" t="s">
        <v>90</v>
      </c>
      <c r="J54" t="s">
        <v>90</v>
      </c>
      <c r="K54" t="s">
        <v>90</v>
      </c>
      <c r="L54" t="s">
        <v>90</v>
      </c>
      <c r="M54" t="s">
        <v>90</v>
      </c>
      <c r="N54" t="s">
        <v>90</v>
      </c>
      <c r="O54" t="s">
        <v>90</v>
      </c>
      <c r="P54" t="s">
        <v>90</v>
      </c>
      <c r="Q54" t="s">
        <v>90</v>
      </c>
      <c r="R54" t="s">
        <v>90</v>
      </c>
      <c r="S54" t="s">
        <v>90</v>
      </c>
      <c r="T54" t="s">
        <v>90</v>
      </c>
      <c r="U54" t="s">
        <v>90</v>
      </c>
      <c r="V54">
        <v>0</v>
      </c>
      <c r="W54">
        <v>0</v>
      </c>
      <c r="X54">
        <v>0</v>
      </c>
      <c r="Y54">
        <v>0</v>
      </c>
      <c r="Z54">
        <v>1</v>
      </c>
      <c r="AA54">
        <v>0</v>
      </c>
      <c r="AB54">
        <v>0</v>
      </c>
      <c r="AC54">
        <v>0</v>
      </c>
      <c r="AD54">
        <f>AC54/AY54</f>
        <v>0</v>
      </c>
      <c r="AH54" t="s">
        <v>90</v>
      </c>
      <c r="AI54" t="s">
        <v>90</v>
      </c>
      <c r="AJ54" t="s">
        <v>90</v>
      </c>
      <c r="AK54" t="s">
        <v>90</v>
      </c>
      <c r="AL54" t="s">
        <v>90</v>
      </c>
      <c r="AM54" t="s">
        <v>90</v>
      </c>
      <c r="AN54">
        <v>0</v>
      </c>
      <c r="AO54" t="s">
        <v>90</v>
      </c>
      <c r="AP54" t="s">
        <v>90</v>
      </c>
      <c r="AQ54">
        <v>0</v>
      </c>
      <c r="AR54" t="s">
        <v>90</v>
      </c>
      <c r="AT54" t="s">
        <v>90</v>
      </c>
      <c r="AU54" t="s">
        <v>90</v>
      </c>
      <c r="AW54">
        <v>2</v>
      </c>
      <c r="AY54">
        <v>798.197</v>
      </c>
    </row>
    <row r="55" spans="1:51" ht="12.75" customHeight="1" x14ac:dyDescent="0.2">
      <c r="A55" t="s">
        <v>36</v>
      </c>
      <c r="B55">
        <v>1962</v>
      </c>
      <c r="C55" t="s">
        <v>90</v>
      </c>
      <c r="D55" t="s">
        <v>90</v>
      </c>
      <c r="G55">
        <v>0</v>
      </c>
      <c r="H55" t="s">
        <v>90</v>
      </c>
      <c r="I55" t="s">
        <v>90</v>
      </c>
      <c r="J55" t="s">
        <v>90</v>
      </c>
      <c r="K55" t="s">
        <v>90</v>
      </c>
      <c r="L55" t="s">
        <v>90</v>
      </c>
      <c r="M55" t="s">
        <v>90</v>
      </c>
      <c r="N55" t="s">
        <v>90</v>
      </c>
      <c r="O55" t="s">
        <v>90</v>
      </c>
      <c r="P55" t="s">
        <v>90</v>
      </c>
      <c r="Q55" t="s">
        <v>90</v>
      </c>
      <c r="R55" t="s">
        <v>90</v>
      </c>
      <c r="S55" t="s">
        <v>90</v>
      </c>
      <c r="T55" t="s">
        <v>90</v>
      </c>
      <c r="U55" t="s">
        <v>90</v>
      </c>
      <c r="V55" t="s">
        <v>90</v>
      </c>
      <c r="W55" t="s">
        <v>90</v>
      </c>
      <c r="X55" t="s">
        <v>90</v>
      </c>
      <c r="Y55" t="s">
        <v>90</v>
      </c>
      <c r="Z55" t="s">
        <v>90</v>
      </c>
      <c r="AA55" t="s">
        <v>90</v>
      </c>
      <c r="AB55" t="s">
        <v>90</v>
      </c>
      <c r="AC55">
        <v>2807</v>
      </c>
      <c r="AD55">
        <f>AC55/AY55</f>
        <v>0.87192055489806886</v>
      </c>
      <c r="AH55" t="s">
        <v>90</v>
      </c>
      <c r="AI55" t="s">
        <v>90</v>
      </c>
      <c r="AJ55" t="s">
        <v>90</v>
      </c>
      <c r="AK55" t="s">
        <v>90</v>
      </c>
      <c r="AL55" t="s">
        <v>90</v>
      </c>
      <c r="AM55" t="s">
        <v>90</v>
      </c>
      <c r="AN55">
        <v>0</v>
      </c>
      <c r="AO55" t="s">
        <v>90</v>
      </c>
      <c r="AP55" t="s">
        <v>90</v>
      </c>
      <c r="AQ55">
        <v>0</v>
      </c>
      <c r="AR55" t="s">
        <v>90</v>
      </c>
      <c r="AT55" t="s">
        <v>90</v>
      </c>
      <c r="AU55" t="s">
        <v>90</v>
      </c>
      <c r="AW55">
        <v>2</v>
      </c>
      <c r="AY55">
        <v>3219.33</v>
      </c>
    </row>
    <row r="56" spans="1:51" ht="12.75" customHeight="1" x14ac:dyDescent="0.2">
      <c r="A56" t="s">
        <v>38</v>
      </c>
      <c r="B56">
        <v>1962</v>
      </c>
      <c r="C56" t="s">
        <v>90</v>
      </c>
      <c r="D56" t="s">
        <v>90</v>
      </c>
      <c r="G56">
        <v>0</v>
      </c>
      <c r="H56" t="s">
        <v>90</v>
      </c>
      <c r="I56" t="s">
        <v>90</v>
      </c>
      <c r="J56" t="s">
        <v>90</v>
      </c>
      <c r="K56" t="s">
        <v>90</v>
      </c>
      <c r="L56" t="s">
        <v>90</v>
      </c>
      <c r="M56" t="s">
        <v>90</v>
      </c>
      <c r="N56" t="s">
        <v>90</v>
      </c>
      <c r="O56" t="s">
        <v>90</v>
      </c>
      <c r="P56" t="s">
        <v>90</v>
      </c>
      <c r="Q56" t="s">
        <v>90</v>
      </c>
      <c r="R56" t="s">
        <v>90</v>
      </c>
      <c r="S56" t="s">
        <v>90</v>
      </c>
      <c r="T56" t="s">
        <v>90</v>
      </c>
      <c r="U56" t="s">
        <v>90</v>
      </c>
      <c r="V56" t="s">
        <v>90</v>
      </c>
      <c r="W56" t="s">
        <v>90</v>
      </c>
      <c r="X56" t="s">
        <v>90</v>
      </c>
      <c r="Y56" t="s">
        <v>90</v>
      </c>
      <c r="Z56" t="s">
        <v>90</v>
      </c>
      <c r="AA56" t="s">
        <v>90</v>
      </c>
      <c r="AB56" t="s">
        <v>90</v>
      </c>
      <c r="AC56">
        <v>2141</v>
      </c>
      <c r="AD56">
        <f>AC56/AY56</f>
        <v>0.74183153736876761</v>
      </c>
      <c r="AH56" t="s">
        <v>90</v>
      </c>
      <c r="AI56" t="s">
        <v>90</v>
      </c>
      <c r="AJ56" t="s">
        <v>90</v>
      </c>
      <c r="AK56" t="s">
        <v>90</v>
      </c>
      <c r="AL56" t="s">
        <v>90</v>
      </c>
      <c r="AM56" t="s">
        <v>90</v>
      </c>
      <c r="AN56">
        <v>0</v>
      </c>
      <c r="AO56" t="s">
        <v>90</v>
      </c>
      <c r="AP56" t="s">
        <v>90</v>
      </c>
      <c r="AQ56">
        <v>0</v>
      </c>
      <c r="AR56" t="s">
        <v>90</v>
      </c>
      <c r="AT56" t="s">
        <v>90</v>
      </c>
      <c r="AU56" t="s">
        <v>90</v>
      </c>
      <c r="AW56">
        <v>2</v>
      </c>
      <c r="AY56">
        <v>2886.1</v>
      </c>
    </row>
    <row r="57" spans="1:51" ht="12.75" customHeight="1" x14ac:dyDescent="0.2">
      <c r="A57" t="s">
        <v>39</v>
      </c>
      <c r="B57">
        <v>1962</v>
      </c>
      <c r="C57" t="s">
        <v>90</v>
      </c>
      <c r="D57" t="s">
        <v>90</v>
      </c>
      <c r="G57">
        <v>0</v>
      </c>
      <c r="H57" t="s">
        <v>90</v>
      </c>
      <c r="I57" t="s">
        <v>90</v>
      </c>
      <c r="J57" t="s">
        <v>90</v>
      </c>
      <c r="K57" t="s">
        <v>90</v>
      </c>
      <c r="L57" t="s">
        <v>90</v>
      </c>
      <c r="M57" t="s">
        <v>90</v>
      </c>
      <c r="N57" t="s">
        <v>90</v>
      </c>
      <c r="O57" t="s">
        <v>90</v>
      </c>
      <c r="P57" t="s">
        <v>90</v>
      </c>
      <c r="Q57" t="s">
        <v>90</v>
      </c>
      <c r="R57" t="s">
        <v>90</v>
      </c>
      <c r="S57" t="s">
        <v>90</v>
      </c>
      <c r="T57" t="s">
        <v>90</v>
      </c>
      <c r="U57" t="s">
        <v>90</v>
      </c>
      <c r="V57" t="s">
        <v>90</v>
      </c>
      <c r="W57" t="s">
        <v>90</v>
      </c>
      <c r="X57" t="s">
        <v>90</v>
      </c>
      <c r="Y57" t="s">
        <v>90</v>
      </c>
      <c r="Z57" t="s">
        <v>90</v>
      </c>
      <c r="AA57" t="s">
        <v>90</v>
      </c>
      <c r="AB57" t="s">
        <v>90</v>
      </c>
      <c r="AC57">
        <v>37710</v>
      </c>
      <c r="AD57">
        <f>AC57/AY57</f>
        <v>0.7406039919163987</v>
      </c>
      <c r="AH57" t="s">
        <v>90</v>
      </c>
      <c r="AI57" t="s">
        <v>90</v>
      </c>
      <c r="AJ57" t="s">
        <v>90</v>
      </c>
      <c r="AK57" t="s">
        <v>90</v>
      </c>
      <c r="AL57" t="s">
        <v>90</v>
      </c>
      <c r="AM57" t="s">
        <v>90</v>
      </c>
      <c r="AN57">
        <v>0</v>
      </c>
      <c r="AO57" t="s">
        <v>90</v>
      </c>
      <c r="AP57" t="s">
        <v>90</v>
      </c>
      <c r="AQ57">
        <v>0.5</v>
      </c>
      <c r="AR57" t="s">
        <v>90</v>
      </c>
      <c r="AT57" t="s">
        <v>90</v>
      </c>
      <c r="AU57" t="s">
        <v>90</v>
      </c>
      <c r="AW57">
        <v>2</v>
      </c>
      <c r="AY57">
        <v>50917.9</v>
      </c>
    </row>
    <row r="58" spans="1:51" ht="12.75" customHeight="1" x14ac:dyDescent="0.2">
      <c r="A58" t="s">
        <v>40</v>
      </c>
      <c r="B58">
        <v>1962</v>
      </c>
      <c r="C58" t="s">
        <v>90</v>
      </c>
      <c r="D58" t="s">
        <v>90</v>
      </c>
      <c r="G58">
        <v>0</v>
      </c>
      <c r="H58" t="s">
        <v>90</v>
      </c>
      <c r="I58" t="s">
        <v>90</v>
      </c>
      <c r="J58" t="s">
        <v>90</v>
      </c>
      <c r="K58" t="s">
        <v>90</v>
      </c>
      <c r="L58" t="s">
        <v>90</v>
      </c>
      <c r="M58" t="s">
        <v>90</v>
      </c>
      <c r="N58" t="s">
        <v>90</v>
      </c>
      <c r="O58" t="s">
        <v>90</v>
      </c>
      <c r="P58" t="s">
        <v>90</v>
      </c>
      <c r="Q58" t="s">
        <v>90</v>
      </c>
      <c r="R58" t="s">
        <v>90</v>
      </c>
      <c r="S58" t="s">
        <v>90</v>
      </c>
      <c r="T58" t="s">
        <v>90</v>
      </c>
      <c r="U58" t="s">
        <v>90</v>
      </c>
      <c r="V58" t="s">
        <v>90</v>
      </c>
      <c r="W58" t="s">
        <v>90</v>
      </c>
      <c r="X58" t="s">
        <v>90</v>
      </c>
      <c r="Y58" t="s">
        <v>90</v>
      </c>
      <c r="Z58" t="s">
        <v>90</v>
      </c>
      <c r="AA58" t="s">
        <v>90</v>
      </c>
      <c r="AB58" t="s">
        <v>90</v>
      </c>
      <c r="AC58">
        <v>2710</v>
      </c>
      <c r="AD58">
        <f>AC58/AY58</f>
        <v>0.56722091056747204</v>
      </c>
      <c r="AH58" t="s">
        <v>90</v>
      </c>
      <c r="AI58" t="s">
        <v>90</v>
      </c>
      <c r="AJ58" t="s">
        <v>90</v>
      </c>
      <c r="AK58" t="s">
        <v>90</v>
      </c>
      <c r="AL58" t="s">
        <v>90</v>
      </c>
      <c r="AM58" t="s">
        <v>90</v>
      </c>
      <c r="AN58">
        <v>0</v>
      </c>
      <c r="AO58" t="s">
        <v>90</v>
      </c>
      <c r="AP58" t="s">
        <v>90</v>
      </c>
      <c r="AQ58">
        <v>0</v>
      </c>
      <c r="AR58" t="s">
        <v>90</v>
      </c>
      <c r="AT58" t="s">
        <v>90</v>
      </c>
      <c r="AU58" t="s">
        <v>90</v>
      </c>
      <c r="AW58">
        <v>2</v>
      </c>
      <c r="AY58">
        <v>4777.68</v>
      </c>
    </row>
    <row r="59" spans="1:51" ht="12.75" customHeight="1" x14ac:dyDescent="0.2">
      <c r="A59" t="s">
        <v>41</v>
      </c>
      <c r="B59">
        <v>1962</v>
      </c>
      <c r="C59" t="s">
        <v>90</v>
      </c>
      <c r="D59" t="s">
        <v>90</v>
      </c>
      <c r="G59">
        <v>0</v>
      </c>
      <c r="H59" t="s">
        <v>90</v>
      </c>
      <c r="I59" t="s">
        <v>90</v>
      </c>
      <c r="J59" t="s">
        <v>90</v>
      </c>
      <c r="K59" t="s">
        <v>90</v>
      </c>
      <c r="L59" t="s">
        <v>90</v>
      </c>
      <c r="M59" t="s">
        <v>90</v>
      </c>
      <c r="N59" t="s">
        <v>90</v>
      </c>
      <c r="O59" t="s">
        <v>90</v>
      </c>
      <c r="P59" t="s">
        <v>90</v>
      </c>
      <c r="Q59" t="s">
        <v>90</v>
      </c>
      <c r="R59" t="s">
        <v>90</v>
      </c>
      <c r="S59" t="s">
        <v>90</v>
      </c>
      <c r="T59" t="s">
        <v>90</v>
      </c>
      <c r="U59" t="s">
        <v>90</v>
      </c>
      <c r="V59" t="s">
        <v>90</v>
      </c>
      <c r="W59" t="s">
        <v>90</v>
      </c>
      <c r="X59" t="s">
        <v>90</v>
      </c>
      <c r="Y59" t="s">
        <v>90</v>
      </c>
      <c r="Z59" t="s">
        <v>90</v>
      </c>
      <c r="AA59" t="s">
        <v>90</v>
      </c>
      <c r="AB59" t="s">
        <v>90</v>
      </c>
      <c r="AC59">
        <v>5</v>
      </c>
      <c r="AD59">
        <f>AC59/AY59</f>
        <v>6.2681619993932419E-4</v>
      </c>
      <c r="AH59" t="s">
        <v>90</v>
      </c>
      <c r="AI59" t="s">
        <v>90</v>
      </c>
      <c r="AJ59" t="s">
        <v>90</v>
      </c>
      <c r="AK59" t="s">
        <v>90</v>
      </c>
      <c r="AL59" t="s">
        <v>90</v>
      </c>
      <c r="AM59" t="s">
        <v>90</v>
      </c>
      <c r="AN59">
        <v>0</v>
      </c>
      <c r="AO59" t="s">
        <v>90</v>
      </c>
      <c r="AP59" t="s">
        <v>90</v>
      </c>
      <c r="AQ59">
        <v>0</v>
      </c>
      <c r="AR59" t="s">
        <v>90</v>
      </c>
      <c r="AT59" t="s">
        <v>90</v>
      </c>
      <c r="AU59" t="s">
        <v>90</v>
      </c>
      <c r="AW59">
        <v>2</v>
      </c>
      <c r="AY59">
        <v>7976.82</v>
      </c>
    </row>
    <row r="60" spans="1:51" ht="12.75" customHeight="1" x14ac:dyDescent="0.2">
      <c r="A60" t="s">
        <v>42</v>
      </c>
      <c r="B60">
        <v>1962</v>
      </c>
      <c r="C60" t="s">
        <v>90</v>
      </c>
      <c r="D60" t="s">
        <v>90</v>
      </c>
      <c r="G60">
        <v>0</v>
      </c>
      <c r="H60" t="s">
        <v>90</v>
      </c>
      <c r="I60" t="s">
        <v>90</v>
      </c>
      <c r="J60" t="s">
        <v>90</v>
      </c>
      <c r="K60" t="s">
        <v>90</v>
      </c>
      <c r="L60" t="s">
        <v>90</v>
      </c>
      <c r="M60" t="s">
        <v>90</v>
      </c>
      <c r="N60" t="s">
        <v>90</v>
      </c>
      <c r="O60" t="s">
        <v>90</v>
      </c>
      <c r="P60" t="s">
        <v>90</v>
      </c>
      <c r="Q60" t="s">
        <v>90</v>
      </c>
      <c r="R60" t="s">
        <v>90</v>
      </c>
      <c r="S60" t="s">
        <v>90</v>
      </c>
      <c r="T60" t="s">
        <v>90</v>
      </c>
      <c r="U60" t="s">
        <v>90</v>
      </c>
      <c r="V60" t="s">
        <v>90</v>
      </c>
      <c r="W60" t="s">
        <v>90</v>
      </c>
      <c r="X60" t="s">
        <v>90</v>
      </c>
      <c r="Y60" t="s">
        <v>90</v>
      </c>
      <c r="Z60" t="s">
        <v>90</v>
      </c>
      <c r="AA60" t="s">
        <v>90</v>
      </c>
      <c r="AB60" t="s">
        <v>90</v>
      </c>
      <c r="AC60">
        <v>4009</v>
      </c>
      <c r="AD60">
        <f>AC60/AY60</f>
        <v>2.8940415517664553</v>
      </c>
      <c r="AH60" t="s">
        <v>90</v>
      </c>
      <c r="AI60" t="s">
        <v>90</v>
      </c>
      <c r="AJ60" t="s">
        <v>90</v>
      </c>
      <c r="AK60" t="s">
        <v>90</v>
      </c>
      <c r="AL60" t="s">
        <v>90</v>
      </c>
      <c r="AM60" t="s">
        <v>90</v>
      </c>
      <c r="AN60">
        <v>0</v>
      </c>
      <c r="AO60" t="s">
        <v>90</v>
      </c>
      <c r="AP60" t="s">
        <v>90</v>
      </c>
      <c r="AQ60">
        <v>0</v>
      </c>
      <c r="AR60" t="s">
        <v>90</v>
      </c>
      <c r="AT60" t="s">
        <v>90</v>
      </c>
      <c r="AU60" t="s">
        <v>90</v>
      </c>
      <c r="AW60">
        <v>2</v>
      </c>
      <c r="AY60">
        <v>1385.26</v>
      </c>
    </row>
    <row r="61" spans="1:51" ht="12.75" customHeight="1" x14ac:dyDescent="0.2">
      <c r="A61" t="s">
        <v>43</v>
      </c>
      <c r="B61">
        <v>1962</v>
      </c>
      <c r="C61" t="s">
        <v>90</v>
      </c>
      <c r="D61" t="s">
        <v>90</v>
      </c>
      <c r="G61">
        <v>0</v>
      </c>
      <c r="H61" t="s">
        <v>90</v>
      </c>
      <c r="I61" t="s">
        <v>90</v>
      </c>
      <c r="J61" t="s">
        <v>90</v>
      </c>
      <c r="K61" t="s">
        <v>90</v>
      </c>
      <c r="L61" t="s">
        <v>90</v>
      </c>
      <c r="M61" t="s">
        <v>90</v>
      </c>
      <c r="N61" t="s">
        <v>90</v>
      </c>
      <c r="O61" t="s">
        <v>90</v>
      </c>
      <c r="P61" t="s">
        <v>90</v>
      </c>
      <c r="Q61" t="s">
        <v>90</v>
      </c>
      <c r="R61" t="s">
        <v>90</v>
      </c>
      <c r="S61" t="s">
        <v>90</v>
      </c>
      <c r="T61" t="s">
        <v>90</v>
      </c>
      <c r="U61" t="s">
        <v>90</v>
      </c>
      <c r="V61" t="s">
        <v>90</v>
      </c>
      <c r="W61" t="s">
        <v>90</v>
      </c>
      <c r="X61" t="s">
        <v>90</v>
      </c>
      <c r="Y61" t="s">
        <v>90</v>
      </c>
      <c r="Z61" t="s">
        <v>90</v>
      </c>
      <c r="AA61" t="s">
        <v>90</v>
      </c>
      <c r="AB61" t="s">
        <v>90</v>
      </c>
      <c r="AC61">
        <v>27740</v>
      </c>
      <c r="AD61">
        <f>AC61/AY61</f>
        <v>2.4033338242811224</v>
      </c>
      <c r="AH61" t="s">
        <v>90</v>
      </c>
      <c r="AI61" t="s">
        <v>90</v>
      </c>
      <c r="AJ61" t="s">
        <v>90</v>
      </c>
      <c r="AK61" t="s">
        <v>90</v>
      </c>
      <c r="AL61" t="s">
        <v>90</v>
      </c>
      <c r="AM61" t="s">
        <v>90</v>
      </c>
      <c r="AN61">
        <v>0</v>
      </c>
      <c r="AO61" t="s">
        <v>90</v>
      </c>
      <c r="AP61" t="s">
        <v>90</v>
      </c>
      <c r="AQ61">
        <v>0</v>
      </c>
      <c r="AR61" t="s">
        <v>90</v>
      </c>
      <c r="AT61" t="s">
        <v>90</v>
      </c>
      <c r="AU61" t="s">
        <v>90</v>
      </c>
      <c r="AW61">
        <v>2</v>
      </c>
      <c r="AY61">
        <v>11542.3</v>
      </c>
    </row>
    <row r="62" spans="1:51" ht="12.75" customHeight="1" x14ac:dyDescent="0.2">
      <c r="A62" t="s">
        <v>45</v>
      </c>
      <c r="B62">
        <v>1962</v>
      </c>
      <c r="C62" t="s">
        <v>90</v>
      </c>
      <c r="D62" t="s">
        <v>90</v>
      </c>
      <c r="G62">
        <v>0</v>
      </c>
      <c r="H62" t="s">
        <v>90</v>
      </c>
      <c r="I62" t="s">
        <v>90</v>
      </c>
      <c r="J62" t="s">
        <v>90</v>
      </c>
      <c r="K62" t="s">
        <v>90</v>
      </c>
      <c r="L62" t="s">
        <v>90</v>
      </c>
      <c r="M62" t="s">
        <v>90</v>
      </c>
      <c r="N62" t="s">
        <v>90</v>
      </c>
      <c r="O62" t="s">
        <v>90</v>
      </c>
      <c r="P62" t="s">
        <v>90</v>
      </c>
      <c r="Q62" t="s">
        <v>90</v>
      </c>
      <c r="R62" t="s">
        <v>90</v>
      </c>
      <c r="S62" t="s">
        <v>90</v>
      </c>
      <c r="T62" t="s">
        <v>90</v>
      </c>
      <c r="U62" t="s">
        <v>90</v>
      </c>
      <c r="V62">
        <v>0</v>
      </c>
      <c r="W62">
        <v>0</v>
      </c>
      <c r="X62">
        <v>0</v>
      </c>
      <c r="Y62">
        <v>0</v>
      </c>
      <c r="Z62">
        <v>0</v>
      </c>
      <c r="AA62">
        <v>0</v>
      </c>
      <c r="AB62">
        <v>0</v>
      </c>
      <c r="AC62">
        <v>0</v>
      </c>
      <c r="AD62">
        <f>AC62/AY62</f>
        <v>0</v>
      </c>
      <c r="AH62" t="s">
        <v>90</v>
      </c>
      <c r="AI62" t="s">
        <v>90</v>
      </c>
      <c r="AJ62" t="s">
        <v>90</v>
      </c>
      <c r="AK62" t="s">
        <v>90</v>
      </c>
      <c r="AL62" t="s">
        <v>90</v>
      </c>
      <c r="AM62" t="s">
        <v>90</v>
      </c>
      <c r="AN62">
        <v>0</v>
      </c>
      <c r="AO62" t="s">
        <v>90</v>
      </c>
      <c r="AP62" t="s">
        <v>90</v>
      </c>
      <c r="AQ62">
        <v>0</v>
      </c>
      <c r="AR62" t="s">
        <v>90</v>
      </c>
      <c r="AT62" t="s">
        <v>90</v>
      </c>
      <c r="AU62" t="s">
        <v>90</v>
      </c>
      <c r="AW62">
        <v>2</v>
      </c>
      <c r="AY62">
        <v>7513.32</v>
      </c>
    </row>
    <row r="63" spans="1:51" ht="12.75" customHeight="1" x14ac:dyDescent="0.2">
      <c r="A63" t="s">
        <v>47</v>
      </c>
      <c r="B63">
        <v>1962</v>
      </c>
      <c r="C63" t="s">
        <v>90</v>
      </c>
      <c r="D63" t="s">
        <v>90</v>
      </c>
      <c r="G63">
        <v>0</v>
      </c>
      <c r="H63" t="s">
        <v>90</v>
      </c>
      <c r="I63" t="s">
        <v>90</v>
      </c>
      <c r="J63" t="s">
        <v>90</v>
      </c>
      <c r="K63" t="s">
        <v>90</v>
      </c>
      <c r="L63" t="s">
        <v>90</v>
      </c>
      <c r="M63" t="s">
        <v>90</v>
      </c>
      <c r="N63" t="s">
        <v>90</v>
      </c>
      <c r="O63" t="s">
        <v>90</v>
      </c>
      <c r="P63" t="s">
        <v>90</v>
      </c>
      <c r="Q63" t="s">
        <v>90</v>
      </c>
      <c r="R63" t="s">
        <v>90</v>
      </c>
      <c r="S63" t="s">
        <v>90</v>
      </c>
      <c r="T63" t="s">
        <v>90</v>
      </c>
      <c r="U63" t="s">
        <v>90</v>
      </c>
      <c r="V63">
        <v>0</v>
      </c>
      <c r="W63">
        <v>0</v>
      </c>
      <c r="X63">
        <v>0</v>
      </c>
      <c r="Y63">
        <v>0</v>
      </c>
      <c r="Z63">
        <v>0</v>
      </c>
      <c r="AA63">
        <v>0</v>
      </c>
      <c r="AB63">
        <v>0</v>
      </c>
      <c r="AC63">
        <v>0</v>
      </c>
      <c r="AD63">
        <f>AC63/AY63</f>
        <v>0</v>
      </c>
      <c r="AE63">
        <v>0</v>
      </c>
      <c r="AH63" t="s">
        <v>90</v>
      </c>
      <c r="AI63" t="s">
        <v>90</v>
      </c>
      <c r="AJ63" t="s">
        <v>90</v>
      </c>
      <c r="AK63" t="s">
        <v>90</v>
      </c>
      <c r="AL63" t="s">
        <v>90</v>
      </c>
      <c r="AM63" t="s">
        <v>90</v>
      </c>
      <c r="AN63">
        <v>0</v>
      </c>
      <c r="AO63" t="s">
        <v>90</v>
      </c>
      <c r="AP63" t="s">
        <v>90</v>
      </c>
      <c r="AQ63">
        <v>0</v>
      </c>
      <c r="AR63" t="s">
        <v>90</v>
      </c>
      <c r="AT63" t="s">
        <v>90</v>
      </c>
      <c r="AU63" t="s">
        <v>90</v>
      </c>
      <c r="AW63">
        <v>2</v>
      </c>
      <c r="AY63">
        <v>1812.61</v>
      </c>
    </row>
    <row r="64" spans="1:51" ht="12.75" customHeight="1" x14ac:dyDescent="0.2">
      <c r="A64" t="s">
        <v>48</v>
      </c>
      <c r="B64">
        <v>1962</v>
      </c>
      <c r="C64" t="s">
        <v>90</v>
      </c>
      <c r="D64" t="s">
        <v>90</v>
      </c>
      <c r="G64">
        <v>0</v>
      </c>
      <c r="H64" t="s">
        <v>90</v>
      </c>
      <c r="I64" t="s">
        <v>90</v>
      </c>
      <c r="J64" t="s">
        <v>90</v>
      </c>
      <c r="K64" t="s">
        <v>90</v>
      </c>
      <c r="L64" t="s">
        <v>90</v>
      </c>
      <c r="M64" t="s">
        <v>90</v>
      </c>
      <c r="N64" t="s">
        <v>90</v>
      </c>
      <c r="O64" t="s">
        <v>90</v>
      </c>
      <c r="P64" t="s">
        <v>90</v>
      </c>
      <c r="Q64" t="s">
        <v>90</v>
      </c>
      <c r="R64" t="s">
        <v>90</v>
      </c>
      <c r="S64" t="s">
        <v>90</v>
      </c>
      <c r="T64" t="s">
        <v>90</v>
      </c>
      <c r="U64" t="s">
        <v>90</v>
      </c>
      <c r="V64" t="s">
        <v>90</v>
      </c>
      <c r="W64" t="s">
        <v>90</v>
      </c>
      <c r="X64" t="s">
        <v>90</v>
      </c>
      <c r="Y64" t="s">
        <v>90</v>
      </c>
      <c r="Z64" t="s">
        <v>90</v>
      </c>
      <c r="AA64" t="s">
        <v>90</v>
      </c>
      <c r="AB64" t="s">
        <v>90</v>
      </c>
      <c r="AC64">
        <v>2</v>
      </c>
      <c r="AD64">
        <f>AC64/AY64</f>
        <v>1.3876361617983766E-3</v>
      </c>
      <c r="AH64" t="s">
        <v>90</v>
      </c>
      <c r="AI64" t="s">
        <v>90</v>
      </c>
      <c r="AJ64" t="s">
        <v>90</v>
      </c>
      <c r="AK64" t="s">
        <v>90</v>
      </c>
      <c r="AL64" t="s">
        <v>90</v>
      </c>
      <c r="AM64" t="s">
        <v>90</v>
      </c>
      <c r="AN64">
        <v>0</v>
      </c>
      <c r="AO64" t="s">
        <v>90</v>
      </c>
      <c r="AP64" t="s">
        <v>90</v>
      </c>
      <c r="AQ64">
        <v>0</v>
      </c>
      <c r="AR64" t="s">
        <v>90</v>
      </c>
      <c r="AT64" t="s">
        <v>90</v>
      </c>
      <c r="AU64" t="s">
        <v>90</v>
      </c>
      <c r="AW64">
        <v>2</v>
      </c>
      <c r="AY64">
        <v>1441.3</v>
      </c>
    </row>
    <row r="65" spans="1:51" ht="12.75" customHeight="1" x14ac:dyDescent="0.2">
      <c r="A65" t="s">
        <v>49</v>
      </c>
      <c r="B65">
        <v>1962</v>
      </c>
      <c r="C65" t="s">
        <v>90</v>
      </c>
      <c r="D65" t="s">
        <v>90</v>
      </c>
      <c r="G65">
        <v>0</v>
      </c>
      <c r="H65" t="s">
        <v>90</v>
      </c>
      <c r="I65" t="s">
        <v>90</v>
      </c>
      <c r="J65" t="s">
        <v>90</v>
      </c>
      <c r="K65" t="s">
        <v>90</v>
      </c>
      <c r="L65" t="s">
        <v>90</v>
      </c>
      <c r="M65" t="s">
        <v>90</v>
      </c>
      <c r="N65" t="s">
        <v>90</v>
      </c>
      <c r="O65" t="s">
        <v>90</v>
      </c>
      <c r="P65" t="s">
        <v>90</v>
      </c>
      <c r="Q65" t="s">
        <v>90</v>
      </c>
      <c r="R65" t="s">
        <v>90</v>
      </c>
      <c r="S65" t="s">
        <v>90</v>
      </c>
      <c r="T65" t="s">
        <v>90</v>
      </c>
      <c r="U65" t="s">
        <v>90</v>
      </c>
      <c r="V65" t="s">
        <v>90</v>
      </c>
      <c r="W65" t="s">
        <v>90</v>
      </c>
      <c r="X65" t="s">
        <v>90</v>
      </c>
      <c r="Y65" t="s">
        <v>90</v>
      </c>
      <c r="Z65" t="s">
        <v>90</v>
      </c>
      <c r="AA65" t="s">
        <v>90</v>
      </c>
      <c r="AB65" t="s">
        <v>90</v>
      </c>
      <c r="AC65">
        <v>19821</v>
      </c>
      <c r="AD65">
        <f>AC65/AY65</f>
        <v>0.67715486317515627</v>
      </c>
      <c r="AH65" t="s">
        <v>90</v>
      </c>
      <c r="AI65" t="s">
        <v>90</v>
      </c>
      <c r="AJ65" t="s">
        <v>90</v>
      </c>
      <c r="AK65" t="s">
        <v>90</v>
      </c>
      <c r="AL65" t="s">
        <v>90</v>
      </c>
      <c r="AM65" t="s">
        <v>90</v>
      </c>
      <c r="AN65">
        <v>0</v>
      </c>
      <c r="AO65" t="s">
        <v>90</v>
      </c>
      <c r="AP65" t="s">
        <v>90</v>
      </c>
      <c r="AQ65">
        <v>0</v>
      </c>
      <c r="AR65" t="s">
        <v>90</v>
      </c>
      <c r="AT65" t="s">
        <v>90</v>
      </c>
      <c r="AU65" t="s">
        <v>90</v>
      </c>
      <c r="AW65">
        <v>2</v>
      </c>
      <c r="AY65">
        <v>29271</v>
      </c>
    </row>
    <row r="66" spans="1:51" ht="12.75" customHeight="1" x14ac:dyDescent="0.2">
      <c r="A66" t="s">
        <v>50</v>
      </c>
      <c r="B66">
        <v>1962</v>
      </c>
      <c r="C66" t="s">
        <v>90</v>
      </c>
      <c r="D66" t="s">
        <v>90</v>
      </c>
      <c r="G66">
        <v>0</v>
      </c>
      <c r="H66" t="s">
        <v>90</v>
      </c>
      <c r="I66" t="s">
        <v>90</v>
      </c>
      <c r="J66" t="s">
        <v>90</v>
      </c>
      <c r="K66" t="s">
        <v>90</v>
      </c>
      <c r="L66" t="s">
        <v>90</v>
      </c>
      <c r="M66" t="s">
        <v>90</v>
      </c>
      <c r="N66" t="s">
        <v>90</v>
      </c>
      <c r="O66" t="s">
        <v>90</v>
      </c>
      <c r="P66" t="s">
        <v>90</v>
      </c>
      <c r="Q66" t="s">
        <v>90</v>
      </c>
      <c r="R66" t="s">
        <v>90</v>
      </c>
      <c r="S66" t="s">
        <v>90</v>
      </c>
      <c r="T66" t="s">
        <v>90</v>
      </c>
      <c r="U66" t="s">
        <v>90</v>
      </c>
      <c r="V66" t="s">
        <v>90</v>
      </c>
      <c r="W66" t="s">
        <v>90</v>
      </c>
      <c r="X66" t="s">
        <v>90</v>
      </c>
      <c r="Y66" t="s">
        <v>90</v>
      </c>
      <c r="Z66" t="s">
        <v>90</v>
      </c>
      <c r="AA66" t="s">
        <v>90</v>
      </c>
      <c r="AB66" t="s">
        <v>90</v>
      </c>
      <c r="AC66">
        <v>34</v>
      </c>
      <c r="AD66">
        <f>AC66/AY66</f>
        <v>3.0549440675681746E-3</v>
      </c>
      <c r="AH66" t="s">
        <v>90</v>
      </c>
      <c r="AI66" t="s">
        <v>90</v>
      </c>
      <c r="AJ66" t="s">
        <v>90</v>
      </c>
      <c r="AK66" t="s">
        <v>90</v>
      </c>
      <c r="AL66" t="s">
        <v>90</v>
      </c>
      <c r="AM66" t="s">
        <v>90</v>
      </c>
      <c r="AN66">
        <v>0</v>
      </c>
      <c r="AO66" t="s">
        <v>90</v>
      </c>
      <c r="AP66" t="s">
        <v>90</v>
      </c>
      <c r="AQ66">
        <v>0</v>
      </c>
      <c r="AR66" t="s">
        <v>90</v>
      </c>
      <c r="AT66" t="s">
        <v>90</v>
      </c>
      <c r="AU66" t="s">
        <v>90</v>
      </c>
      <c r="AW66">
        <v>2</v>
      </c>
      <c r="AY66">
        <v>11129.5</v>
      </c>
    </row>
    <row r="67" spans="1:51" ht="12.75" customHeight="1" x14ac:dyDescent="0.2">
      <c r="A67" t="s">
        <v>51</v>
      </c>
      <c r="B67">
        <v>1962</v>
      </c>
      <c r="C67" t="s">
        <v>90</v>
      </c>
      <c r="D67" t="s">
        <v>90</v>
      </c>
      <c r="G67">
        <v>0</v>
      </c>
      <c r="H67" t="s">
        <v>90</v>
      </c>
      <c r="I67" t="s">
        <v>90</v>
      </c>
      <c r="J67" t="s">
        <v>90</v>
      </c>
      <c r="K67" t="s">
        <v>90</v>
      </c>
      <c r="L67" t="s">
        <v>90</v>
      </c>
      <c r="M67" t="s">
        <v>90</v>
      </c>
      <c r="N67" t="s">
        <v>90</v>
      </c>
      <c r="O67" t="s">
        <v>90</v>
      </c>
      <c r="P67" t="s">
        <v>90</v>
      </c>
      <c r="Q67" t="s">
        <v>90</v>
      </c>
      <c r="R67" t="s">
        <v>90</v>
      </c>
      <c r="S67" t="s">
        <v>90</v>
      </c>
      <c r="T67" t="s">
        <v>90</v>
      </c>
      <c r="U67" t="s">
        <v>90</v>
      </c>
      <c r="V67" t="s">
        <v>90</v>
      </c>
      <c r="W67" t="s">
        <v>90</v>
      </c>
      <c r="X67" t="s">
        <v>90</v>
      </c>
      <c r="Y67" t="s">
        <v>90</v>
      </c>
      <c r="Z67" t="s">
        <v>90</v>
      </c>
      <c r="AA67" t="s">
        <v>90</v>
      </c>
      <c r="AB67" t="s">
        <v>90</v>
      </c>
      <c r="AC67">
        <v>0</v>
      </c>
      <c r="AD67">
        <f>AC67/AY67</f>
        <v>0</v>
      </c>
      <c r="AH67" t="s">
        <v>90</v>
      </c>
      <c r="AI67" t="s">
        <v>90</v>
      </c>
      <c r="AJ67" t="s">
        <v>90</v>
      </c>
      <c r="AK67" t="s">
        <v>90</v>
      </c>
      <c r="AL67" t="s">
        <v>90</v>
      </c>
      <c r="AM67" t="s">
        <v>90</v>
      </c>
      <c r="AN67">
        <v>0</v>
      </c>
      <c r="AO67" t="s">
        <v>90</v>
      </c>
      <c r="AP67" t="s">
        <v>90</v>
      </c>
      <c r="AQ67">
        <v>0</v>
      </c>
      <c r="AR67" t="s">
        <v>90</v>
      </c>
      <c r="AT67" t="s">
        <v>90</v>
      </c>
      <c r="AU67" t="s">
        <v>90</v>
      </c>
      <c r="AW67">
        <v>2</v>
      </c>
      <c r="AY67">
        <v>6232.04</v>
      </c>
    </row>
    <row r="68" spans="1:51" ht="12.75" customHeight="1" x14ac:dyDescent="0.2">
      <c r="A68" t="s">
        <v>52</v>
      </c>
      <c r="B68">
        <v>1962</v>
      </c>
      <c r="C68" t="s">
        <v>90</v>
      </c>
      <c r="D68" t="s">
        <v>90</v>
      </c>
      <c r="G68">
        <v>0</v>
      </c>
      <c r="H68" t="s">
        <v>90</v>
      </c>
      <c r="I68" t="s">
        <v>90</v>
      </c>
      <c r="J68" t="s">
        <v>90</v>
      </c>
      <c r="K68" t="s">
        <v>90</v>
      </c>
      <c r="L68" t="s">
        <v>90</v>
      </c>
      <c r="M68" t="s">
        <v>90</v>
      </c>
      <c r="N68" t="s">
        <v>90</v>
      </c>
      <c r="O68" t="s">
        <v>90</v>
      </c>
      <c r="P68" t="s">
        <v>90</v>
      </c>
      <c r="Q68" t="s">
        <v>90</v>
      </c>
      <c r="R68" t="s">
        <v>90</v>
      </c>
      <c r="S68" t="s">
        <v>90</v>
      </c>
      <c r="T68" t="s">
        <v>90</v>
      </c>
      <c r="U68" t="s">
        <v>90</v>
      </c>
      <c r="V68" t="s">
        <v>90</v>
      </c>
      <c r="W68" t="s">
        <v>90</v>
      </c>
      <c r="X68" t="s">
        <v>90</v>
      </c>
      <c r="Y68" t="s">
        <v>90</v>
      </c>
      <c r="Z68" t="s">
        <v>90</v>
      </c>
      <c r="AA68" t="s">
        <v>90</v>
      </c>
      <c r="AB68" t="s">
        <v>90</v>
      </c>
      <c r="AC68">
        <v>0</v>
      </c>
      <c r="AD68">
        <f>AC68/AY68</f>
        <v>0</v>
      </c>
      <c r="AH68" t="s">
        <v>90</v>
      </c>
      <c r="AI68" t="s">
        <v>90</v>
      </c>
      <c r="AJ68" t="s">
        <v>90</v>
      </c>
      <c r="AK68" t="s">
        <v>90</v>
      </c>
      <c r="AL68" t="s">
        <v>90</v>
      </c>
      <c r="AM68" t="s">
        <v>90</v>
      </c>
      <c r="AN68">
        <v>0</v>
      </c>
      <c r="AO68" t="s">
        <v>90</v>
      </c>
      <c r="AP68" t="s">
        <v>90</v>
      </c>
      <c r="AQ68">
        <v>0</v>
      </c>
      <c r="AR68" t="s">
        <v>90</v>
      </c>
      <c r="AT68" t="s">
        <v>90</v>
      </c>
      <c r="AU68" t="s">
        <v>90</v>
      </c>
      <c r="AW68">
        <v>2</v>
      </c>
      <c r="AY68">
        <v>5141.34</v>
      </c>
    </row>
    <row r="69" spans="1:51" ht="12.75" customHeight="1" x14ac:dyDescent="0.2">
      <c r="A69" t="s">
        <v>53</v>
      </c>
      <c r="B69">
        <v>1962</v>
      </c>
      <c r="C69" t="s">
        <v>90</v>
      </c>
      <c r="D69" t="s">
        <v>90</v>
      </c>
      <c r="G69">
        <v>0</v>
      </c>
      <c r="H69" t="s">
        <v>90</v>
      </c>
      <c r="I69" t="s">
        <v>90</v>
      </c>
      <c r="J69" t="s">
        <v>90</v>
      </c>
      <c r="K69" t="s">
        <v>90</v>
      </c>
      <c r="L69" t="s">
        <v>90</v>
      </c>
      <c r="M69" t="s">
        <v>90</v>
      </c>
      <c r="N69" t="s">
        <v>90</v>
      </c>
      <c r="O69" t="s">
        <v>90</v>
      </c>
      <c r="P69" t="s">
        <v>90</v>
      </c>
      <c r="Q69" t="s">
        <v>90</v>
      </c>
      <c r="R69" t="s">
        <v>90</v>
      </c>
      <c r="S69" t="s">
        <v>90</v>
      </c>
      <c r="T69" t="s">
        <v>90</v>
      </c>
      <c r="U69" t="s">
        <v>90</v>
      </c>
      <c r="V69" t="s">
        <v>90</v>
      </c>
      <c r="W69" t="s">
        <v>90</v>
      </c>
      <c r="X69" t="s">
        <v>90</v>
      </c>
      <c r="Y69" t="s">
        <v>90</v>
      </c>
      <c r="Z69" t="s">
        <v>90</v>
      </c>
      <c r="AA69" t="s">
        <v>90</v>
      </c>
      <c r="AB69" t="s">
        <v>90</v>
      </c>
      <c r="AC69">
        <v>2502</v>
      </c>
      <c r="AD69">
        <f>AC69/AY69</f>
        <v>0.4500234724473039</v>
      </c>
      <c r="AH69" t="s">
        <v>90</v>
      </c>
      <c r="AI69" t="s">
        <v>90</v>
      </c>
      <c r="AJ69" t="s">
        <v>90</v>
      </c>
      <c r="AK69" t="s">
        <v>90</v>
      </c>
      <c r="AL69" t="s">
        <v>90</v>
      </c>
      <c r="AM69" t="s">
        <v>90</v>
      </c>
      <c r="AN69">
        <v>0</v>
      </c>
      <c r="AO69" t="s">
        <v>90</v>
      </c>
      <c r="AP69" t="s">
        <v>90</v>
      </c>
      <c r="AQ69">
        <v>0</v>
      </c>
      <c r="AR69" t="s">
        <v>90</v>
      </c>
      <c r="AT69" t="s">
        <v>90</v>
      </c>
      <c r="AU69" t="s">
        <v>90</v>
      </c>
      <c r="AW69">
        <v>2</v>
      </c>
      <c r="AY69">
        <v>5559.71</v>
      </c>
    </row>
    <row r="70" spans="1:51" ht="12.75" customHeight="1" x14ac:dyDescent="0.2">
      <c r="A70" t="s">
        <v>54</v>
      </c>
      <c r="B70">
        <v>1962</v>
      </c>
      <c r="C70" t="s">
        <v>90</v>
      </c>
      <c r="D70" t="s">
        <v>90</v>
      </c>
      <c r="G70">
        <v>0</v>
      </c>
      <c r="H70" t="s">
        <v>90</v>
      </c>
      <c r="I70" t="s">
        <v>90</v>
      </c>
      <c r="J70" t="s">
        <v>90</v>
      </c>
      <c r="K70" t="s">
        <v>90</v>
      </c>
      <c r="L70" t="s">
        <v>90</v>
      </c>
      <c r="M70" t="s">
        <v>90</v>
      </c>
      <c r="N70" t="s">
        <v>90</v>
      </c>
      <c r="O70" t="s">
        <v>90</v>
      </c>
      <c r="P70" t="s">
        <v>90</v>
      </c>
      <c r="Q70" t="s">
        <v>90</v>
      </c>
      <c r="R70" t="s">
        <v>90</v>
      </c>
      <c r="S70" t="s">
        <v>90</v>
      </c>
      <c r="T70" t="s">
        <v>90</v>
      </c>
      <c r="U70" t="s">
        <v>90</v>
      </c>
      <c r="V70" t="s">
        <v>90</v>
      </c>
      <c r="W70" t="s">
        <v>90</v>
      </c>
      <c r="X70" t="s">
        <v>90</v>
      </c>
      <c r="Y70" t="s">
        <v>90</v>
      </c>
      <c r="Z70" t="s">
        <v>90</v>
      </c>
      <c r="AA70" t="s">
        <v>90</v>
      </c>
      <c r="AB70" t="s">
        <v>90</v>
      </c>
      <c r="AC70">
        <v>2437</v>
      </c>
      <c r="AD70">
        <f>AC70/AY70</f>
        <v>0.4066526165434361</v>
      </c>
      <c r="AH70" t="s">
        <v>90</v>
      </c>
      <c r="AI70" t="s">
        <v>90</v>
      </c>
      <c r="AJ70" t="s">
        <v>90</v>
      </c>
      <c r="AK70" t="s">
        <v>90</v>
      </c>
      <c r="AL70" t="s">
        <v>90</v>
      </c>
      <c r="AM70" t="s">
        <v>90</v>
      </c>
      <c r="AN70">
        <v>0</v>
      </c>
      <c r="AO70" t="s">
        <v>90</v>
      </c>
      <c r="AP70" t="s">
        <v>90</v>
      </c>
      <c r="AQ70">
        <v>0</v>
      </c>
      <c r="AR70" t="s">
        <v>90</v>
      </c>
      <c r="AT70" t="s">
        <v>90</v>
      </c>
      <c r="AU70" t="s">
        <v>90</v>
      </c>
      <c r="AW70">
        <v>2</v>
      </c>
      <c r="AY70">
        <v>5992.83</v>
      </c>
    </row>
    <row r="71" spans="1:51" ht="12.75" customHeight="1" x14ac:dyDescent="0.2">
      <c r="A71" t="s">
        <v>55</v>
      </c>
      <c r="B71">
        <v>1962</v>
      </c>
      <c r="C71" t="s">
        <v>90</v>
      </c>
      <c r="D71" t="s">
        <v>90</v>
      </c>
      <c r="G71">
        <v>0</v>
      </c>
      <c r="H71" t="s">
        <v>90</v>
      </c>
      <c r="I71" t="s">
        <v>90</v>
      </c>
      <c r="J71" t="s">
        <v>90</v>
      </c>
      <c r="K71" t="s">
        <v>90</v>
      </c>
      <c r="L71" t="s">
        <v>90</v>
      </c>
      <c r="M71" t="s">
        <v>90</v>
      </c>
      <c r="N71" t="s">
        <v>90</v>
      </c>
      <c r="O71" t="s">
        <v>90</v>
      </c>
      <c r="P71" t="s">
        <v>90</v>
      </c>
      <c r="Q71" t="s">
        <v>90</v>
      </c>
      <c r="R71" t="s">
        <v>90</v>
      </c>
      <c r="S71" t="s">
        <v>90</v>
      </c>
      <c r="T71" t="s">
        <v>90</v>
      </c>
      <c r="U71" t="s">
        <v>90</v>
      </c>
      <c r="V71" t="s">
        <v>90</v>
      </c>
      <c r="W71" t="s">
        <v>90</v>
      </c>
      <c r="X71" t="s">
        <v>90</v>
      </c>
      <c r="Y71" t="s">
        <v>90</v>
      </c>
      <c r="Z71" t="s">
        <v>90</v>
      </c>
      <c r="AA71" t="s">
        <v>90</v>
      </c>
      <c r="AB71" t="s">
        <v>90</v>
      </c>
      <c r="AC71">
        <v>1104</v>
      </c>
      <c r="AD71">
        <f>AC71/AY71</f>
        <v>0.55274620737996294</v>
      </c>
      <c r="AH71" t="s">
        <v>90</v>
      </c>
      <c r="AI71" t="s">
        <v>90</v>
      </c>
      <c r="AJ71" t="s">
        <v>90</v>
      </c>
      <c r="AK71" t="s">
        <v>90</v>
      </c>
      <c r="AL71" t="s">
        <v>90</v>
      </c>
      <c r="AM71" t="s">
        <v>90</v>
      </c>
      <c r="AN71">
        <v>0</v>
      </c>
      <c r="AO71" t="s">
        <v>90</v>
      </c>
      <c r="AP71" t="s">
        <v>90</v>
      </c>
      <c r="AQ71">
        <v>0</v>
      </c>
      <c r="AR71" t="s">
        <v>90</v>
      </c>
      <c r="AT71" t="s">
        <v>90</v>
      </c>
      <c r="AU71" t="s">
        <v>90</v>
      </c>
      <c r="AW71">
        <v>2</v>
      </c>
      <c r="AY71">
        <v>1997.3</v>
      </c>
    </row>
    <row r="72" spans="1:51" ht="12.75" customHeight="1" x14ac:dyDescent="0.2">
      <c r="A72" t="s">
        <v>56</v>
      </c>
      <c r="B72">
        <v>1962</v>
      </c>
      <c r="C72" t="s">
        <v>90</v>
      </c>
      <c r="D72" t="s">
        <v>90</v>
      </c>
      <c r="G72">
        <v>0</v>
      </c>
      <c r="H72" t="s">
        <v>90</v>
      </c>
      <c r="I72" t="s">
        <v>90</v>
      </c>
      <c r="J72" t="s">
        <v>90</v>
      </c>
      <c r="K72" t="s">
        <v>90</v>
      </c>
      <c r="L72" t="s">
        <v>90</v>
      </c>
      <c r="M72" t="s">
        <v>90</v>
      </c>
      <c r="N72" t="s">
        <v>90</v>
      </c>
      <c r="O72" t="s">
        <v>90</v>
      </c>
      <c r="P72" t="s">
        <v>90</v>
      </c>
      <c r="Q72" t="s">
        <v>90</v>
      </c>
      <c r="R72" t="s">
        <v>90</v>
      </c>
      <c r="S72" t="s">
        <v>90</v>
      </c>
      <c r="T72" t="s">
        <v>90</v>
      </c>
      <c r="U72" t="s">
        <v>90</v>
      </c>
      <c r="V72" t="s">
        <v>90</v>
      </c>
      <c r="W72" t="s">
        <v>90</v>
      </c>
      <c r="X72" t="s">
        <v>90</v>
      </c>
      <c r="Y72" t="s">
        <v>90</v>
      </c>
      <c r="Z72" t="s">
        <v>90</v>
      </c>
      <c r="AA72" t="s">
        <v>90</v>
      </c>
      <c r="AB72" t="s">
        <v>90</v>
      </c>
      <c r="AC72">
        <v>9698</v>
      </c>
      <c r="AD72">
        <f>AC72/AY72</f>
        <v>1.1294855355273166</v>
      </c>
      <c r="AH72" t="s">
        <v>90</v>
      </c>
      <c r="AI72" t="s">
        <v>90</v>
      </c>
      <c r="AJ72" t="s">
        <v>90</v>
      </c>
      <c r="AK72" t="s">
        <v>90</v>
      </c>
      <c r="AL72" t="s">
        <v>90</v>
      </c>
      <c r="AM72" t="s">
        <v>90</v>
      </c>
      <c r="AN72">
        <v>0</v>
      </c>
      <c r="AO72" t="s">
        <v>90</v>
      </c>
      <c r="AP72" t="s">
        <v>90</v>
      </c>
      <c r="AQ72">
        <v>0</v>
      </c>
      <c r="AR72" t="s">
        <v>90</v>
      </c>
      <c r="AT72" t="s">
        <v>90</v>
      </c>
      <c r="AU72" t="s">
        <v>90</v>
      </c>
      <c r="AW72">
        <v>2</v>
      </c>
      <c r="AY72">
        <v>8586.2099999999991</v>
      </c>
    </row>
    <row r="73" spans="1:51" ht="12.75" customHeight="1" x14ac:dyDescent="0.2">
      <c r="A73" t="s">
        <v>57</v>
      </c>
      <c r="B73">
        <v>1962</v>
      </c>
      <c r="C73" t="s">
        <v>90</v>
      </c>
      <c r="D73" t="s">
        <v>90</v>
      </c>
      <c r="G73">
        <v>0</v>
      </c>
      <c r="H73" t="s">
        <v>90</v>
      </c>
      <c r="I73" t="s">
        <v>90</v>
      </c>
      <c r="J73" t="s">
        <v>90</v>
      </c>
      <c r="K73" t="s">
        <v>90</v>
      </c>
      <c r="L73" t="s">
        <v>90</v>
      </c>
      <c r="M73" t="s">
        <v>90</v>
      </c>
      <c r="N73" t="s">
        <v>90</v>
      </c>
      <c r="O73" t="s">
        <v>90</v>
      </c>
      <c r="P73" t="s">
        <v>90</v>
      </c>
      <c r="Q73" t="s">
        <v>90</v>
      </c>
      <c r="R73" t="s">
        <v>90</v>
      </c>
      <c r="S73" t="s">
        <v>90</v>
      </c>
      <c r="T73" t="s">
        <v>90</v>
      </c>
      <c r="U73" t="s">
        <v>90</v>
      </c>
      <c r="V73" t="s">
        <v>90</v>
      </c>
      <c r="W73" t="s">
        <v>90</v>
      </c>
      <c r="X73" t="s">
        <v>90</v>
      </c>
      <c r="Y73" t="s">
        <v>90</v>
      </c>
      <c r="Z73" t="s">
        <v>90</v>
      </c>
      <c r="AA73" t="s">
        <v>90</v>
      </c>
      <c r="AB73" t="s">
        <v>90</v>
      </c>
      <c r="AC73">
        <v>14314</v>
      </c>
      <c r="AD73">
        <f>AC73/AY73</f>
        <v>1.0021283149906186</v>
      </c>
      <c r="AH73" t="s">
        <v>90</v>
      </c>
      <c r="AI73" t="s">
        <v>90</v>
      </c>
      <c r="AJ73" t="s">
        <v>90</v>
      </c>
      <c r="AK73" t="s">
        <v>90</v>
      </c>
      <c r="AL73" t="s">
        <v>90</v>
      </c>
      <c r="AM73" t="s">
        <v>90</v>
      </c>
      <c r="AN73">
        <v>0</v>
      </c>
      <c r="AO73" t="s">
        <v>90</v>
      </c>
      <c r="AP73" t="s">
        <v>90</v>
      </c>
      <c r="AQ73">
        <v>0</v>
      </c>
      <c r="AR73" t="s">
        <v>90</v>
      </c>
      <c r="AT73" t="s">
        <v>90</v>
      </c>
      <c r="AU73" t="s">
        <v>90</v>
      </c>
      <c r="AW73">
        <v>2</v>
      </c>
      <c r="AY73">
        <v>14283.6</v>
      </c>
    </row>
    <row r="74" spans="1:51" ht="12.75" customHeight="1" x14ac:dyDescent="0.2">
      <c r="A74" t="s">
        <v>58</v>
      </c>
      <c r="B74">
        <v>1962</v>
      </c>
      <c r="C74" t="s">
        <v>90</v>
      </c>
      <c r="D74" t="s">
        <v>90</v>
      </c>
      <c r="G74">
        <v>0</v>
      </c>
      <c r="H74" t="s">
        <v>90</v>
      </c>
      <c r="I74" t="s">
        <v>90</v>
      </c>
      <c r="J74" t="s">
        <v>90</v>
      </c>
      <c r="K74" t="s">
        <v>90</v>
      </c>
      <c r="L74" t="s">
        <v>90</v>
      </c>
      <c r="M74" t="s">
        <v>90</v>
      </c>
      <c r="N74" t="s">
        <v>90</v>
      </c>
      <c r="O74" t="s">
        <v>90</v>
      </c>
      <c r="P74" t="s">
        <v>90</v>
      </c>
      <c r="Q74" t="s">
        <v>90</v>
      </c>
      <c r="R74" t="s">
        <v>90</v>
      </c>
      <c r="S74" t="s">
        <v>90</v>
      </c>
      <c r="T74" t="s">
        <v>90</v>
      </c>
      <c r="U74" t="s">
        <v>90</v>
      </c>
      <c r="V74" t="s">
        <v>90</v>
      </c>
      <c r="W74" t="s">
        <v>90</v>
      </c>
      <c r="X74" t="s">
        <v>90</v>
      </c>
      <c r="Y74" t="s">
        <v>90</v>
      </c>
      <c r="Z74" t="s">
        <v>90</v>
      </c>
      <c r="AA74" t="s">
        <v>90</v>
      </c>
      <c r="AB74" t="s">
        <v>90</v>
      </c>
      <c r="AC74">
        <v>8207</v>
      </c>
      <c r="AD74">
        <f>AC74/AY74</f>
        <v>0.41935566285991671</v>
      </c>
      <c r="AH74" t="s">
        <v>90</v>
      </c>
      <c r="AI74" t="s">
        <v>90</v>
      </c>
      <c r="AJ74" t="s">
        <v>90</v>
      </c>
      <c r="AK74" t="s">
        <v>90</v>
      </c>
      <c r="AL74" t="s">
        <v>90</v>
      </c>
      <c r="AM74" t="s">
        <v>90</v>
      </c>
      <c r="AN74">
        <v>0</v>
      </c>
      <c r="AO74" t="s">
        <v>90</v>
      </c>
      <c r="AP74" t="s">
        <v>90</v>
      </c>
      <c r="AQ74">
        <v>0</v>
      </c>
      <c r="AR74" t="s">
        <v>90</v>
      </c>
      <c r="AT74" t="s">
        <v>90</v>
      </c>
      <c r="AU74" t="s">
        <v>90</v>
      </c>
      <c r="AW74">
        <v>2</v>
      </c>
      <c r="AY74">
        <v>19570.5</v>
      </c>
    </row>
    <row r="75" spans="1:51" ht="12.75" customHeight="1" x14ac:dyDescent="0.2">
      <c r="A75" t="s">
        <v>59</v>
      </c>
      <c r="B75">
        <v>1962</v>
      </c>
      <c r="C75" t="s">
        <v>90</v>
      </c>
      <c r="D75" t="s">
        <v>90</v>
      </c>
      <c r="G75">
        <v>0</v>
      </c>
      <c r="H75" t="s">
        <v>90</v>
      </c>
      <c r="I75" t="s">
        <v>90</v>
      </c>
      <c r="J75" t="s">
        <v>90</v>
      </c>
      <c r="K75" t="s">
        <v>90</v>
      </c>
      <c r="L75" t="s">
        <v>90</v>
      </c>
      <c r="M75" t="s">
        <v>90</v>
      </c>
      <c r="N75" t="s">
        <v>90</v>
      </c>
      <c r="O75" t="s">
        <v>90</v>
      </c>
      <c r="P75" t="s">
        <v>90</v>
      </c>
      <c r="Q75" t="s">
        <v>90</v>
      </c>
      <c r="R75" t="s">
        <v>90</v>
      </c>
      <c r="S75" t="s">
        <v>90</v>
      </c>
      <c r="T75" t="s">
        <v>90</v>
      </c>
      <c r="U75" t="s">
        <v>90</v>
      </c>
      <c r="V75" t="s">
        <v>90</v>
      </c>
      <c r="W75" t="s">
        <v>90</v>
      </c>
      <c r="X75" t="s">
        <v>90</v>
      </c>
      <c r="Y75" t="s">
        <v>90</v>
      </c>
      <c r="Z75" t="s">
        <v>90</v>
      </c>
      <c r="AA75" t="s">
        <v>90</v>
      </c>
      <c r="AB75" t="s">
        <v>90</v>
      </c>
      <c r="AC75">
        <v>3</v>
      </c>
      <c r="AD75">
        <f>AC75/AY75</f>
        <v>3.72883420484475E-4</v>
      </c>
      <c r="AH75" t="s">
        <v>90</v>
      </c>
      <c r="AI75" t="s">
        <v>90</v>
      </c>
      <c r="AJ75" t="s">
        <v>90</v>
      </c>
      <c r="AK75" t="s">
        <v>90</v>
      </c>
      <c r="AL75" t="s">
        <v>90</v>
      </c>
      <c r="AM75" t="s">
        <v>90</v>
      </c>
      <c r="AN75">
        <v>0</v>
      </c>
      <c r="AO75" t="s">
        <v>90</v>
      </c>
      <c r="AP75" t="s">
        <v>90</v>
      </c>
      <c r="AQ75">
        <v>0</v>
      </c>
      <c r="AR75" t="s">
        <v>90</v>
      </c>
      <c r="AT75" t="s">
        <v>90</v>
      </c>
      <c r="AU75" t="s">
        <v>90</v>
      </c>
      <c r="AW75">
        <v>2</v>
      </c>
      <c r="AY75">
        <v>8045.41</v>
      </c>
    </row>
    <row r="76" spans="1:51" ht="12.75" customHeight="1" x14ac:dyDescent="0.2">
      <c r="A76" t="s">
        <v>60</v>
      </c>
      <c r="B76">
        <v>1962</v>
      </c>
      <c r="C76" t="s">
        <v>90</v>
      </c>
      <c r="D76" t="s">
        <v>90</v>
      </c>
      <c r="G76">
        <v>0</v>
      </c>
      <c r="H76" t="s">
        <v>90</v>
      </c>
      <c r="I76" t="s">
        <v>90</v>
      </c>
      <c r="J76" t="s">
        <v>90</v>
      </c>
      <c r="K76" t="s">
        <v>90</v>
      </c>
      <c r="L76" t="s">
        <v>90</v>
      </c>
      <c r="M76" t="s">
        <v>90</v>
      </c>
      <c r="N76" t="s">
        <v>90</v>
      </c>
      <c r="O76" t="s">
        <v>90</v>
      </c>
      <c r="P76" t="s">
        <v>90</v>
      </c>
      <c r="Q76" t="s">
        <v>90</v>
      </c>
      <c r="R76" t="s">
        <v>90</v>
      </c>
      <c r="S76" t="s">
        <v>90</v>
      </c>
      <c r="T76" t="s">
        <v>90</v>
      </c>
      <c r="U76" t="s">
        <v>90</v>
      </c>
      <c r="V76" t="s">
        <v>90</v>
      </c>
      <c r="W76" t="s">
        <v>90</v>
      </c>
      <c r="X76" t="s">
        <v>90</v>
      </c>
      <c r="Y76" t="s">
        <v>90</v>
      </c>
      <c r="Z76" t="s">
        <v>90</v>
      </c>
      <c r="AA76" t="s">
        <v>90</v>
      </c>
      <c r="AB76" t="s">
        <v>90</v>
      </c>
      <c r="AC76">
        <v>356</v>
      </c>
      <c r="AD76">
        <f>AC76/AY76</f>
        <v>0.11592239711887256</v>
      </c>
      <c r="AH76" t="s">
        <v>90</v>
      </c>
      <c r="AI76" t="s">
        <v>90</v>
      </c>
      <c r="AJ76" t="s">
        <v>90</v>
      </c>
      <c r="AK76" t="s">
        <v>90</v>
      </c>
      <c r="AL76" t="s">
        <v>90</v>
      </c>
      <c r="AM76" t="s">
        <v>90</v>
      </c>
      <c r="AN76">
        <v>0</v>
      </c>
      <c r="AO76" t="s">
        <v>90</v>
      </c>
      <c r="AP76" t="s">
        <v>90</v>
      </c>
      <c r="AQ76">
        <v>0</v>
      </c>
      <c r="AR76" t="s">
        <v>90</v>
      </c>
      <c r="AT76" t="s">
        <v>90</v>
      </c>
      <c r="AU76" t="s">
        <v>90</v>
      </c>
      <c r="AW76">
        <v>2</v>
      </c>
      <c r="AY76">
        <v>3071.02</v>
      </c>
    </row>
    <row r="77" spans="1:51" ht="12.75" customHeight="1" x14ac:dyDescent="0.2">
      <c r="A77" t="s">
        <v>61</v>
      </c>
      <c r="B77">
        <v>1962</v>
      </c>
      <c r="C77" t="s">
        <v>90</v>
      </c>
      <c r="D77" t="s">
        <v>90</v>
      </c>
      <c r="G77">
        <v>0</v>
      </c>
      <c r="H77" t="s">
        <v>90</v>
      </c>
      <c r="I77" t="s">
        <v>90</v>
      </c>
      <c r="J77" t="s">
        <v>90</v>
      </c>
      <c r="K77" t="s">
        <v>90</v>
      </c>
      <c r="L77" t="s">
        <v>90</v>
      </c>
      <c r="M77" t="s">
        <v>90</v>
      </c>
      <c r="N77" t="s">
        <v>90</v>
      </c>
      <c r="O77" t="s">
        <v>90</v>
      </c>
      <c r="P77" t="s">
        <v>90</v>
      </c>
      <c r="Q77" t="s">
        <v>90</v>
      </c>
      <c r="R77" t="s">
        <v>90</v>
      </c>
      <c r="S77" t="s">
        <v>90</v>
      </c>
      <c r="T77" t="s">
        <v>90</v>
      </c>
      <c r="U77" t="s">
        <v>90</v>
      </c>
      <c r="V77" t="s">
        <v>90</v>
      </c>
      <c r="W77" t="s">
        <v>90</v>
      </c>
      <c r="X77" t="s">
        <v>90</v>
      </c>
      <c r="Y77" t="s">
        <v>90</v>
      </c>
      <c r="Z77" t="s">
        <v>90</v>
      </c>
      <c r="AA77" t="s">
        <v>90</v>
      </c>
      <c r="AB77" t="s">
        <v>90</v>
      </c>
      <c r="AC77">
        <v>0</v>
      </c>
      <c r="AD77">
        <f>AC77/AY77</f>
        <v>0</v>
      </c>
      <c r="AH77" t="s">
        <v>90</v>
      </c>
      <c r="AI77" t="s">
        <v>90</v>
      </c>
      <c r="AJ77" t="s">
        <v>90</v>
      </c>
      <c r="AK77" t="s">
        <v>90</v>
      </c>
      <c r="AL77" t="s">
        <v>90</v>
      </c>
      <c r="AM77" t="s">
        <v>90</v>
      </c>
      <c r="AN77">
        <v>0</v>
      </c>
      <c r="AO77" t="s">
        <v>90</v>
      </c>
      <c r="AP77" t="s">
        <v>90</v>
      </c>
      <c r="AQ77">
        <v>0</v>
      </c>
      <c r="AR77" t="s">
        <v>90</v>
      </c>
      <c r="AT77" t="s">
        <v>90</v>
      </c>
      <c r="AU77" t="s">
        <v>90</v>
      </c>
      <c r="AW77">
        <v>2</v>
      </c>
      <c r="AY77">
        <v>10240.799999999999</v>
      </c>
    </row>
    <row r="78" spans="1:51" ht="12.75" customHeight="1" x14ac:dyDescent="0.2">
      <c r="A78" t="s">
        <v>62</v>
      </c>
      <c r="B78">
        <v>1962</v>
      </c>
      <c r="C78" t="s">
        <v>90</v>
      </c>
      <c r="D78" t="s">
        <v>90</v>
      </c>
      <c r="G78">
        <v>0</v>
      </c>
      <c r="H78" t="s">
        <v>90</v>
      </c>
      <c r="I78" t="s">
        <v>90</v>
      </c>
      <c r="J78" t="s">
        <v>90</v>
      </c>
      <c r="K78" t="s">
        <v>90</v>
      </c>
      <c r="L78" t="s">
        <v>90</v>
      </c>
      <c r="M78" t="s">
        <v>90</v>
      </c>
      <c r="N78" t="s">
        <v>90</v>
      </c>
      <c r="O78" t="s">
        <v>90</v>
      </c>
      <c r="P78" t="s">
        <v>90</v>
      </c>
      <c r="Q78" t="s">
        <v>90</v>
      </c>
      <c r="R78" t="s">
        <v>90</v>
      </c>
      <c r="S78" t="s">
        <v>90</v>
      </c>
      <c r="T78" t="s">
        <v>90</v>
      </c>
      <c r="U78" t="s">
        <v>90</v>
      </c>
      <c r="V78" t="s">
        <v>90</v>
      </c>
      <c r="W78" t="s">
        <v>90</v>
      </c>
      <c r="X78" t="s">
        <v>90</v>
      </c>
      <c r="Y78" t="s">
        <v>90</v>
      </c>
      <c r="Z78" t="s">
        <v>90</v>
      </c>
      <c r="AA78" t="s">
        <v>90</v>
      </c>
      <c r="AB78" t="s">
        <v>90</v>
      </c>
      <c r="AC78">
        <v>0</v>
      </c>
      <c r="AD78">
        <f>AC78/AY78</f>
        <v>0</v>
      </c>
      <c r="AH78" t="s">
        <v>90</v>
      </c>
      <c r="AI78" t="s">
        <v>90</v>
      </c>
      <c r="AJ78" t="s">
        <v>90</v>
      </c>
      <c r="AK78" t="s">
        <v>90</v>
      </c>
      <c r="AL78" t="s">
        <v>90</v>
      </c>
      <c r="AM78" t="s">
        <v>90</v>
      </c>
      <c r="AN78">
        <v>0</v>
      </c>
      <c r="AO78" t="s">
        <v>90</v>
      </c>
      <c r="AP78" t="s">
        <v>90</v>
      </c>
      <c r="AQ78">
        <v>0</v>
      </c>
      <c r="AR78" t="s">
        <v>90</v>
      </c>
      <c r="AT78" t="s">
        <v>90</v>
      </c>
      <c r="AU78" t="s">
        <v>90</v>
      </c>
      <c r="AW78">
        <v>2</v>
      </c>
      <c r="AY78">
        <v>1557.11</v>
      </c>
    </row>
    <row r="79" spans="1:51" ht="12.75" customHeight="1" x14ac:dyDescent="0.2">
      <c r="A79" t="s">
        <v>64</v>
      </c>
      <c r="B79">
        <v>1962</v>
      </c>
      <c r="C79" t="s">
        <v>90</v>
      </c>
      <c r="D79" t="s">
        <v>90</v>
      </c>
      <c r="G79">
        <v>0</v>
      </c>
      <c r="H79" t="s">
        <v>90</v>
      </c>
      <c r="I79" t="s">
        <v>90</v>
      </c>
      <c r="J79" t="s">
        <v>90</v>
      </c>
      <c r="K79" t="s">
        <v>90</v>
      </c>
      <c r="L79" t="s">
        <v>90</v>
      </c>
      <c r="M79" t="s">
        <v>90</v>
      </c>
      <c r="N79" t="s">
        <v>90</v>
      </c>
      <c r="O79" t="s">
        <v>90</v>
      </c>
      <c r="P79" t="s">
        <v>90</v>
      </c>
      <c r="Q79" t="s">
        <v>90</v>
      </c>
      <c r="R79" t="s">
        <v>90</v>
      </c>
      <c r="S79" t="s">
        <v>90</v>
      </c>
      <c r="T79" t="s">
        <v>90</v>
      </c>
      <c r="U79" t="s">
        <v>90</v>
      </c>
      <c r="V79" t="s">
        <v>90</v>
      </c>
      <c r="W79" t="s">
        <v>90</v>
      </c>
      <c r="X79" t="s">
        <v>90</v>
      </c>
      <c r="Y79" t="s">
        <v>90</v>
      </c>
      <c r="Z79" t="s">
        <v>90</v>
      </c>
      <c r="AA79" t="s">
        <v>90</v>
      </c>
      <c r="AB79" t="s">
        <v>90</v>
      </c>
      <c r="AC79">
        <v>652</v>
      </c>
      <c r="AD79">
        <f>AC79/AY79</f>
        <v>0.19478967495219887</v>
      </c>
      <c r="AH79" t="s">
        <v>90</v>
      </c>
      <c r="AI79" t="s">
        <v>90</v>
      </c>
      <c r="AJ79" t="s">
        <v>90</v>
      </c>
      <c r="AK79" t="s">
        <v>90</v>
      </c>
      <c r="AL79" t="s">
        <v>90</v>
      </c>
      <c r="AM79" t="s">
        <v>90</v>
      </c>
      <c r="AN79">
        <v>0</v>
      </c>
      <c r="AO79" t="s">
        <v>90</v>
      </c>
      <c r="AP79" t="s">
        <v>90</v>
      </c>
      <c r="AQ79">
        <v>0</v>
      </c>
      <c r="AR79" t="s">
        <v>90</v>
      </c>
      <c r="AT79" t="s">
        <v>90</v>
      </c>
      <c r="AU79" t="s">
        <v>90</v>
      </c>
      <c r="AW79">
        <v>2</v>
      </c>
      <c r="AY79">
        <v>3347.2</v>
      </c>
    </row>
    <row r="80" spans="1:51" ht="12.75" customHeight="1" x14ac:dyDescent="0.2">
      <c r="A80" t="s">
        <v>65</v>
      </c>
      <c r="B80">
        <v>1962</v>
      </c>
      <c r="C80" t="s">
        <v>90</v>
      </c>
      <c r="D80" t="s">
        <v>90</v>
      </c>
      <c r="G80">
        <v>0</v>
      </c>
      <c r="H80" t="s">
        <v>90</v>
      </c>
      <c r="I80" t="s">
        <v>90</v>
      </c>
      <c r="J80" t="s">
        <v>90</v>
      </c>
      <c r="K80" t="s">
        <v>90</v>
      </c>
      <c r="L80" t="s">
        <v>90</v>
      </c>
      <c r="M80" t="s">
        <v>90</v>
      </c>
      <c r="N80" t="s">
        <v>90</v>
      </c>
      <c r="O80" t="s">
        <v>90</v>
      </c>
      <c r="P80" t="s">
        <v>90</v>
      </c>
      <c r="Q80" t="s">
        <v>90</v>
      </c>
      <c r="R80" t="s">
        <v>90</v>
      </c>
      <c r="S80" t="s">
        <v>90</v>
      </c>
      <c r="T80" t="s">
        <v>90</v>
      </c>
      <c r="U80" t="s">
        <v>90</v>
      </c>
      <c r="V80" t="s">
        <v>90</v>
      </c>
      <c r="W80" t="s">
        <v>90</v>
      </c>
      <c r="X80" t="s">
        <v>90</v>
      </c>
      <c r="Y80" t="s">
        <v>90</v>
      </c>
      <c r="Z80" t="s">
        <v>90</v>
      </c>
      <c r="AA80" t="s">
        <v>90</v>
      </c>
      <c r="AB80" t="s">
        <v>90</v>
      </c>
      <c r="AC80">
        <v>10669</v>
      </c>
      <c r="AD80">
        <f>AC80/AY80</f>
        <v>9.9230819312294791</v>
      </c>
      <c r="AH80" t="s">
        <v>90</v>
      </c>
      <c r="AI80" t="s">
        <v>90</v>
      </c>
      <c r="AJ80" t="s">
        <v>90</v>
      </c>
      <c r="AK80" t="s">
        <v>90</v>
      </c>
      <c r="AL80" t="s">
        <v>90</v>
      </c>
      <c r="AM80" t="s">
        <v>90</v>
      </c>
      <c r="AN80">
        <v>0</v>
      </c>
      <c r="AO80" t="s">
        <v>90</v>
      </c>
      <c r="AP80" t="s">
        <v>90</v>
      </c>
      <c r="AQ80">
        <v>0</v>
      </c>
      <c r="AR80" t="s">
        <v>90</v>
      </c>
      <c r="AT80" t="s">
        <v>90</v>
      </c>
      <c r="AU80" t="s">
        <v>90</v>
      </c>
      <c r="AW80">
        <v>2</v>
      </c>
      <c r="AY80">
        <v>1075.17</v>
      </c>
    </row>
    <row r="81" spans="1:51" ht="12.75" customHeight="1" x14ac:dyDescent="0.2">
      <c r="A81" t="s">
        <v>66</v>
      </c>
      <c r="B81">
        <v>1962</v>
      </c>
      <c r="C81" t="s">
        <v>90</v>
      </c>
      <c r="D81" t="s">
        <v>90</v>
      </c>
      <c r="G81">
        <v>0</v>
      </c>
      <c r="H81" t="s">
        <v>90</v>
      </c>
      <c r="I81" t="s">
        <v>90</v>
      </c>
      <c r="J81" t="s">
        <v>90</v>
      </c>
      <c r="K81" t="s">
        <v>90</v>
      </c>
      <c r="L81" t="s">
        <v>90</v>
      </c>
      <c r="M81" t="s">
        <v>90</v>
      </c>
      <c r="N81" t="s">
        <v>90</v>
      </c>
      <c r="O81" t="s">
        <v>90</v>
      </c>
      <c r="P81" t="s">
        <v>90</v>
      </c>
      <c r="Q81" t="s">
        <v>90</v>
      </c>
      <c r="R81" t="s">
        <v>90</v>
      </c>
      <c r="S81" t="s">
        <v>90</v>
      </c>
      <c r="T81" t="s">
        <v>90</v>
      </c>
      <c r="U81" t="s">
        <v>90</v>
      </c>
      <c r="V81" t="s">
        <v>90</v>
      </c>
      <c r="W81" t="s">
        <v>90</v>
      </c>
      <c r="X81" t="s">
        <v>90</v>
      </c>
      <c r="Y81" t="s">
        <v>90</v>
      </c>
      <c r="Z81" t="s">
        <v>90</v>
      </c>
      <c r="AA81" t="s">
        <v>90</v>
      </c>
      <c r="AB81" t="s">
        <v>90</v>
      </c>
      <c r="AC81">
        <v>5631</v>
      </c>
      <c r="AD81">
        <f>AC81/AY81</f>
        <v>3.7341344049655829</v>
      </c>
      <c r="AH81" t="s">
        <v>90</v>
      </c>
      <c r="AI81" t="s">
        <v>90</v>
      </c>
      <c r="AJ81" t="s">
        <v>90</v>
      </c>
      <c r="AK81" t="s">
        <v>90</v>
      </c>
      <c r="AL81" t="s">
        <v>90</v>
      </c>
      <c r="AM81" t="s">
        <v>90</v>
      </c>
      <c r="AN81">
        <v>0</v>
      </c>
      <c r="AO81" t="s">
        <v>90</v>
      </c>
      <c r="AP81" t="s">
        <v>90</v>
      </c>
      <c r="AQ81">
        <v>0</v>
      </c>
      <c r="AR81" t="s">
        <v>90</v>
      </c>
      <c r="AT81" t="s">
        <v>90</v>
      </c>
      <c r="AU81" t="s">
        <v>90</v>
      </c>
      <c r="AW81">
        <v>2</v>
      </c>
      <c r="AY81">
        <v>1507.98</v>
      </c>
    </row>
    <row r="82" spans="1:51" ht="12.75" customHeight="1" x14ac:dyDescent="0.2">
      <c r="A82" t="s">
        <v>67</v>
      </c>
      <c r="B82">
        <v>1962</v>
      </c>
      <c r="C82" t="s">
        <v>90</v>
      </c>
      <c r="D82" t="s">
        <v>90</v>
      </c>
      <c r="G82">
        <v>0</v>
      </c>
      <c r="H82" t="s">
        <v>90</v>
      </c>
      <c r="I82" t="s">
        <v>90</v>
      </c>
      <c r="J82" t="s">
        <v>90</v>
      </c>
      <c r="K82" t="s">
        <v>90</v>
      </c>
      <c r="L82" t="s">
        <v>90</v>
      </c>
      <c r="M82" t="s">
        <v>90</v>
      </c>
      <c r="N82" t="s">
        <v>90</v>
      </c>
      <c r="O82" t="s">
        <v>90</v>
      </c>
      <c r="P82" t="s">
        <v>90</v>
      </c>
      <c r="Q82" t="s">
        <v>90</v>
      </c>
      <c r="R82" t="s">
        <v>90</v>
      </c>
      <c r="S82" t="s">
        <v>90</v>
      </c>
      <c r="T82" t="s">
        <v>90</v>
      </c>
      <c r="U82" t="s">
        <v>90</v>
      </c>
      <c r="V82" t="s">
        <v>90</v>
      </c>
      <c r="W82" t="s">
        <v>90</v>
      </c>
      <c r="X82" t="s">
        <v>90</v>
      </c>
      <c r="Y82" t="s">
        <v>90</v>
      </c>
      <c r="Z82" t="s">
        <v>90</v>
      </c>
      <c r="AA82" t="s">
        <v>90</v>
      </c>
      <c r="AB82" t="s">
        <v>90</v>
      </c>
      <c r="AC82">
        <v>25682</v>
      </c>
      <c r="AD82">
        <f>AC82/AY82</f>
        <v>1.4178140423323655</v>
      </c>
      <c r="AH82" t="s">
        <v>90</v>
      </c>
      <c r="AI82" t="s">
        <v>90</v>
      </c>
      <c r="AJ82" t="s">
        <v>90</v>
      </c>
      <c r="AK82" t="s">
        <v>90</v>
      </c>
      <c r="AL82" t="s">
        <v>90</v>
      </c>
      <c r="AM82" t="s">
        <v>90</v>
      </c>
      <c r="AN82">
        <v>0</v>
      </c>
      <c r="AO82" t="s">
        <v>90</v>
      </c>
      <c r="AP82" t="s">
        <v>90</v>
      </c>
      <c r="AQ82">
        <v>0</v>
      </c>
      <c r="AR82" t="s">
        <v>90</v>
      </c>
      <c r="AT82" t="s">
        <v>90</v>
      </c>
      <c r="AU82" t="s">
        <v>90</v>
      </c>
      <c r="AW82">
        <v>2</v>
      </c>
      <c r="AY82">
        <v>18113.8</v>
      </c>
    </row>
    <row r="83" spans="1:51" ht="12.75" customHeight="1" x14ac:dyDescent="0.2">
      <c r="A83" t="s">
        <v>68</v>
      </c>
      <c r="B83">
        <v>1962</v>
      </c>
      <c r="C83" t="s">
        <v>90</v>
      </c>
      <c r="D83" t="s">
        <v>90</v>
      </c>
      <c r="G83">
        <v>0</v>
      </c>
      <c r="H83" t="s">
        <v>90</v>
      </c>
      <c r="I83" t="s">
        <v>90</v>
      </c>
      <c r="J83" t="s">
        <v>90</v>
      </c>
      <c r="K83" t="s">
        <v>90</v>
      </c>
      <c r="L83" t="s">
        <v>90</v>
      </c>
      <c r="M83" t="s">
        <v>90</v>
      </c>
      <c r="N83" t="s">
        <v>90</v>
      </c>
      <c r="O83" t="s">
        <v>90</v>
      </c>
      <c r="P83" t="s">
        <v>90</v>
      </c>
      <c r="Q83" t="s">
        <v>90</v>
      </c>
      <c r="R83" t="s">
        <v>90</v>
      </c>
      <c r="S83" t="s">
        <v>90</v>
      </c>
      <c r="T83" t="s">
        <v>90</v>
      </c>
      <c r="U83" t="s">
        <v>90</v>
      </c>
      <c r="V83" t="s">
        <v>90</v>
      </c>
      <c r="W83" t="s">
        <v>90</v>
      </c>
      <c r="X83" t="s">
        <v>90</v>
      </c>
      <c r="Y83" t="s">
        <v>90</v>
      </c>
      <c r="Z83" t="s">
        <v>90</v>
      </c>
      <c r="AA83" t="s">
        <v>90</v>
      </c>
      <c r="AB83" t="s">
        <v>90</v>
      </c>
      <c r="AC83">
        <v>452</v>
      </c>
      <c r="AD83">
        <f>AC83/AY83</f>
        <v>0.22171100069162059</v>
      </c>
      <c r="AH83" t="s">
        <v>90</v>
      </c>
      <c r="AI83" t="s">
        <v>90</v>
      </c>
      <c r="AJ83" t="s">
        <v>90</v>
      </c>
      <c r="AK83" t="s">
        <v>90</v>
      </c>
      <c r="AL83" t="s">
        <v>90</v>
      </c>
      <c r="AM83" t="s">
        <v>90</v>
      </c>
      <c r="AN83">
        <v>0</v>
      </c>
      <c r="AO83" t="s">
        <v>90</v>
      </c>
      <c r="AP83" t="s">
        <v>90</v>
      </c>
      <c r="AQ83">
        <v>0</v>
      </c>
      <c r="AR83" t="s">
        <v>90</v>
      </c>
      <c r="AT83" t="s">
        <v>90</v>
      </c>
      <c r="AU83" t="s">
        <v>90</v>
      </c>
      <c r="AW83">
        <v>2</v>
      </c>
      <c r="AY83">
        <v>2038.69</v>
      </c>
    </row>
    <row r="84" spans="1:51" ht="12.75" customHeight="1" x14ac:dyDescent="0.2">
      <c r="A84" t="s">
        <v>70</v>
      </c>
      <c r="B84">
        <v>1962</v>
      </c>
      <c r="C84" t="s">
        <v>90</v>
      </c>
      <c r="D84" t="s">
        <v>90</v>
      </c>
      <c r="G84">
        <v>0</v>
      </c>
      <c r="H84" t="s">
        <v>90</v>
      </c>
      <c r="I84" t="s">
        <v>90</v>
      </c>
      <c r="J84" t="s">
        <v>90</v>
      </c>
      <c r="K84" t="s">
        <v>90</v>
      </c>
      <c r="L84" t="s">
        <v>90</v>
      </c>
      <c r="M84" t="s">
        <v>90</v>
      </c>
      <c r="N84" t="s">
        <v>90</v>
      </c>
      <c r="O84" t="s">
        <v>90</v>
      </c>
      <c r="P84" t="s">
        <v>90</v>
      </c>
      <c r="Q84" t="s">
        <v>90</v>
      </c>
      <c r="R84" t="s">
        <v>90</v>
      </c>
      <c r="S84" t="s">
        <v>90</v>
      </c>
      <c r="T84" t="s">
        <v>90</v>
      </c>
      <c r="U84" t="s">
        <v>90</v>
      </c>
      <c r="V84" t="s">
        <v>90</v>
      </c>
      <c r="W84" t="s">
        <v>90</v>
      </c>
      <c r="X84" t="s">
        <v>90</v>
      </c>
      <c r="Y84" t="s">
        <v>90</v>
      </c>
      <c r="Z84" t="s">
        <v>90</v>
      </c>
      <c r="AA84" t="s">
        <v>90</v>
      </c>
      <c r="AB84" t="s">
        <v>90</v>
      </c>
      <c r="AC84">
        <v>97990</v>
      </c>
      <c r="AD84">
        <f>AC84/AY84</f>
        <v>1.8866871014448108</v>
      </c>
      <c r="AH84" t="s">
        <v>90</v>
      </c>
      <c r="AI84" t="s">
        <v>90</v>
      </c>
      <c r="AJ84" t="s">
        <v>90</v>
      </c>
      <c r="AK84" t="s">
        <v>90</v>
      </c>
      <c r="AL84" t="s">
        <v>90</v>
      </c>
      <c r="AM84" t="s">
        <v>90</v>
      </c>
      <c r="AN84">
        <v>0</v>
      </c>
      <c r="AO84" t="s">
        <v>90</v>
      </c>
      <c r="AP84" t="s">
        <v>90</v>
      </c>
      <c r="AQ84">
        <v>0</v>
      </c>
      <c r="AR84" t="s">
        <v>90</v>
      </c>
      <c r="AT84" t="s">
        <v>90</v>
      </c>
      <c r="AU84" t="s">
        <v>90</v>
      </c>
      <c r="AW84">
        <v>2</v>
      </c>
      <c r="AY84">
        <v>51937.599999999999</v>
      </c>
    </row>
    <row r="85" spans="1:51" ht="12.75" customHeight="1" x14ac:dyDescent="0.2">
      <c r="A85" t="s">
        <v>71</v>
      </c>
      <c r="B85">
        <v>1962</v>
      </c>
      <c r="C85" t="s">
        <v>90</v>
      </c>
      <c r="D85" t="s">
        <v>90</v>
      </c>
      <c r="G85">
        <v>0</v>
      </c>
      <c r="H85" t="s">
        <v>90</v>
      </c>
      <c r="I85" t="s">
        <v>90</v>
      </c>
      <c r="J85" t="s">
        <v>90</v>
      </c>
      <c r="K85" t="s">
        <v>90</v>
      </c>
      <c r="L85" t="s">
        <v>90</v>
      </c>
      <c r="M85" t="s">
        <v>90</v>
      </c>
      <c r="N85" t="s">
        <v>90</v>
      </c>
      <c r="O85" t="s">
        <v>90</v>
      </c>
      <c r="P85" t="s">
        <v>90</v>
      </c>
      <c r="Q85" t="s">
        <v>90</v>
      </c>
      <c r="R85" t="s">
        <v>90</v>
      </c>
      <c r="S85" t="s">
        <v>90</v>
      </c>
      <c r="T85" t="s">
        <v>90</v>
      </c>
      <c r="U85" t="s">
        <v>90</v>
      </c>
      <c r="V85" t="s">
        <v>90</v>
      </c>
      <c r="W85" t="s">
        <v>90</v>
      </c>
      <c r="X85" t="s">
        <v>90</v>
      </c>
      <c r="Y85" t="s">
        <v>90</v>
      </c>
      <c r="Z85" t="s">
        <v>90</v>
      </c>
      <c r="AA85" t="s">
        <v>90</v>
      </c>
      <c r="AB85" t="s">
        <v>90</v>
      </c>
      <c r="AC85">
        <v>0</v>
      </c>
      <c r="AD85">
        <f>AC85/AY85</f>
        <v>0</v>
      </c>
      <c r="AH85" t="s">
        <v>90</v>
      </c>
      <c r="AI85" t="s">
        <v>90</v>
      </c>
      <c r="AJ85" t="s">
        <v>90</v>
      </c>
      <c r="AK85" t="s">
        <v>90</v>
      </c>
      <c r="AL85" t="s">
        <v>90</v>
      </c>
      <c r="AM85" t="s">
        <v>90</v>
      </c>
      <c r="AN85">
        <v>0</v>
      </c>
      <c r="AO85" t="s">
        <v>90</v>
      </c>
      <c r="AP85" t="s">
        <v>90</v>
      </c>
      <c r="AQ85">
        <v>0</v>
      </c>
      <c r="AR85" t="s">
        <v>90</v>
      </c>
      <c r="AT85" t="s">
        <v>90</v>
      </c>
      <c r="AU85" t="s">
        <v>90</v>
      </c>
      <c r="AW85">
        <v>2</v>
      </c>
      <c r="AY85">
        <v>8419.83</v>
      </c>
    </row>
    <row r="86" spans="1:51" ht="12.75" customHeight="1" x14ac:dyDescent="0.2">
      <c r="A86" t="s">
        <v>72</v>
      </c>
      <c r="B86">
        <v>1962</v>
      </c>
      <c r="C86" t="s">
        <v>90</v>
      </c>
      <c r="D86" t="s">
        <v>90</v>
      </c>
      <c r="G86">
        <v>0</v>
      </c>
      <c r="H86" t="s">
        <v>90</v>
      </c>
      <c r="I86" t="s">
        <v>90</v>
      </c>
      <c r="J86" t="s">
        <v>90</v>
      </c>
      <c r="K86" t="s">
        <v>90</v>
      </c>
      <c r="L86" t="s">
        <v>90</v>
      </c>
      <c r="M86" t="s">
        <v>90</v>
      </c>
      <c r="N86" t="s">
        <v>90</v>
      </c>
      <c r="O86" t="s">
        <v>90</v>
      </c>
      <c r="P86" t="s">
        <v>90</v>
      </c>
      <c r="Q86" t="s">
        <v>90</v>
      </c>
      <c r="R86" t="s">
        <v>90</v>
      </c>
      <c r="S86" t="s">
        <v>90</v>
      </c>
      <c r="T86" t="s">
        <v>90</v>
      </c>
      <c r="U86" t="s">
        <v>90</v>
      </c>
      <c r="V86" t="s">
        <v>90</v>
      </c>
      <c r="W86" t="s">
        <v>90</v>
      </c>
      <c r="X86" t="s">
        <v>90</v>
      </c>
      <c r="Y86" t="s">
        <v>90</v>
      </c>
      <c r="Z86" t="s">
        <v>90</v>
      </c>
      <c r="AA86" t="s">
        <v>90</v>
      </c>
      <c r="AB86" t="s">
        <v>90</v>
      </c>
      <c r="AC86">
        <v>0</v>
      </c>
      <c r="AD86">
        <f>AC86/AY86</f>
        <v>0</v>
      </c>
      <c r="AH86" t="s">
        <v>90</v>
      </c>
      <c r="AI86" t="s">
        <v>90</v>
      </c>
      <c r="AJ86" t="s">
        <v>90</v>
      </c>
      <c r="AK86" t="s">
        <v>90</v>
      </c>
      <c r="AL86" t="s">
        <v>90</v>
      </c>
      <c r="AM86" t="s">
        <v>90</v>
      </c>
      <c r="AN86">
        <v>0</v>
      </c>
      <c r="AO86" t="s">
        <v>90</v>
      </c>
      <c r="AP86" t="s">
        <v>90</v>
      </c>
      <c r="AQ86">
        <v>0</v>
      </c>
      <c r="AR86" t="s">
        <v>90</v>
      </c>
      <c r="AT86" t="s">
        <v>90</v>
      </c>
      <c r="AU86" t="s">
        <v>90</v>
      </c>
      <c r="AW86">
        <v>2</v>
      </c>
      <c r="AY86">
        <v>1317.14</v>
      </c>
    </row>
    <row r="87" spans="1:51" ht="12.75" customHeight="1" x14ac:dyDescent="0.2">
      <c r="A87" t="s">
        <v>73</v>
      </c>
      <c r="B87">
        <v>1962</v>
      </c>
      <c r="C87" t="s">
        <v>90</v>
      </c>
      <c r="D87" t="s">
        <v>90</v>
      </c>
      <c r="G87">
        <v>0</v>
      </c>
      <c r="H87" t="s">
        <v>90</v>
      </c>
      <c r="I87" t="s">
        <v>90</v>
      </c>
      <c r="J87" t="s">
        <v>90</v>
      </c>
      <c r="K87" t="s">
        <v>90</v>
      </c>
      <c r="L87" t="s">
        <v>90</v>
      </c>
      <c r="M87" t="s">
        <v>90</v>
      </c>
      <c r="N87" t="s">
        <v>90</v>
      </c>
      <c r="O87" t="s">
        <v>90</v>
      </c>
      <c r="P87" t="s">
        <v>90</v>
      </c>
      <c r="Q87" t="s">
        <v>90</v>
      </c>
      <c r="R87" t="s">
        <v>90</v>
      </c>
      <c r="S87" t="s">
        <v>90</v>
      </c>
      <c r="T87" t="s">
        <v>90</v>
      </c>
      <c r="U87" t="s">
        <v>90</v>
      </c>
      <c r="V87" t="s">
        <v>90</v>
      </c>
      <c r="W87" t="s">
        <v>90</v>
      </c>
      <c r="X87" t="s">
        <v>90</v>
      </c>
      <c r="Y87" t="s">
        <v>90</v>
      </c>
      <c r="Z87" t="s">
        <v>90</v>
      </c>
      <c r="AA87" t="s">
        <v>90</v>
      </c>
      <c r="AB87" t="s">
        <v>90</v>
      </c>
      <c r="AC87">
        <v>9626</v>
      </c>
      <c r="AD87">
        <f>AC87/AY87</f>
        <v>0.38985707400642339</v>
      </c>
      <c r="AH87" t="s">
        <v>90</v>
      </c>
      <c r="AI87" t="s">
        <v>90</v>
      </c>
      <c r="AJ87" t="s">
        <v>90</v>
      </c>
      <c r="AK87" t="s">
        <v>90</v>
      </c>
      <c r="AL87" t="s">
        <v>90</v>
      </c>
      <c r="AM87" t="s">
        <v>90</v>
      </c>
      <c r="AN87">
        <v>0</v>
      </c>
      <c r="AO87" t="s">
        <v>90</v>
      </c>
      <c r="AP87" t="s">
        <v>90</v>
      </c>
      <c r="AQ87">
        <v>0</v>
      </c>
      <c r="AR87" t="s">
        <v>90</v>
      </c>
      <c r="AT87" t="s">
        <v>90</v>
      </c>
      <c r="AU87" t="s">
        <v>90</v>
      </c>
      <c r="AW87">
        <v>2</v>
      </c>
      <c r="AY87">
        <v>24691.1</v>
      </c>
    </row>
    <row r="88" spans="1:51" ht="12.75" customHeight="1" x14ac:dyDescent="0.2">
      <c r="A88" t="s">
        <v>74</v>
      </c>
      <c r="B88">
        <v>1962</v>
      </c>
      <c r="C88" t="s">
        <v>90</v>
      </c>
      <c r="D88" t="s">
        <v>90</v>
      </c>
      <c r="G88">
        <v>0</v>
      </c>
      <c r="H88" t="s">
        <v>90</v>
      </c>
      <c r="I88" t="s">
        <v>90</v>
      </c>
      <c r="J88" t="s">
        <v>90</v>
      </c>
      <c r="K88" t="s">
        <v>90</v>
      </c>
      <c r="L88" t="s">
        <v>90</v>
      </c>
      <c r="M88" t="s">
        <v>90</v>
      </c>
      <c r="N88" t="s">
        <v>90</v>
      </c>
      <c r="O88" t="s">
        <v>90</v>
      </c>
      <c r="P88" t="s">
        <v>90</v>
      </c>
      <c r="Q88" t="s">
        <v>90</v>
      </c>
      <c r="R88" t="s">
        <v>90</v>
      </c>
      <c r="S88" t="s">
        <v>90</v>
      </c>
      <c r="T88" t="s">
        <v>90</v>
      </c>
      <c r="U88" t="s">
        <v>90</v>
      </c>
      <c r="V88" t="s">
        <v>90</v>
      </c>
      <c r="W88" t="s">
        <v>90</v>
      </c>
      <c r="X88" t="s">
        <v>90</v>
      </c>
      <c r="Y88" t="s">
        <v>90</v>
      </c>
      <c r="Z88" t="s">
        <v>90</v>
      </c>
      <c r="AA88" t="s">
        <v>90</v>
      </c>
      <c r="AB88" t="s">
        <v>90</v>
      </c>
      <c r="AC88">
        <v>0</v>
      </c>
      <c r="AD88">
        <f>AC88/AY88</f>
        <v>0</v>
      </c>
      <c r="AH88" t="s">
        <v>90</v>
      </c>
      <c r="AI88" t="s">
        <v>90</v>
      </c>
      <c r="AJ88" t="s">
        <v>90</v>
      </c>
      <c r="AK88" t="s">
        <v>90</v>
      </c>
      <c r="AL88" t="s">
        <v>90</v>
      </c>
      <c r="AM88" t="s">
        <v>90</v>
      </c>
      <c r="AN88">
        <v>0</v>
      </c>
      <c r="AO88" t="s">
        <v>90</v>
      </c>
      <c r="AP88" t="s">
        <v>90</v>
      </c>
      <c r="AQ88">
        <v>0</v>
      </c>
      <c r="AR88" t="s">
        <v>90</v>
      </c>
      <c r="AT88" t="s">
        <v>90</v>
      </c>
      <c r="AU88" t="s">
        <v>90</v>
      </c>
      <c r="AW88">
        <v>2</v>
      </c>
      <c r="AY88">
        <v>4883.8100000000004</v>
      </c>
    </row>
    <row r="89" spans="1:51" ht="12.75" customHeight="1" x14ac:dyDescent="0.2">
      <c r="A89" t="s">
        <v>75</v>
      </c>
      <c r="B89">
        <v>1962</v>
      </c>
      <c r="C89" t="s">
        <v>90</v>
      </c>
      <c r="D89" t="s">
        <v>90</v>
      </c>
      <c r="G89">
        <v>0</v>
      </c>
      <c r="H89" t="s">
        <v>90</v>
      </c>
      <c r="I89" t="s">
        <v>90</v>
      </c>
      <c r="J89" t="s">
        <v>90</v>
      </c>
      <c r="K89" t="s">
        <v>90</v>
      </c>
      <c r="L89" t="s">
        <v>90</v>
      </c>
      <c r="M89" t="s">
        <v>90</v>
      </c>
      <c r="N89" t="s">
        <v>90</v>
      </c>
      <c r="O89" t="s">
        <v>90</v>
      </c>
      <c r="P89" t="s">
        <v>90</v>
      </c>
      <c r="Q89" t="s">
        <v>90</v>
      </c>
      <c r="R89" t="s">
        <v>90</v>
      </c>
      <c r="S89" t="s">
        <v>90</v>
      </c>
      <c r="T89" t="s">
        <v>90</v>
      </c>
      <c r="U89" t="s">
        <v>90</v>
      </c>
      <c r="V89" t="s">
        <v>90</v>
      </c>
      <c r="W89" t="s">
        <v>90</v>
      </c>
      <c r="X89" t="s">
        <v>90</v>
      </c>
      <c r="Y89" t="s">
        <v>90</v>
      </c>
      <c r="Z89" t="s">
        <v>90</v>
      </c>
      <c r="AA89" t="s">
        <v>90</v>
      </c>
      <c r="AB89" t="s">
        <v>90</v>
      </c>
      <c r="AC89">
        <v>1475</v>
      </c>
      <c r="AD89">
        <f>AC89/AY89</f>
        <v>0.33333860648643027</v>
      </c>
      <c r="AH89" t="s">
        <v>90</v>
      </c>
      <c r="AI89" t="s">
        <v>90</v>
      </c>
      <c r="AJ89" t="s">
        <v>90</v>
      </c>
      <c r="AK89" t="s">
        <v>90</v>
      </c>
      <c r="AL89" t="s">
        <v>90</v>
      </c>
      <c r="AM89" t="s">
        <v>90</v>
      </c>
      <c r="AN89">
        <v>0</v>
      </c>
      <c r="AO89" t="s">
        <v>90</v>
      </c>
      <c r="AP89" t="s">
        <v>90</v>
      </c>
      <c r="AQ89">
        <v>0</v>
      </c>
      <c r="AR89" t="s">
        <v>90</v>
      </c>
      <c r="AT89" t="s">
        <v>90</v>
      </c>
      <c r="AU89" t="s">
        <v>90</v>
      </c>
      <c r="AW89">
        <v>2</v>
      </c>
      <c r="AY89">
        <v>4424.93</v>
      </c>
    </row>
    <row r="90" spans="1:51" ht="12.75" customHeight="1" x14ac:dyDescent="0.2">
      <c r="A90" t="s">
        <v>76</v>
      </c>
      <c r="B90">
        <v>1962</v>
      </c>
      <c r="C90" t="s">
        <v>90</v>
      </c>
      <c r="D90" t="s">
        <v>90</v>
      </c>
      <c r="G90">
        <v>0</v>
      </c>
      <c r="H90" t="s">
        <v>90</v>
      </c>
      <c r="I90" t="s">
        <v>90</v>
      </c>
      <c r="J90" t="s">
        <v>90</v>
      </c>
      <c r="K90" t="s">
        <v>90</v>
      </c>
      <c r="L90" t="s">
        <v>90</v>
      </c>
      <c r="M90" t="s">
        <v>90</v>
      </c>
      <c r="N90" t="s">
        <v>90</v>
      </c>
      <c r="O90" t="s">
        <v>90</v>
      </c>
      <c r="P90" t="s">
        <v>90</v>
      </c>
      <c r="Q90" t="s">
        <v>90</v>
      </c>
      <c r="R90" t="s">
        <v>90</v>
      </c>
      <c r="S90" t="s">
        <v>90</v>
      </c>
      <c r="T90" t="s">
        <v>90</v>
      </c>
      <c r="U90" t="s">
        <v>90</v>
      </c>
      <c r="V90" t="s">
        <v>90</v>
      </c>
      <c r="W90" t="s">
        <v>90</v>
      </c>
      <c r="X90" t="s">
        <v>90</v>
      </c>
      <c r="Y90" t="s">
        <v>90</v>
      </c>
      <c r="Z90" t="s">
        <v>90</v>
      </c>
      <c r="AA90" t="s">
        <v>90</v>
      </c>
      <c r="AB90" t="s">
        <v>90</v>
      </c>
      <c r="AC90">
        <v>44</v>
      </c>
      <c r="AD90">
        <f>AC90/AY90</f>
        <v>1.5979546180888463E-3</v>
      </c>
      <c r="AH90" t="s">
        <v>90</v>
      </c>
      <c r="AI90" t="s">
        <v>90</v>
      </c>
      <c r="AJ90" t="s">
        <v>90</v>
      </c>
      <c r="AK90" t="s">
        <v>90</v>
      </c>
      <c r="AL90" t="s">
        <v>90</v>
      </c>
      <c r="AM90" t="s">
        <v>90</v>
      </c>
      <c r="AN90">
        <v>0</v>
      </c>
      <c r="AO90" t="s">
        <v>90</v>
      </c>
      <c r="AP90" t="s">
        <v>90</v>
      </c>
      <c r="AQ90">
        <v>0</v>
      </c>
      <c r="AR90" t="s">
        <v>90</v>
      </c>
      <c r="AT90" t="s">
        <v>90</v>
      </c>
      <c r="AU90" t="s">
        <v>90</v>
      </c>
      <c r="AW90">
        <v>2</v>
      </c>
      <c r="AY90">
        <v>27535.200000000001</v>
      </c>
    </row>
    <row r="91" spans="1:51" ht="12.75" customHeight="1" x14ac:dyDescent="0.2">
      <c r="A91" t="s">
        <v>77</v>
      </c>
      <c r="B91">
        <v>1962</v>
      </c>
      <c r="C91" t="s">
        <v>90</v>
      </c>
      <c r="D91" t="s">
        <v>90</v>
      </c>
      <c r="G91">
        <v>0</v>
      </c>
      <c r="H91" t="s">
        <v>90</v>
      </c>
      <c r="I91" t="s">
        <v>90</v>
      </c>
      <c r="J91" t="s">
        <v>90</v>
      </c>
      <c r="K91" t="s">
        <v>90</v>
      </c>
      <c r="L91" t="s">
        <v>90</v>
      </c>
      <c r="M91" t="s">
        <v>90</v>
      </c>
      <c r="N91" t="s">
        <v>90</v>
      </c>
      <c r="O91" t="s">
        <v>90</v>
      </c>
      <c r="P91" t="s">
        <v>90</v>
      </c>
      <c r="Q91" t="s">
        <v>90</v>
      </c>
      <c r="R91" t="s">
        <v>90</v>
      </c>
      <c r="S91" t="s">
        <v>90</v>
      </c>
      <c r="T91" t="s">
        <v>90</v>
      </c>
      <c r="U91" t="s">
        <v>90</v>
      </c>
      <c r="V91" t="s">
        <v>90</v>
      </c>
      <c r="W91" t="s">
        <v>90</v>
      </c>
      <c r="X91" t="s">
        <v>90</v>
      </c>
      <c r="Y91" t="s">
        <v>90</v>
      </c>
      <c r="Z91" t="s">
        <v>90</v>
      </c>
      <c r="AA91" t="s">
        <v>90</v>
      </c>
      <c r="AB91" t="s">
        <v>90</v>
      </c>
      <c r="AC91">
        <v>7485</v>
      </c>
      <c r="AD91">
        <f>AC91/AY91</f>
        <v>3.4158741169383551</v>
      </c>
      <c r="AH91" t="s">
        <v>90</v>
      </c>
      <c r="AI91" t="s">
        <v>90</v>
      </c>
      <c r="AJ91" t="s">
        <v>90</v>
      </c>
      <c r="AK91" t="s">
        <v>90</v>
      </c>
      <c r="AL91" t="s">
        <v>90</v>
      </c>
      <c r="AM91" t="s">
        <v>90</v>
      </c>
      <c r="AN91">
        <v>0</v>
      </c>
      <c r="AO91" t="s">
        <v>90</v>
      </c>
      <c r="AP91" t="s">
        <v>90</v>
      </c>
      <c r="AQ91">
        <v>0</v>
      </c>
      <c r="AR91" t="s">
        <v>90</v>
      </c>
      <c r="AT91" t="s">
        <v>90</v>
      </c>
      <c r="AU91" t="s">
        <v>90</v>
      </c>
      <c r="AW91">
        <v>2</v>
      </c>
      <c r="AY91">
        <v>2191.2399999999998</v>
      </c>
    </row>
    <row r="92" spans="1:51" ht="12.75" customHeight="1" x14ac:dyDescent="0.2">
      <c r="A92" t="s">
        <v>78</v>
      </c>
      <c r="B92">
        <v>1962</v>
      </c>
      <c r="C92" t="s">
        <v>90</v>
      </c>
      <c r="D92" t="s">
        <v>90</v>
      </c>
      <c r="G92">
        <v>0</v>
      </c>
      <c r="H92" t="s">
        <v>90</v>
      </c>
      <c r="I92" t="s">
        <v>90</v>
      </c>
      <c r="J92" t="s">
        <v>90</v>
      </c>
      <c r="K92" t="s">
        <v>90</v>
      </c>
      <c r="L92" t="s">
        <v>90</v>
      </c>
      <c r="M92" t="s">
        <v>90</v>
      </c>
      <c r="N92" t="s">
        <v>90</v>
      </c>
      <c r="O92" t="s">
        <v>90</v>
      </c>
      <c r="P92" t="s">
        <v>90</v>
      </c>
      <c r="Q92" t="s">
        <v>90</v>
      </c>
      <c r="R92" t="s">
        <v>90</v>
      </c>
      <c r="S92" t="s">
        <v>90</v>
      </c>
      <c r="T92" t="s">
        <v>90</v>
      </c>
      <c r="U92" t="s">
        <v>90</v>
      </c>
      <c r="V92" t="s">
        <v>90</v>
      </c>
      <c r="W92" t="s">
        <v>90</v>
      </c>
      <c r="X92" t="s">
        <v>90</v>
      </c>
      <c r="Y92" t="s">
        <v>90</v>
      </c>
      <c r="Z92" t="s">
        <v>90</v>
      </c>
      <c r="AA92" t="s">
        <v>90</v>
      </c>
      <c r="AB92" t="s">
        <v>90</v>
      </c>
      <c r="AC92">
        <v>710</v>
      </c>
      <c r="AD92">
        <f>AC92/AY92</f>
        <v>0.1807231982406215</v>
      </c>
      <c r="AH92" t="s">
        <v>90</v>
      </c>
      <c r="AI92" t="s">
        <v>90</v>
      </c>
      <c r="AJ92" t="s">
        <v>90</v>
      </c>
      <c r="AK92" t="s">
        <v>90</v>
      </c>
      <c r="AL92" t="s">
        <v>90</v>
      </c>
      <c r="AM92" t="s">
        <v>90</v>
      </c>
      <c r="AN92">
        <v>0</v>
      </c>
      <c r="AO92" t="s">
        <v>90</v>
      </c>
      <c r="AP92" t="s">
        <v>90</v>
      </c>
      <c r="AQ92">
        <v>0</v>
      </c>
      <c r="AR92" t="s">
        <v>90</v>
      </c>
      <c r="AT92" t="s">
        <v>90</v>
      </c>
      <c r="AU92" t="s">
        <v>90</v>
      </c>
      <c r="AW92">
        <v>2</v>
      </c>
      <c r="AY92">
        <v>3928.66</v>
      </c>
    </row>
    <row r="93" spans="1:51" ht="12.75" customHeight="1" x14ac:dyDescent="0.2">
      <c r="A93" t="s">
        <v>80</v>
      </c>
      <c r="B93">
        <v>1962</v>
      </c>
      <c r="C93" t="s">
        <v>90</v>
      </c>
      <c r="D93" t="s">
        <v>90</v>
      </c>
      <c r="G93">
        <v>0</v>
      </c>
      <c r="H93" t="s">
        <v>90</v>
      </c>
      <c r="I93" t="s">
        <v>90</v>
      </c>
      <c r="J93" t="s">
        <v>90</v>
      </c>
      <c r="K93" t="s">
        <v>90</v>
      </c>
      <c r="L93" t="s">
        <v>90</v>
      </c>
      <c r="M93" t="s">
        <v>90</v>
      </c>
      <c r="N93" t="s">
        <v>90</v>
      </c>
      <c r="O93" t="s">
        <v>90</v>
      </c>
      <c r="P93" t="s">
        <v>90</v>
      </c>
      <c r="Q93" t="s">
        <v>90</v>
      </c>
      <c r="R93" t="s">
        <v>90</v>
      </c>
      <c r="S93" t="s">
        <v>90</v>
      </c>
      <c r="T93" t="s">
        <v>90</v>
      </c>
      <c r="U93" t="s">
        <v>90</v>
      </c>
      <c r="V93" t="s">
        <v>90</v>
      </c>
      <c r="W93" t="s">
        <v>90</v>
      </c>
      <c r="X93" t="s">
        <v>90</v>
      </c>
      <c r="Y93" t="s">
        <v>90</v>
      </c>
      <c r="Z93" t="s">
        <v>90</v>
      </c>
      <c r="AA93" t="s">
        <v>90</v>
      </c>
      <c r="AB93" t="s">
        <v>90</v>
      </c>
      <c r="AC93">
        <v>636</v>
      </c>
      <c r="AD93">
        <f>AC93/AY93</f>
        <v>0.44790309517940768</v>
      </c>
      <c r="AH93" t="s">
        <v>90</v>
      </c>
      <c r="AI93" t="s">
        <v>90</v>
      </c>
      <c r="AJ93" t="s">
        <v>90</v>
      </c>
      <c r="AK93" t="s">
        <v>90</v>
      </c>
      <c r="AL93" t="s">
        <v>90</v>
      </c>
      <c r="AM93" t="s">
        <v>90</v>
      </c>
      <c r="AN93">
        <v>0</v>
      </c>
      <c r="AO93" t="s">
        <v>90</v>
      </c>
      <c r="AP93" t="s">
        <v>90</v>
      </c>
      <c r="AQ93">
        <v>0</v>
      </c>
      <c r="AR93" t="s">
        <v>90</v>
      </c>
      <c r="AT93" t="s">
        <v>90</v>
      </c>
      <c r="AU93" t="s">
        <v>90</v>
      </c>
      <c r="AW93">
        <v>2</v>
      </c>
      <c r="AY93">
        <v>1419.95</v>
      </c>
    </row>
    <row r="94" spans="1:51" ht="12.75" customHeight="1" x14ac:dyDescent="0.2">
      <c r="A94" t="s">
        <v>81</v>
      </c>
      <c r="B94">
        <v>1962</v>
      </c>
      <c r="C94" t="s">
        <v>90</v>
      </c>
      <c r="D94" t="s">
        <v>90</v>
      </c>
      <c r="G94">
        <v>0</v>
      </c>
      <c r="H94" t="s">
        <v>90</v>
      </c>
      <c r="I94" t="s">
        <v>90</v>
      </c>
      <c r="J94" t="s">
        <v>90</v>
      </c>
      <c r="K94" t="s">
        <v>90</v>
      </c>
      <c r="L94" t="s">
        <v>90</v>
      </c>
      <c r="M94" t="s">
        <v>90</v>
      </c>
      <c r="N94" t="s">
        <v>90</v>
      </c>
      <c r="O94" t="s">
        <v>90</v>
      </c>
      <c r="P94" t="s">
        <v>90</v>
      </c>
      <c r="Q94" t="s">
        <v>90</v>
      </c>
      <c r="R94" t="s">
        <v>90</v>
      </c>
      <c r="S94" t="s">
        <v>90</v>
      </c>
      <c r="T94" t="s">
        <v>90</v>
      </c>
      <c r="U94" t="s">
        <v>90</v>
      </c>
      <c r="V94" t="s">
        <v>90</v>
      </c>
      <c r="W94" t="s">
        <v>90</v>
      </c>
      <c r="X94" t="s">
        <v>90</v>
      </c>
      <c r="Y94" t="s">
        <v>90</v>
      </c>
      <c r="Z94" t="s">
        <v>90</v>
      </c>
      <c r="AA94" t="s">
        <v>90</v>
      </c>
      <c r="AB94" t="s">
        <v>90</v>
      </c>
      <c r="AC94">
        <v>106</v>
      </c>
      <c r="AD94">
        <f>AC94/AY94</f>
        <v>1.6304782531117525E-2</v>
      </c>
      <c r="AH94" t="s">
        <v>90</v>
      </c>
      <c r="AI94" t="s">
        <v>90</v>
      </c>
      <c r="AJ94" t="s">
        <v>90</v>
      </c>
      <c r="AK94" t="s">
        <v>90</v>
      </c>
      <c r="AL94" t="s">
        <v>90</v>
      </c>
      <c r="AM94" t="s">
        <v>90</v>
      </c>
      <c r="AN94">
        <v>0</v>
      </c>
      <c r="AO94" t="s">
        <v>90</v>
      </c>
      <c r="AP94" t="s">
        <v>90</v>
      </c>
      <c r="AQ94">
        <v>0</v>
      </c>
      <c r="AR94" t="s">
        <v>90</v>
      </c>
      <c r="AT94" t="s">
        <v>90</v>
      </c>
      <c r="AU94" t="s">
        <v>90</v>
      </c>
      <c r="AW94">
        <v>2</v>
      </c>
      <c r="AY94">
        <v>6501.16</v>
      </c>
    </row>
    <row r="95" spans="1:51" ht="12.75" customHeight="1" x14ac:dyDescent="0.2">
      <c r="A95" t="s">
        <v>82</v>
      </c>
      <c r="B95">
        <v>1962</v>
      </c>
      <c r="C95" t="s">
        <v>90</v>
      </c>
      <c r="D95" t="s">
        <v>90</v>
      </c>
      <c r="G95">
        <v>0</v>
      </c>
      <c r="H95" t="s">
        <v>90</v>
      </c>
      <c r="I95" t="s">
        <v>90</v>
      </c>
      <c r="J95" t="s">
        <v>90</v>
      </c>
      <c r="K95" t="s">
        <v>90</v>
      </c>
      <c r="L95" t="s">
        <v>90</v>
      </c>
      <c r="M95" t="s">
        <v>90</v>
      </c>
      <c r="N95" t="s">
        <v>90</v>
      </c>
      <c r="O95" t="s">
        <v>90</v>
      </c>
      <c r="P95" t="s">
        <v>90</v>
      </c>
      <c r="Q95" t="s">
        <v>90</v>
      </c>
      <c r="R95" t="s">
        <v>90</v>
      </c>
      <c r="S95" t="s">
        <v>90</v>
      </c>
      <c r="T95" t="s">
        <v>90</v>
      </c>
      <c r="U95" t="s">
        <v>90</v>
      </c>
      <c r="V95" t="s">
        <v>90</v>
      </c>
      <c r="W95" t="s">
        <v>90</v>
      </c>
      <c r="X95" t="s">
        <v>90</v>
      </c>
      <c r="Y95" t="s">
        <v>90</v>
      </c>
      <c r="Z95" t="s">
        <v>90</v>
      </c>
      <c r="AA95" t="s">
        <v>90</v>
      </c>
      <c r="AB95" t="s">
        <v>90</v>
      </c>
      <c r="AC95">
        <v>572</v>
      </c>
      <c r="AD95">
        <f>AC95/AY95</f>
        <v>2.7007630127672433E-2</v>
      </c>
      <c r="AH95" t="s">
        <v>90</v>
      </c>
      <c r="AI95" t="s">
        <v>90</v>
      </c>
      <c r="AJ95" t="s">
        <v>90</v>
      </c>
      <c r="AK95" t="s">
        <v>90</v>
      </c>
      <c r="AL95" t="s">
        <v>90</v>
      </c>
      <c r="AM95" t="s">
        <v>90</v>
      </c>
      <c r="AN95">
        <v>0</v>
      </c>
      <c r="AO95" t="s">
        <v>90</v>
      </c>
      <c r="AP95" t="s">
        <v>90</v>
      </c>
      <c r="AQ95">
        <v>0</v>
      </c>
      <c r="AR95" t="s">
        <v>90</v>
      </c>
      <c r="AT95" t="s">
        <v>90</v>
      </c>
      <c r="AU95" t="s">
        <v>90</v>
      </c>
      <c r="AW95">
        <v>2</v>
      </c>
      <c r="AY95">
        <v>21179.200000000001</v>
      </c>
    </row>
    <row r="96" spans="1:51" ht="12.75" customHeight="1" x14ac:dyDescent="0.2">
      <c r="A96" t="s">
        <v>83</v>
      </c>
      <c r="B96">
        <v>1962</v>
      </c>
      <c r="C96" t="s">
        <v>90</v>
      </c>
      <c r="D96" t="s">
        <v>90</v>
      </c>
      <c r="G96">
        <v>0</v>
      </c>
      <c r="H96" t="s">
        <v>90</v>
      </c>
      <c r="I96" t="s">
        <v>90</v>
      </c>
      <c r="J96" t="s">
        <v>90</v>
      </c>
      <c r="K96" t="s">
        <v>90</v>
      </c>
      <c r="L96" t="s">
        <v>90</v>
      </c>
      <c r="M96" t="s">
        <v>90</v>
      </c>
      <c r="N96" t="s">
        <v>90</v>
      </c>
      <c r="O96" t="s">
        <v>90</v>
      </c>
      <c r="P96" t="s">
        <v>90</v>
      </c>
      <c r="Q96" t="s">
        <v>90</v>
      </c>
      <c r="R96" t="s">
        <v>90</v>
      </c>
      <c r="S96" t="s">
        <v>90</v>
      </c>
      <c r="T96" t="s">
        <v>90</v>
      </c>
      <c r="U96" t="s">
        <v>90</v>
      </c>
      <c r="V96" t="s">
        <v>90</v>
      </c>
      <c r="W96" t="s">
        <v>90</v>
      </c>
      <c r="X96" t="s">
        <v>90</v>
      </c>
      <c r="Y96" t="s">
        <v>90</v>
      </c>
      <c r="Z96" t="s">
        <v>90</v>
      </c>
      <c r="AA96" t="s">
        <v>90</v>
      </c>
      <c r="AB96" t="s">
        <v>90</v>
      </c>
      <c r="AC96">
        <v>0</v>
      </c>
      <c r="AD96">
        <f>AC96/AY96</f>
        <v>0</v>
      </c>
      <c r="AH96" t="s">
        <v>90</v>
      </c>
      <c r="AI96" t="s">
        <v>90</v>
      </c>
      <c r="AJ96" t="s">
        <v>90</v>
      </c>
      <c r="AK96" t="s">
        <v>90</v>
      </c>
      <c r="AL96" t="s">
        <v>90</v>
      </c>
      <c r="AM96" t="s">
        <v>90</v>
      </c>
      <c r="AN96">
        <v>0</v>
      </c>
      <c r="AO96" t="s">
        <v>90</v>
      </c>
      <c r="AP96" t="s">
        <v>90</v>
      </c>
      <c r="AQ96">
        <v>1</v>
      </c>
      <c r="AR96" t="s">
        <v>90</v>
      </c>
      <c r="AT96" t="s">
        <v>90</v>
      </c>
      <c r="AU96" t="s">
        <v>90</v>
      </c>
      <c r="AW96">
        <v>2</v>
      </c>
      <c r="AY96">
        <v>2124.31</v>
      </c>
    </row>
    <row r="97" spans="1:51" ht="12.75" customHeight="1" x14ac:dyDescent="0.2">
      <c r="A97" t="s">
        <v>84</v>
      </c>
      <c r="B97">
        <v>1962</v>
      </c>
      <c r="C97" t="s">
        <v>90</v>
      </c>
      <c r="D97" t="s">
        <v>90</v>
      </c>
      <c r="G97">
        <v>0</v>
      </c>
      <c r="H97" t="s">
        <v>90</v>
      </c>
      <c r="I97" t="s">
        <v>90</v>
      </c>
      <c r="J97" t="s">
        <v>90</v>
      </c>
      <c r="K97" t="s">
        <v>90</v>
      </c>
      <c r="L97" t="s">
        <v>90</v>
      </c>
      <c r="M97" t="s">
        <v>90</v>
      </c>
      <c r="N97" t="s">
        <v>90</v>
      </c>
      <c r="O97" t="s">
        <v>90</v>
      </c>
      <c r="P97" t="s">
        <v>90</v>
      </c>
      <c r="Q97" t="s">
        <v>90</v>
      </c>
      <c r="R97" t="s">
        <v>90</v>
      </c>
      <c r="S97" t="s">
        <v>90</v>
      </c>
      <c r="T97" t="s">
        <v>90</v>
      </c>
      <c r="U97" t="s">
        <v>90</v>
      </c>
      <c r="V97" t="s">
        <v>90</v>
      </c>
      <c r="W97" t="s">
        <v>90</v>
      </c>
      <c r="X97" t="s">
        <v>90</v>
      </c>
      <c r="Y97" t="s">
        <v>90</v>
      </c>
      <c r="Z97" t="s">
        <v>90</v>
      </c>
      <c r="AA97" t="s">
        <v>90</v>
      </c>
      <c r="AB97" t="s">
        <v>90</v>
      </c>
      <c r="AC97">
        <v>1</v>
      </c>
      <c r="AD97">
        <f>AC97/AY97</f>
        <v>1.2263979710471968E-3</v>
      </c>
      <c r="AH97" t="s">
        <v>90</v>
      </c>
      <c r="AI97" t="s">
        <v>90</v>
      </c>
      <c r="AJ97" t="s">
        <v>90</v>
      </c>
      <c r="AK97" t="s">
        <v>90</v>
      </c>
      <c r="AL97" t="s">
        <v>90</v>
      </c>
      <c r="AM97" t="s">
        <v>90</v>
      </c>
      <c r="AN97">
        <v>0</v>
      </c>
      <c r="AO97" t="s">
        <v>90</v>
      </c>
      <c r="AP97" t="s">
        <v>90</v>
      </c>
      <c r="AQ97">
        <v>0</v>
      </c>
      <c r="AR97" t="s">
        <v>90</v>
      </c>
      <c r="AT97" t="s">
        <v>90</v>
      </c>
      <c r="AU97" t="s">
        <v>90</v>
      </c>
      <c r="AW97">
        <v>2</v>
      </c>
      <c r="AY97">
        <v>815.39599999999996</v>
      </c>
    </row>
    <row r="98" spans="1:51" ht="12.75" customHeight="1" x14ac:dyDescent="0.2">
      <c r="A98" t="s">
        <v>85</v>
      </c>
      <c r="B98">
        <v>1962</v>
      </c>
      <c r="C98" t="s">
        <v>90</v>
      </c>
      <c r="D98" t="s">
        <v>90</v>
      </c>
      <c r="G98">
        <v>0</v>
      </c>
      <c r="H98" t="s">
        <v>90</v>
      </c>
      <c r="I98" t="s">
        <v>90</v>
      </c>
      <c r="J98" t="s">
        <v>90</v>
      </c>
      <c r="K98" t="s">
        <v>90</v>
      </c>
      <c r="L98" t="s">
        <v>90</v>
      </c>
      <c r="M98" t="s">
        <v>90</v>
      </c>
      <c r="N98" t="s">
        <v>90</v>
      </c>
      <c r="O98" t="s">
        <v>90</v>
      </c>
      <c r="P98" t="s">
        <v>90</v>
      </c>
      <c r="Q98" t="s">
        <v>90</v>
      </c>
      <c r="R98" t="s">
        <v>90</v>
      </c>
      <c r="S98" t="s">
        <v>90</v>
      </c>
      <c r="T98" t="s">
        <v>90</v>
      </c>
      <c r="U98" t="s">
        <v>90</v>
      </c>
      <c r="V98" t="s">
        <v>90</v>
      </c>
      <c r="W98" t="s">
        <v>90</v>
      </c>
      <c r="X98" t="s">
        <v>90</v>
      </c>
      <c r="Y98" t="s">
        <v>90</v>
      </c>
      <c r="Z98" t="s">
        <v>90</v>
      </c>
      <c r="AA98" t="s">
        <v>90</v>
      </c>
      <c r="AB98" t="s">
        <v>90</v>
      </c>
      <c r="AC98">
        <v>14</v>
      </c>
      <c r="AD98">
        <f>AC98/AY98</f>
        <v>1.5403336362656151E-3</v>
      </c>
      <c r="AH98" t="s">
        <v>90</v>
      </c>
      <c r="AI98" t="s">
        <v>90</v>
      </c>
      <c r="AJ98" t="s">
        <v>90</v>
      </c>
      <c r="AK98" t="s">
        <v>90</v>
      </c>
      <c r="AL98" t="s">
        <v>90</v>
      </c>
      <c r="AM98" t="s">
        <v>90</v>
      </c>
      <c r="AN98">
        <v>0</v>
      </c>
      <c r="AO98" t="s">
        <v>90</v>
      </c>
      <c r="AP98" t="s">
        <v>90</v>
      </c>
      <c r="AQ98">
        <v>0</v>
      </c>
      <c r="AR98" t="s">
        <v>90</v>
      </c>
      <c r="AT98" t="s">
        <v>90</v>
      </c>
      <c r="AU98" t="s">
        <v>90</v>
      </c>
      <c r="AW98">
        <v>2</v>
      </c>
      <c r="AY98">
        <v>9088.94</v>
      </c>
    </row>
    <row r="99" spans="1:51" ht="12.75" customHeight="1" x14ac:dyDescent="0.2">
      <c r="A99" t="s">
        <v>86</v>
      </c>
      <c r="B99">
        <v>1962</v>
      </c>
      <c r="C99" t="s">
        <v>90</v>
      </c>
      <c r="D99" t="s">
        <v>90</v>
      </c>
      <c r="G99">
        <v>0</v>
      </c>
      <c r="H99" t="s">
        <v>90</v>
      </c>
      <c r="I99" t="s">
        <v>90</v>
      </c>
      <c r="J99" t="s">
        <v>90</v>
      </c>
      <c r="K99" t="s">
        <v>90</v>
      </c>
      <c r="L99" t="s">
        <v>90</v>
      </c>
      <c r="M99" t="s">
        <v>90</v>
      </c>
      <c r="N99" t="s">
        <v>90</v>
      </c>
      <c r="O99" t="s">
        <v>90</v>
      </c>
      <c r="P99" t="s">
        <v>90</v>
      </c>
      <c r="Q99" t="s">
        <v>90</v>
      </c>
      <c r="R99" t="s">
        <v>90</v>
      </c>
      <c r="S99" t="s">
        <v>90</v>
      </c>
      <c r="T99" t="s">
        <v>90</v>
      </c>
      <c r="U99" t="s">
        <v>90</v>
      </c>
      <c r="V99" t="s">
        <v>90</v>
      </c>
      <c r="W99" t="s">
        <v>90</v>
      </c>
      <c r="X99" t="s">
        <v>90</v>
      </c>
      <c r="Y99" t="s">
        <v>90</v>
      </c>
      <c r="Z99" t="s">
        <v>90</v>
      </c>
      <c r="AA99" t="s">
        <v>90</v>
      </c>
      <c r="AB99" t="s">
        <v>90</v>
      </c>
      <c r="AC99">
        <v>3180</v>
      </c>
      <c r="AD99">
        <f>AC99/AY99</f>
        <v>0.4029851313693511</v>
      </c>
      <c r="AH99" t="s">
        <v>90</v>
      </c>
      <c r="AI99" t="s">
        <v>90</v>
      </c>
      <c r="AJ99" t="s">
        <v>90</v>
      </c>
      <c r="AK99" t="s">
        <v>90</v>
      </c>
      <c r="AL99" t="s">
        <v>90</v>
      </c>
      <c r="AM99" t="s">
        <v>90</v>
      </c>
      <c r="AN99">
        <v>0</v>
      </c>
      <c r="AO99" t="s">
        <v>90</v>
      </c>
      <c r="AP99" t="s">
        <v>90</v>
      </c>
      <c r="AQ99">
        <v>0</v>
      </c>
      <c r="AR99" t="s">
        <v>90</v>
      </c>
      <c r="AT99" t="s">
        <v>90</v>
      </c>
      <c r="AU99" t="s">
        <v>90</v>
      </c>
      <c r="AW99">
        <v>2</v>
      </c>
      <c r="AY99">
        <v>7891.11</v>
      </c>
    </row>
    <row r="100" spans="1:51" ht="12.75" customHeight="1" x14ac:dyDescent="0.2">
      <c r="A100" t="s">
        <v>87</v>
      </c>
      <c r="B100">
        <v>1962</v>
      </c>
      <c r="C100" t="s">
        <v>90</v>
      </c>
      <c r="D100" t="s">
        <v>90</v>
      </c>
      <c r="G100">
        <v>0</v>
      </c>
      <c r="H100" t="s">
        <v>90</v>
      </c>
      <c r="I100" t="s">
        <v>90</v>
      </c>
      <c r="J100" t="s">
        <v>90</v>
      </c>
      <c r="K100" t="s">
        <v>90</v>
      </c>
      <c r="L100" t="s">
        <v>90</v>
      </c>
      <c r="M100" t="s">
        <v>90</v>
      </c>
      <c r="N100" t="s">
        <v>90</v>
      </c>
      <c r="O100" t="s">
        <v>90</v>
      </c>
      <c r="P100" t="s">
        <v>90</v>
      </c>
      <c r="Q100" t="s">
        <v>90</v>
      </c>
      <c r="R100" t="s">
        <v>90</v>
      </c>
      <c r="S100" t="s">
        <v>90</v>
      </c>
      <c r="T100" t="s">
        <v>90</v>
      </c>
      <c r="U100" t="s">
        <v>90</v>
      </c>
      <c r="V100" t="s">
        <v>90</v>
      </c>
      <c r="W100" t="s">
        <v>90</v>
      </c>
      <c r="X100" t="s">
        <v>90</v>
      </c>
      <c r="Y100" t="s">
        <v>90</v>
      </c>
      <c r="Z100" t="s">
        <v>90</v>
      </c>
      <c r="AA100" t="s">
        <v>90</v>
      </c>
      <c r="AB100" t="s">
        <v>90</v>
      </c>
      <c r="AC100">
        <v>5793</v>
      </c>
      <c r="AD100">
        <f>AC100/AY100</f>
        <v>1.7991577221228383</v>
      </c>
      <c r="AH100" t="s">
        <v>90</v>
      </c>
      <c r="AI100" t="s">
        <v>90</v>
      </c>
      <c r="AJ100" t="s">
        <v>90</v>
      </c>
      <c r="AK100" t="s">
        <v>90</v>
      </c>
      <c r="AL100" t="s">
        <v>90</v>
      </c>
      <c r="AM100" t="s">
        <v>90</v>
      </c>
      <c r="AN100">
        <v>0</v>
      </c>
      <c r="AO100" t="s">
        <v>90</v>
      </c>
      <c r="AP100" t="s">
        <v>90</v>
      </c>
      <c r="AQ100">
        <v>0</v>
      </c>
      <c r="AR100" t="s">
        <v>90</v>
      </c>
      <c r="AT100" t="s">
        <v>90</v>
      </c>
      <c r="AU100" t="s">
        <v>90</v>
      </c>
      <c r="AW100">
        <v>2</v>
      </c>
      <c r="AY100">
        <v>3219.84</v>
      </c>
    </row>
    <row r="101" spans="1:51" ht="12.75" customHeight="1" x14ac:dyDescent="0.2">
      <c r="A101" t="s">
        <v>88</v>
      </c>
      <c r="B101">
        <v>1962</v>
      </c>
      <c r="C101" t="s">
        <v>90</v>
      </c>
      <c r="D101" t="s">
        <v>90</v>
      </c>
      <c r="G101">
        <v>0</v>
      </c>
      <c r="H101" t="s">
        <v>90</v>
      </c>
      <c r="I101" t="s">
        <v>90</v>
      </c>
      <c r="J101" t="s">
        <v>90</v>
      </c>
      <c r="K101" t="s">
        <v>90</v>
      </c>
      <c r="L101" t="s">
        <v>90</v>
      </c>
      <c r="M101" t="s">
        <v>90</v>
      </c>
      <c r="N101" t="s">
        <v>90</v>
      </c>
      <c r="O101" t="s">
        <v>90</v>
      </c>
      <c r="P101" t="s">
        <v>90</v>
      </c>
      <c r="Q101" t="s">
        <v>90</v>
      </c>
      <c r="R101" t="s">
        <v>90</v>
      </c>
      <c r="S101" t="s">
        <v>90</v>
      </c>
      <c r="T101" t="s">
        <v>90</v>
      </c>
      <c r="U101" t="s">
        <v>90</v>
      </c>
      <c r="V101" t="s">
        <v>90</v>
      </c>
      <c r="W101" t="s">
        <v>90</v>
      </c>
      <c r="X101" t="s">
        <v>90</v>
      </c>
      <c r="Y101" t="s">
        <v>90</v>
      </c>
      <c r="Z101" t="s">
        <v>90</v>
      </c>
      <c r="AA101" t="s">
        <v>90</v>
      </c>
      <c r="AB101" t="s">
        <v>90</v>
      </c>
      <c r="AC101">
        <v>1</v>
      </c>
      <c r="AD101">
        <f>AC101/AY101</f>
        <v>1.0488611989532366E-4</v>
      </c>
      <c r="AH101" t="s">
        <v>90</v>
      </c>
      <c r="AI101" t="s">
        <v>90</v>
      </c>
      <c r="AJ101" t="s">
        <v>90</v>
      </c>
      <c r="AK101" t="s">
        <v>90</v>
      </c>
      <c r="AL101" t="s">
        <v>90</v>
      </c>
      <c r="AM101" t="s">
        <v>90</v>
      </c>
      <c r="AN101">
        <v>0</v>
      </c>
      <c r="AO101" t="s">
        <v>90</v>
      </c>
      <c r="AP101" t="s">
        <v>90</v>
      </c>
      <c r="AQ101">
        <v>0</v>
      </c>
      <c r="AR101" t="s">
        <v>90</v>
      </c>
      <c r="AT101" t="s">
        <v>90</v>
      </c>
      <c r="AU101" t="s">
        <v>90</v>
      </c>
      <c r="AW101">
        <v>2</v>
      </c>
      <c r="AY101">
        <v>9534.15</v>
      </c>
    </row>
    <row r="102" spans="1:51" ht="12.75" customHeight="1" x14ac:dyDescent="0.2">
      <c r="A102" t="s">
        <v>89</v>
      </c>
      <c r="B102">
        <v>1962</v>
      </c>
      <c r="C102" t="s">
        <v>90</v>
      </c>
      <c r="D102" t="s">
        <v>90</v>
      </c>
      <c r="G102">
        <v>0</v>
      </c>
      <c r="H102" t="s">
        <v>90</v>
      </c>
      <c r="I102" t="s">
        <v>90</v>
      </c>
      <c r="J102" t="s">
        <v>90</v>
      </c>
      <c r="K102" t="s">
        <v>90</v>
      </c>
      <c r="L102" t="s">
        <v>90</v>
      </c>
      <c r="M102" t="s">
        <v>90</v>
      </c>
      <c r="N102" t="s">
        <v>90</v>
      </c>
      <c r="O102" t="s">
        <v>90</v>
      </c>
      <c r="P102" t="s">
        <v>90</v>
      </c>
      <c r="Q102" t="s">
        <v>90</v>
      </c>
      <c r="R102" t="s">
        <v>90</v>
      </c>
      <c r="S102" t="s">
        <v>90</v>
      </c>
      <c r="T102" t="s">
        <v>90</v>
      </c>
      <c r="U102" t="s">
        <v>90</v>
      </c>
      <c r="V102" t="s">
        <v>90</v>
      </c>
      <c r="W102" t="s">
        <v>90</v>
      </c>
      <c r="X102" t="s">
        <v>90</v>
      </c>
      <c r="Y102" t="s">
        <v>90</v>
      </c>
      <c r="Z102" t="s">
        <v>90</v>
      </c>
      <c r="AA102" t="s">
        <v>90</v>
      </c>
      <c r="AB102" t="s">
        <v>90</v>
      </c>
      <c r="AC102">
        <v>0</v>
      </c>
      <c r="AD102">
        <f>AC102/AY102</f>
        <v>0</v>
      </c>
      <c r="AH102" t="s">
        <v>90</v>
      </c>
      <c r="AI102" t="s">
        <v>90</v>
      </c>
      <c r="AJ102" t="s">
        <v>90</v>
      </c>
      <c r="AK102" t="s">
        <v>90</v>
      </c>
      <c r="AL102" t="s">
        <v>90</v>
      </c>
      <c r="AM102" t="s">
        <v>90</v>
      </c>
      <c r="AN102">
        <v>0</v>
      </c>
      <c r="AO102" t="s">
        <v>90</v>
      </c>
      <c r="AP102" t="s">
        <v>90</v>
      </c>
      <c r="AQ102">
        <v>1</v>
      </c>
      <c r="AR102" t="s">
        <v>90</v>
      </c>
      <c r="AT102" t="s">
        <v>90</v>
      </c>
      <c r="AU102" t="s">
        <v>90</v>
      </c>
      <c r="AW102">
        <v>2</v>
      </c>
      <c r="AY102">
        <v>844.87099999999998</v>
      </c>
    </row>
    <row r="103" spans="1:51" ht="12.75" customHeight="1" x14ac:dyDescent="0.2">
      <c r="A103" t="s">
        <v>34</v>
      </c>
      <c r="B103">
        <v>1967</v>
      </c>
      <c r="C103" t="s">
        <v>90</v>
      </c>
      <c r="D103" t="s">
        <v>90</v>
      </c>
      <c r="G103">
        <v>0</v>
      </c>
      <c r="H103" t="s">
        <v>90</v>
      </c>
      <c r="I103" t="s">
        <v>90</v>
      </c>
      <c r="J103" t="s">
        <v>90</v>
      </c>
      <c r="K103" t="s">
        <v>90</v>
      </c>
      <c r="L103" t="s">
        <v>90</v>
      </c>
      <c r="M103" t="s">
        <v>90</v>
      </c>
      <c r="N103" t="s">
        <v>90</v>
      </c>
      <c r="O103" t="s">
        <v>90</v>
      </c>
      <c r="P103" t="s">
        <v>90</v>
      </c>
      <c r="Q103" t="s">
        <v>90</v>
      </c>
      <c r="R103" t="s">
        <v>90</v>
      </c>
      <c r="S103" t="s">
        <v>90</v>
      </c>
      <c r="T103" t="s">
        <v>90</v>
      </c>
      <c r="U103" t="s">
        <v>90</v>
      </c>
      <c r="V103" t="s">
        <v>90</v>
      </c>
      <c r="W103" t="s">
        <v>90</v>
      </c>
      <c r="X103" t="s">
        <v>90</v>
      </c>
      <c r="Y103" t="s">
        <v>90</v>
      </c>
      <c r="Z103" t="s">
        <v>90</v>
      </c>
      <c r="AA103" t="s">
        <v>90</v>
      </c>
      <c r="AB103" t="s">
        <v>90</v>
      </c>
      <c r="AC103">
        <v>44</v>
      </c>
      <c r="AD103">
        <f>AC103/AY103</f>
        <v>5.6473608214343014E-3</v>
      </c>
      <c r="AH103" t="s">
        <v>90</v>
      </c>
      <c r="AI103" t="s">
        <v>90</v>
      </c>
      <c r="AJ103" t="s">
        <v>90</v>
      </c>
      <c r="AK103" t="s">
        <v>90</v>
      </c>
      <c r="AL103" t="s">
        <v>90</v>
      </c>
      <c r="AM103" t="s">
        <v>90</v>
      </c>
      <c r="AN103">
        <v>0</v>
      </c>
      <c r="AO103" t="s">
        <v>90</v>
      </c>
      <c r="AP103" t="s">
        <v>90</v>
      </c>
      <c r="AQ103">
        <v>0</v>
      </c>
      <c r="AR103" t="s">
        <v>90</v>
      </c>
      <c r="AT103" t="s">
        <v>90</v>
      </c>
      <c r="AU103" t="s">
        <v>90</v>
      </c>
      <c r="AW103">
        <v>2</v>
      </c>
      <c r="AY103">
        <v>7791.25</v>
      </c>
    </row>
    <row r="104" spans="1:51" ht="12.75" customHeight="1" x14ac:dyDescent="0.2">
      <c r="A104" t="s">
        <v>35</v>
      </c>
      <c r="B104">
        <v>1967</v>
      </c>
      <c r="C104" t="s">
        <v>90</v>
      </c>
      <c r="D104" t="s">
        <v>90</v>
      </c>
      <c r="G104">
        <v>0</v>
      </c>
      <c r="H104" t="s">
        <v>90</v>
      </c>
      <c r="I104" t="s">
        <v>90</v>
      </c>
      <c r="J104" t="s">
        <v>90</v>
      </c>
      <c r="K104" t="s">
        <v>90</v>
      </c>
      <c r="L104" t="s">
        <v>90</v>
      </c>
      <c r="M104" t="s">
        <v>90</v>
      </c>
      <c r="N104" t="s">
        <v>90</v>
      </c>
      <c r="O104" t="s">
        <v>90</v>
      </c>
      <c r="P104" t="s">
        <v>90</v>
      </c>
      <c r="Q104" t="s">
        <v>90</v>
      </c>
      <c r="R104" t="s">
        <v>90</v>
      </c>
      <c r="S104" t="s">
        <v>90</v>
      </c>
      <c r="T104" t="s">
        <v>90</v>
      </c>
      <c r="U104" t="s">
        <v>90</v>
      </c>
      <c r="V104">
        <v>0</v>
      </c>
      <c r="W104">
        <v>0</v>
      </c>
      <c r="X104">
        <v>0</v>
      </c>
      <c r="Y104">
        <v>0</v>
      </c>
      <c r="Z104">
        <v>1</v>
      </c>
      <c r="AA104">
        <v>0</v>
      </c>
      <c r="AB104">
        <v>0</v>
      </c>
      <c r="AC104">
        <v>0</v>
      </c>
      <c r="AD104">
        <f>AC104/AY104</f>
        <v>0</v>
      </c>
      <c r="AH104" t="s">
        <v>90</v>
      </c>
      <c r="AI104" t="s">
        <v>90</v>
      </c>
      <c r="AJ104" t="s">
        <v>90</v>
      </c>
      <c r="AK104" t="s">
        <v>90</v>
      </c>
      <c r="AL104" t="s">
        <v>90</v>
      </c>
      <c r="AM104" t="s">
        <v>90</v>
      </c>
      <c r="AN104">
        <v>0</v>
      </c>
      <c r="AO104" t="s">
        <v>90</v>
      </c>
      <c r="AP104" t="s">
        <v>90</v>
      </c>
      <c r="AQ104">
        <v>0</v>
      </c>
      <c r="AR104" t="s">
        <v>90</v>
      </c>
      <c r="AT104" t="s">
        <v>90</v>
      </c>
      <c r="AU104" t="s">
        <v>90</v>
      </c>
      <c r="AW104">
        <v>2</v>
      </c>
      <c r="AY104">
        <v>1207.3800000000001</v>
      </c>
    </row>
    <row r="105" spans="1:51" ht="12.75" customHeight="1" x14ac:dyDescent="0.2">
      <c r="A105" t="s">
        <v>36</v>
      </c>
      <c r="B105">
        <v>1967</v>
      </c>
      <c r="C105" t="s">
        <v>90</v>
      </c>
      <c r="D105" t="s">
        <v>90</v>
      </c>
      <c r="G105">
        <v>0</v>
      </c>
      <c r="H105" t="s">
        <v>90</v>
      </c>
      <c r="I105" t="s">
        <v>90</v>
      </c>
      <c r="J105" t="s">
        <v>90</v>
      </c>
      <c r="K105" t="s">
        <v>90</v>
      </c>
      <c r="L105" t="s">
        <v>90</v>
      </c>
      <c r="M105" t="s">
        <v>90</v>
      </c>
      <c r="N105" t="s">
        <v>90</v>
      </c>
      <c r="O105" t="s">
        <v>90</v>
      </c>
      <c r="P105" t="s">
        <v>90</v>
      </c>
      <c r="Q105" t="s">
        <v>90</v>
      </c>
      <c r="R105" t="s">
        <v>90</v>
      </c>
      <c r="S105" t="s">
        <v>90</v>
      </c>
      <c r="T105" t="s">
        <v>90</v>
      </c>
      <c r="U105" t="s">
        <v>90</v>
      </c>
      <c r="V105" t="s">
        <v>90</v>
      </c>
      <c r="W105" t="s">
        <v>90</v>
      </c>
      <c r="X105" t="s">
        <v>90</v>
      </c>
      <c r="Y105" t="s">
        <v>90</v>
      </c>
      <c r="Z105" t="s">
        <v>90</v>
      </c>
      <c r="AA105" t="s">
        <v>90</v>
      </c>
      <c r="AB105" t="s">
        <v>90</v>
      </c>
      <c r="AC105">
        <v>3278</v>
      </c>
      <c r="AD105">
        <f>AC105/AY105</f>
        <v>0.72314938395526096</v>
      </c>
      <c r="AH105" t="s">
        <v>90</v>
      </c>
      <c r="AI105" t="s">
        <v>90</v>
      </c>
      <c r="AJ105" t="s">
        <v>90</v>
      </c>
      <c r="AK105" t="s">
        <v>90</v>
      </c>
      <c r="AL105" t="s">
        <v>90</v>
      </c>
      <c r="AM105" t="s">
        <v>90</v>
      </c>
      <c r="AN105">
        <v>0</v>
      </c>
      <c r="AO105" t="s">
        <v>90</v>
      </c>
      <c r="AP105" t="s">
        <v>90</v>
      </c>
      <c r="AQ105">
        <v>0</v>
      </c>
      <c r="AR105" t="s">
        <v>90</v>
      </c>
      <c r="AT105" t="s">
        <v>90</v>
      </c>
      <c r="AU105" t="s">
        <v>90</v>
      </c>
      <c r="AW105">
        <v>2</v>
      </c>
      <c r="AY105">
        <v>4532.95</v>
      </c>
    </row>
    <row r="106" spans="1:51" ht="12.75" customHeight="1" x14ac:dyDescent="0.2">
      <c r="A106" t="s">
        <v>38</v>
      </c>
      <c r="B106">
        <v>1967</v>
      </c>
      <c r="C106" t="s">
        <v>90</v>
      </c>
      <c r="D106" t="s">
        <v>90</v>
      </c>
      <c r="G106">
        <v>0</v>
      </c>
      <c r="H106" t="s">
        <v>90</v>
      </c>
      <c r="I106" t="s">
        <v>90</v>
      </c>
      <c r="J106" t="s">
        <v>90</v>
      </c>
      <c r="K106" t="s">
        <v>90</v>
      </c>
      <c r="L106" t="s">
        <v>90</v>
      </c>
      <c r="M106" t="s">
        <v>90</v>
      </c>
      <c r="N106" t="s">
        <v>90</v>
      </c>
      <c r="O106" t="s">
        <v>90</v>
      </c>
      <c r="P106" t="s">
        <v>90</v>
      </c>
      <c r="Q106" t="s">
        <v>90</v>
      </c>
      <c r="R106" t="s">
        <v>90</v>
      </c>
      <c r="S106" t="s">
        <v>90</v>
      </c>
      <c r="T106" t="s">
        <v>90</v>
      </c>
      <c r="U106" t="s">
        <v>90</v>
      </c>
      <c r="V106" t="s">
        <v>90</v>
      </c>
      <c r="W106" t="s">
        <v>90</v>
      </c>
      <c r="X106" t="s">
        <v>90</v>
      </c>
      <c r="Y106" t="s">
        <v>90</v>
      </c>
      <c r="Z106" t="s">
        <v>90</v>
      </c>
      <c r="AA106" t="s">
        <v>90</v>
      </c>
      <c r="AB106" t="s">
        <v>90</v>
      </c>
      <c r="AC106">
        <v>3790</v>
      </c>
      <c r="AD106">
        <f>AC106/AY106</f>
        <v>0.91700943624485842</v>
      </c>
      <c r="AH106" t="s">
        <v>90</v>
      </c>
      <c r="AI106" t="s">
        <v>90</v>
      </c>
      <c r="AJ106" t="s">
        <v>90</v>
      </c>
      <c r="AK106" t="s">
        <v>90</v>
      </c>
      <c r="AL106" t="s">
        <v>90</v>
      </c>
      <c r="AM106" t="s">
        <v>90</v>
      </c>
      <c r="AN106">
        <v>0</v>
      </c>
      <c r="AO106" t="s">
        <v>90</v>
      </c>
      <c r="AP106" t="s">
        <v>90</v>
      </c>
      <c r="AQ106">
        <v>0</v>
      </c>
      <c r="AR106" t="s">
        <v>90</v>
      </c>
      <c r="AT106" t="s">
        <v>90</v>
      </c>
      <c r="AU106" t="s">
        <v>90</v>
      </c>
      <c r="AW106">
        <v>2</v>
      </c>
      <c r="AY106">
        <v>4133</v>
      </c>
    </row>
    <row r="107" spans="1:51" ht="12.75" customHeight="1" x14ac:dyDescent="0.2">
      <c r="A107" t="s">
        <v>39</v>
      </c>
      <c r="B107">
        <v>1967</v>
      </c>
      <c r="C107" t="s">
        <v>90</v>
      </c>
      <c r="D107" t="s">
        <v>90</v>
      </c>
      <c r="G107">
        <v>0</v>
      </c>
      <c r="H107" t="s">
        <v>90</v>
      </c>
      <c r="I107" t="s">
        <v>90</v>
      </c>
      <c r="J107" t="s">
        <v>90</v>
      </c>
      <c r="K107" t="s">
        <v>90</v>
      </c>
      <c r="L107" t="s">
        <v>90</v>
      </c>
      <c r="M107" t="s">
        <v>90</v>
      </c>
      <c r="N107" t="s">
        <v>90</v>
      </c>
      <c r="O107" t="s">
        <v>90</v>
      </c>
      <c r="P107" t="s">
        <v>90</v>
      </c>
      <c r="Q107" t="s">
        <v>90</v>
      </c>
      <c r="R107" t="s">
        <v>90</v>
      </c>
      <c r="S107" t="s">
        <v>90</v>
      </c>
      <c r="T107" t="s">
        <v>90</v>
      </c>
      <c r="U107" t="s">
        <v>90</v>
      </c>
      <c r="V107" t="s">
        <v>90</v>
      </c>
      <c r="W107" t="s">
        <v>90</v>
      </c>
      <c r="X107" t="s">
        <v>90</v>
      </c>
      <c r="Y107" t="s">
        <v>90</v>
      </c>
      <c r="Z107" t="s">
        <v>90</v>
      </c>
      <c r="AA107" t="s">
        <v>90</v>
      </c>
      <c r="AB107" t="s">
        <v>90</v>
      </c>
      <c r="AC107">
        <v>49298</v>
      </c>
      <c r="AD107">
        <f>AC107/AY107</f>
        <v>0.668105025492019</v>
      </c>
      <c r="AH107" t="s">
        <v>90</v>
      </c>
      <c r="AI107" t="s">
        <v>90</v>
      </c>
      <c r="AJ107" t="s">
        <v>90</v>
      </c>
      <c r="AK107" t="s">
        <v>90</v>
      </c>
      <c r="AL107" t="s">
        <v>90</v>
      </c>
      <c r="AM107" t="s">
        <v>90</v>
      </c>
      <c r="AN107">
        <v>0</v>
      </c>
      <c r="AO107" t="s">
        <v>90</v>
      </c>
      <c r="AP107" t="s">
        <v>90</v>
      </c>
      <c r="AQ107">
        <v>0.5</v>
      </c>
      <c r="AR107" t="s">
        <v>90</v>
      </c>
      <c r="AT107" t="s">
        <v>90</v>
      </c>
      <c r="AU107" t="s">
        <v>90</v>
      </c>
      <c r="AW107">
        <v>2</v>
      </c>
      <c r="AY107">
        <v>73787.8</v>
      </c>
    </row>
    <row r="108" spans="1:51" ht="12.75" customHeight="1" x14ac:dyDescent="0.2">
      <c r="A108" t="s">
        <v>40</v>
      </c>
      <c r="B108">
        <v>1967</v>
      </c>
      <c r="C108" t="s">
        <v>90</v>
      </c>
      <c r="D108" t="s">
        <v>90</v>
      </c>
      <c r="G108">
        <v>0</v>
      </c>
      <c r="H108" t="s">
        <v>90</v>
      </c>
      <c r="I108" t="s">
        <v>90</v>
      </c>
      <c r="J108" t="s">
        <v>90</v>
      </c>
      <c r="K108" t="s">
        <v>90</v>
      </c>
      <c r="L108" t="s">
        <v>90</v>
      </c>
      <c r="M108" t="s">
        <v>90</v>
      </c>
      <c r="N108" t="s">
        <v>90</v>
      </c>
      <c r="O108" t="s">
        <v>90</v>
      </c>
      <c r="P108" t="s">
        <v>90</v>
      </c>
      <c r="Q108" t="s">
        <v>90</v>
      </c>
      <c r="R108" t="s">
        <v>90</v>
      </c>
      <c r="S108" t="s">
        <v>90</v>
      </c>
      <c r="T108" t="s">
        <v>90</v>
      </c>
      <c r="U108" t="s">
        <v>90</v>
      </c>
      <c r="V108" t="s">
        <v>90</v>
      </c>
      <c r="W108" t="s">
        <v>90</v>
      </c>
      <c r="X108" t="s">
        <v>90</v>
      </c>
      <c r="Y108" t="s">
        <v>90</v>
      </c>
      <c r="Z108" t="s">
        <v>90</v>
      </c>
      <c r="AA108" t="s">
        <v>90</v>
      </c>
      <c r="AB108" t="s">
        <v>90</v>
      </c>
      <c r="AC108">
        <v>3379</v>
      </c>
      <c r="AD108">
        <f>AC108/AY108</f>
        <v>0.52453875827596108</v>
      </c>
      <c r="AH108" t="s">
        <v>90</v>
      </c>
      <c r="AI108" t="s">
        <v>90</v>
      </c>
      <c r="AJ108" t="s">
        <v>90</v>
      </c>
      <c r="AK108" t="s">
        <v>90</v>
      </c>
      <c r="AL108" t="s">
        <v>90</v>
      </c>
      <c r="AM108" t="s">
        <v>90</v>
      </c>
      <c r="AN108">
        <v>0</v>
      </c>
      <c r="AO108" t="s">
        <v>90</v>
      </c>
      <c r="AP108" t="s">
        <v>90</v>
      </c>
      <c r="AQ108">
        <v>0</v>
      </c>
      <c r="AR108" t="s">
        <v>90</v>
      </c>
      <c r="AT108" t="s">
        <v>90</v>
      </c>
      <c r="AU108" t="s">
        <v>90</v>
      </c>
      <c r="AW108">
        <v>2</v>
      </c>
      <c r="AY108">
        <v>6441.85</v>
      </c>
    </row>
    <row r="109" spans="1:51" ht="12.75" customHeight="1" x14ac:dyDescent="0.2">
      <c r="A109" t="s">
        <v>41</v>
      </c>
      <c r="B109">
        <v>1967</v>
      </c>
      <c r="C109" t="s">
        <v>90</v>
      </c>
      <c r="D109" t="s">
        <v>90</v>
      </c>
      <c r="G109">
        <v>0</v>
      </c>
      <c r="H109" t="s">
        <v>90</v>
      </c>
      <c r="I109" t="s">
        <v>90</v>
      </c>
      <c r="J109" t="s">
        <v>90</v>
      </c>
      <c r="K109" t="s">
        <v>90</v>
      </c>
      <c r="L109" t="s">
        <v>90</v>
      </c>
      <c r="M109" t="s">
        <v>90</v>
      </c>
      <c r="N109" t="s">
        <v>90</v>
      </c>
      <c r="O109" t="s">
        <v>90</v>
      </c>
      <c r="P109" t="s">
        <v>90</v>
      </c>
      <c r="Q109" t="s">
        <v>90</v>
      </c>
      <c r="R109" t="s">
        <v>90</v>
      </c>
      <c r="S109" t="s">
        <v>90</v>
      </c>
      <c r="T109" t="s">
        <v>90</v>
      </c>
      <c r="U109" t="s">
        <v>90</v>
      </c>
      <c r="V109" t="s">
        <v>90</v>
      </c>
      <c r="W109" t="s">
        <v>90</v>
      </c>
      <c r="X109" t="s">
        <v>90</v>
      </c>
      <c r="Y109" t="s">
        <v>90</v>
      </c>
      <c r="Z109" t="s">
        <v>90</v>
      </c>
      <c r="AA109" t="s">
        <v>90</v>
      </c>
      <c r="AB109" t="s">
        <v>90</v>
      </c>
      <c r="AC109">
        <v>1</v>
      </c>
      <c r="AD109">
        <f>AC109/AY109</f>
        <v>8.632298608473465E-5</v>
      </c>
      <c r="AH109" t="s">
        <v>90</v>
      </c>
      <c r="AI109" t="s">
        <v>90</v>
      </c>
      <c r="AJ109" t="s">
        <v>90</v>
      </c>
      <c r="AK109" t="s">
        <v>90</v>
      </c>
      <c r="AL109" t="s">
        <v>90</v>
      </c>
      <c r="AM109" t="s">
        <v>90</v>
      </c>
      <c r="AN109">
        <v>0</v>
      </c>
      <c r="AO109" t="s">
        <v>90</v>
      </c>
      <c r="AP109" t="s">
        <v>90</v>
      </c>
      <c r="AQ109">
        <v>0</v>
      </c>
      <c r="AR109" t="s">
        <v>90</v>
      </c>
      <c r="AT109" t="s">
        <v>90</v>
      </c>
      <c r="AU109" t="s">
        <v>90</v>
      </c>
      <c r="AW109">
        <v>2</v>
      </c>
      <c r="AY109">
        <v>11584.4</v>
      </c>
    </row>
    <row r="110" spans="1:51" ht="12.75" customHeight="1" x14ac:dyDescent="0.2">
      <c r="A110" t="s">
        <v>42</v>
      </c>
      <c r="B110">
        <v>1967</v>
      </c>
      <c r="C110" t="s">
        <v>90</v>
      </c>
      <c r="D110" t="s">
        <v>90</v>
      </c>
      <c r="G110">
        <v>0</v>
      </c>
      <c r="H110" t="s">
        <v>90</v>
      </c>
      <c r="I110" t="s">
        <v>90</v>
      </c>
      <c r="J110" t="s">
        <v>90</v>
      </c>
      <c r="K110" t="s">
        <v>90</v>
      </c>
      <c r="L110" t="s">
        <v>90</v>
      </c>
      <c r="M110" t="s">
        <v>90</v>
      </c>
      <c r="N110" t="s">
        <v>90</v>
      </c>
      <c r="O110" t="s">
        <v>90</v>
      </c>
      <c r="P110" t="s">
        <v>90</v>
      </c>
      <c r="Q110" t="s">
        <v>90</v>
      </c>
      <c r="R110" t="s">
        <v>90</v>
      </c>
      <c r="S110" t="s">
        <v>90</v>
      </c>
      <c r="T110" t="s">
        <v>90</v>
      </c>
      <c r="U110" t="s">
        <v>90</v>
      </c>
      <c r="V110" t="s">
        <v>90</v>
      </c>
      <c r="W110" t="s">
        <v>90</v>
      </c>
      <c r="X110" t="s">
        <v>90</v>
      </c>
      <c r="Y110" t="s">
        <v>90</v>
      </c>
      <c r="Z110" t="s">
        <v>90</v>
      </c>
      <c r="AA110" t="s">
        <v>90</v>
      </c>
      <c r="AB110" t="s">
        <v>90</v>
      </c>
      <c r="AC110">
        <v>6516</v>
      </c>
      <c r="AD110">
        <f>AC110/AY110</f>
        <v>3.3271888930305704</v>
      </c>
      <c r="AH110" t="s">
        <v>90</v>
      </c>
      <c r="AI110" t="s">
        <v>90</v>
      </c>
      <c r="AJ110" t="s">
        <v>90</v>
      </c>
      <c r="AK110" t="s">
        <v>90</v>
      </c>
      <c r="AL110" t="s">
        <v>90</v>
      </c>
      <c r="AM110" t="s">
        <v>90</v>
      </c>
      <c r="AN110">
        <v>0</v>
      </c>
      <c r="AO110" t="s">
        <v>90</v>
      </c>
      <c r="AP110" t="s">
        <v>90</v>
      </c>
      <c r="AQ110">
        <v>0</v>
      </c>
      <c r="AR110" t="s">
        <v>90</v>
      </c>
      <c r="AT110" t="s">
        <v>90</v>
      </c>
      <c r="AU110" t="s">
        <v>90</v>
      </c>
      <c r="AW110">
        <v>2</v>
      </c>
      <c r="AY110">
        <v>1958.41</v>
      </c>
    </row>
    <row r="111" spans="1:51" ht="12.75" customHeight="1" x14ac:dyDescent="0.2">
      <c r="A111" t="s">
        <v>43</v>
      </c>
      <c r="B111">
        <v>1967</v>
      </c>
      <c r="C111" t="s">
        <v>90</v>
      </c>
      <c r="D111" t="s">
        <v>90</v>
      </c>
      <c r="G111">
        <v>0</v>
      </c>
      <c r="H111" t="s">
        <v>90</v>
      </c>
      <c r="I111" t="s">
        <v>90</v>
      </c>
      <c r="J111" t="s">
        <v>90</v>
      </c>
      <c r="K111" t="s">
        <v>90</v>
      </c>
      <c r="L111" t="s">
        <v>90</v>
      </c>
      <c r="M111" t="s">
        <v>90</v>
      </c>
      <c r="N111" t="s">
        <v>90</v>
      </c>
      <c r="O111" t="s">
        <v>90</v>
      </c>
      <c r="P111" t="s">
        <v>90</v>
      </c>
      <c r="Q111" t="s">
        <v>90</v>
      </c>
      <c r="R111" t="s">
        <v>90</v>
      </c>
      <c r="S111" t="s">
        <v>90</v>
      </c>
      <c r="T111" t="s">
        <v>90</v>
      </c>
      <c r="U111" t="s">
        <v>90</v>
      </c>
      <c r="V111" t="s">
        <v>90</v>
      </c>
      <c r="W111" t="s">
        <v>90</v>
      </c>
      <c r="X111" t="s">
        <v>90</v>
      </c>
      <c r="Y111" t="s">
        <v>90</v>
      </c>
      <c r="Z111" t="s">
        <v>90</v>
      </c>
      <c r="AA111" t="s">
        <v>90</v>
      </c>
      <c r="AB111" t="s">
        <v>90</v>
      </c>
      <c r="AC111">
        <v>39692</v>
      </c>
      <c r="AD111">
        <f>AC111/AY111</f>
        <v>2.2238781719062537</v>
      </c>
      <c r="AH111" t="s">
        <v>90</v>
      </c>
      <c r="AI111" t="s">
        <v>90</v>
      </c>
      <c r="AJ111" t="s">
        <v>90</v>
      </c>
      <c r="AK111" t="s">
        <v>90</v>
      </c>
      <c r="AL111" t="s">
        <v>90</v>
      </c>
      <c r="AM111" t="s">
        <v>90</v>
      </c>
      <c r="AN111">
        <v>0</v>
      </c>
      <c r="AO111" t="s">
        <v>90</v>
      </c>
      <c r="AP111" t="s">
        <v>90</v>
      </c>
      <c r="AQ111">
        <v>0</v>
      </c>
      <c r="AR111" t="s">
        <v>90</v>
      </c>
      <c r="AT111" t="s">
        <v>90</v>
      </c>
      <c r="AU111" t="s">
        <v>90</v>
      </c>
      <c r="AW111">
        <v>2</v>
      </c>
      <c r="AY111">
        <v>17848.099999999999</v>
      </c>
    </row>
    <row r="112" spans="1:51" ht="12.75" customHeight="1" x14ac:dyDescent="0.2">
      <c r="A112" t="s">
        <v>45</v>
      </c>
      <c r="B112">
        <v>1967</v>
      </c>
      <c r="C112" t="s">
        <v>90</v>
      </c>
      <c r="D112" t="s">
        <v>90</v>
      </c>
      <c r="G112">
        <v>0</v>
      </c>
      <c r="H112" t="s">
        <v>90</v>
      </c>
      <c r="I112" t="s">
        <v>90</v>
      </c>
      <c r="J112" t="s">
        <v>90</v>
      </c>
      <c r="K112" t="s">
        <v>90</v>
      </c>
      <c r="L112" t="s">
        <v>90</v>
      </c>
      <c r="M112" t="s">
        <v>90</v>
      </c>
      <c r="N112" t="s">
        <v>90</v>
      </c>
      <c r="O112" t="s">
        <v>90</v>
      </c>
      <c r="P112" t="s">
        <v>90</v>
      </c>
      <c r="Q112" t="s">
        <v>90</v>
      </c>
      <c r="R112" t="s">
        <v>90</v>
      </c>
      <c r="S112" t="s">
        <v>90</v>
      </c>
      <c r="T112" t="s">
        <v>90</v>
      </c>
      <c r="U112" t="s">
        <v>90</v>
      </c>
      <c r="V112">
        <v>0</v>
      </c>
      <c r="W112">
        <v>0</v>
      </c>
      <c r="X112">
        <v>0</v>
      </c>
      <c r="Y112">
        <v>0</v>
      </c>
      <c r="Z112">
        <v>0</v>
      </c>
      <c r="AA112">
        <v>0</v>
      </c>
      <c r="AB112">
        <v>0</v>
      </c>
      <c r="AC112">
        <v>0</v>
      </c>
      <c r="AD112">
        <f>AC112/AY112</f>
        <v>0</v>
      </c>
      <c r="AH112" t="s">
        <v>90</v>
      </c>
      <c r="AI112" t="s">
        <v>90</v>
      </c>
      <c r="AJ112" t="s">
        <v>90</v>
      </c>
      <c r="AK112" t="s">
        <v>90</v>
      </c>
      <c r="AL112" t="s">
        <v>90</v>
      </c>
      <c r="AM112" t="s">
        <v>90</v>
      </c>
      <c r="AN112">
        <v>0</v>
      </c>
      <c r="AO112" t="s">
        <v>90</v>
      </c>
      <c r="AP112" t="s">
        <v>90</v>
      </c>
      <c r="AQ112">
        <v>0</v>
      </c>
      <c r="AR112" t="s">
        <v>90</v>
      </c>
      <c r="AT112" t="s">
        <v>90</v>
      </c>
      <c r="AU112" t="s">
        <v>90</v>
      </c>
      <c r="AW112">
        <v>2</v>
      </c>
      <c r="AY112">
        <v>11689.7</v>
      </c>
    </row>
    <row r="113" spans="1:51" ht="12.75" customHeight="1" x14ac:dyDescent="0.2">
      <c r="A113" t="s">
        <v>47</v>
      </c>
      <c r="B113">
        <v>1967</v>
      </c>
      <c r="C113" t="s">
        <v>90</v>
      </c>
      <c r="D113" t="s">
        <v>90</v>
      </c>
      <c r="G113">
        <v>0</v>
      </c>
      <c r="H113" t="s">
        <v>90</v>
      </c>
      <c r="I113" t="s">
        <v>90</v>
      </c>
      <c r="J113" t="s">
        <v>90</v>
      </c>
      <c r="K113" t="s">
        <v>90</v>
      </c>
      <c r="L113" t="s">
        <v>90</v>
      </c>
      <c r="M113" t="s">
        <v>90</v>
      </c>
      <c r="N113" t="s">
        <v>90</v>
      </c>
      <c r="O113" t="s">
        <v>90</v>
      </c>
      <c r="P113" t="s">
        <v>90</v>
      </c>
      <c r="Q113" t="s">
        <v>90</v>
      </c>
      <c r="R113" t="s">
        <v>90</v>
      </c>
      <c r="S113" t="s">
        <v>90</v>
      </c>
      <c r="T113" t="s">
        <v>90</v>
      </c>
      <c r="U113" t="s">
        <v>90</v>
      </c>
      <c r="V113">
        <v>0</v>
      </c>
      <c r="W113">
        <v>0</v>
      </c>
      <c r="X113">
        <v>0</v>
      </c>
      <c r="Y113">
        <v>0</v>
      </c>
      <c r="Z113">
        <v>0</v>
      </c>
      <c r="AA113">
        <v>0</v>
      </c>
      <c r="AB113">
        <v>0</v>
      </c>
      <c r="AC113">
        <v>0</v>
      </c>
      <c r="AD113">
        <f>AC113/AY113</f>
        <v>0</v>
      </c>
      <c r="AE113">
        <v>0</v>
      </c>
      <c r="AH113" t="s">
        <v>90</v>
      </c>
      <c r="AI113" t="s">
        <v>90</v>
      </c>
      <c r="AJ113" t="s">
        <v>90</v>
      </c>
      <c r="AK113" t="s">
        <v>90</v>
      </c>
      <c r="AL113" t="s">
        <v>90</v>
      </c>
      <c r="AM113" t="s">
        <v>90</v>
      </c>
      <c r="AN113">
        <v>0</v>
      </c>
      <c r="AO113" t="s">
        <v>90</v>
      </c>
      <c r="AP113" t="s">
        <v>90</v>
      </c>
      <c r="AQ113">
        <v>0</v>
      </c>
      <c r="AR113" t="s">
        <v>90</v>
      </c>
      <c r="AT113" t="s">
        <v>90</v>
      </c>
      <c r="AU113" t="s">
        <v>90</v>
      </c>
      <c r="AW113">
        <v>2</v>
      </c>
      <c r="AY113">
        <v>2687.15</v>
      </c>
    </row>
    <row r="114" spans="1:51" ht="12.75" customHeight="1" x14ac:dyDescent="0.2">
      <c r="A114" t="s">
        <v>48</v>
      </c>
      <c r="B114">
        <v>1967</v>
      </c>
      <c r="C114" t="s">
        <v>90</v>
      </c>
      <c r="D114" t="s">
        <v>90</v>
      </c>
      <c r="G114">
        <v>0</v>
      </c>
      <c r="H114" t="s">
        <v>90</v>
      </c>
      <c r="I114" t="s">
        <v>90</v>
      </c>
      <c r="J114" t="s">
        <v>90</v>
      </c>
      <c r="K114" t="s">
        <v>90</v>
      </c>
      <c r="L114" t="s">
        <v>90</v>
      </c>
      <c r="M114" t="s">
        <v>90</v>
      </c>
      <c r="N114" t="s">
        <v>90</v>
      </c>
      <c r="O114" t="s">
        <v>90</v>
      </c>
      <c r="P114" t="s">
        <v>90</v>
      </c>
      <c r="Q114" t="s">
        <v>90</v>
      </c>
      <c r="R114" t="s">
        <v>90</v>
      </c>
      <c r="S114" t="s">
        <v>90</v>
      </c>
      <c r="T114" t="s">
        <v>90</v>
      </c>
      <c r="U114" t="s">
        <v>90</v>
      </c>
      <c r="V114" t="s">
        <v>90</v>
      </c>
      <c r="W114" t="s">
        <v>90</v>
      </c>
      <c r="X114" t="s">
        <v>90</v>
      </c>
      <c r="Y114" t="s">
        <v>90</v>
      </c>
      <c r="Z114" t="s">
        <v>90</v>
      </c>
      <c r="AA114" t="s">
        <v>90</v>
      </c>
      <c r="AB114" t="s">
        <v>90</v>
      </c>
      <c r="AC114">
        <v>63</v>
      </c>
      <c r="AD114">
        <f>AC114/AY114</f>
        <v>3.4534929614524403E-2</v>
      </c>
      <c r="AH114" t="s">
        <v>90</v>
      </c>
      <c r="AI114" t="s">
        <v>90</v>
      </c>
      <c r="AJ114" t="s">
        <v>90</v>
      </c>
      <c r="AK114" t="s">
        <v>90</v>
      </c>
      <c r="AL114" t="s">
        <v>90</v>
      </c>
      <c r="AM114" t="s">
        <v>90</v>
      </c>
      <c r="AN114">
        <v>0</v>
      </c>
      <c r="AO114" t="s">
        <v>90</v>
      </c>
      <c r="AP114" t="s">
        <v>90</v>
      </c>
      <c r="AQ114">
        <v>0</v>
      </c>
      <c r="AR114" t="s">
        <v>90</v>
      </c>
      <c r="AT114" t="s">
        <v>90</v>
      </c>
      <c r="AU114" t="s">
        <v>90</v>
      </c>
      <c r="AW114">
        <v>2</v>
      </c>
      <c r="AY114">
        <v>1824.24</v>
      </c>
    </row>
    <row r="115" spans="1:51" ht="12.75" customHeight="1" x14ac:dyDescent="0.2">
      <c r="A115" t="s">
        <v>49</v>
      </c>
      <c r="B115">
        <v>1967</v>
      </c>
      <c r="C115" t="s">
        <v>90</v>
      </c>
      <c r="D115" t="s">
        <v>90</v>
      </c>
      <c r="G115">
        <v>0</v>
      </c>
      <c r="H115" t="s">
        <v>90</v>
      </c>
      <c r="I115" t="s">
        <v>90</v>
      </c>
      <c r="J115" t="s">
        <v>90</v>
      </c>
      <c r="K115" t="s">
        <v>90</v>
      </c>
      <c r="L115" t="s">
        <v>90</v>
      </c>
      <c r="M115" t="s">
        <v>90</v>
      </c>
      <c r="N115" t="s">
        <v>90</v>
      </c>
      <c r="O115" t="s">
        <v>90</v>
      </c>
      <c r="P115" t="s">
        <v>90</v>
      </c>
      <c r="Q115" t="s">
        <v>90</v>
      </c>
      <c r="R115" t="s">
        <v>90</v>
      </c>
      <c r="S115" t="s">
        <v>90</v>
      </c>
      <c r="T115" t="s">
        <v>90</v>
      </c>
      <c r="U115" t="s">
        <v>90</v>
      </c>
      <c r="V115" t="s">
        <v>90</v>
      </c>
      <c r="W115" t="s">
        <v>90</v>
      </c>
      <c r="X115" t="s">
        <v>90</v>
      </c>
      <c r="Y115" t="s">
        <v>90</v>
      </c>
      <c r="Z115" t="s">
        <v>90</v>
      </c>
      <c r="AA115" t="s">
        <v>90</v>
      </c>
      <c r="AB115" t="s">
        <v>90</v>
      </c>
      <c r="AC115">
        <v>36543</v>
      </c>
      <c r="AD115">
        <f>AC115/AY115</f>
        <v>0.90234308445623101</v>
      </c>
      <c r="AH115" t="s">
        <v>90</v>
      </c>
      <c r="AI115" t="s">
        <v>90</v>
      </c>
      <c r="AJ115" t="s">
        <v>90</v>
      </c>
      <c r="AK115" t="s">
        <v>90</v>
      </c>
      <c r="AL115" t="s">
        <v>90</v>
      </c>
      <c r="AM115" t="s">
        <v>90</v>
      </c>
      <c r="AN115">
        <v>0</v>
      </c>
      <c r="AO115" t="s">
        <v>90</v>
      </c>
      <c r="AP115" t="s">
        <v>90</v>
      </c>
      <c r="AQ115">
        <v>0</v>
      </c>
      <c r="AR115" t="s">
        <v>90</v>
      </c>
      <c r="AT115" t="s">
        <v>90</v>
      </c>
      <c r="AU115" t="s">
        <v>90</v>
      </c>
      <c r="AW115">
        <v>2</v>
      </c>
      <c r="AY115">
        <v>40497.9</v>
      </c>
    </row>
    <row r="116" spans="1:51" ht="12.75" customHeight="1" x14ac:dyDescent="0.2">
      <c r="A116" t="s">
        <v>50</v>
      </c>
      <c r="B116">
        <v>1967</v>
      </c>
      <c r="C116" t="s">
        <v>90</v>
      </c>
      <c r="D116" t="s">
        <v>90</v>
      </c>
      <c r="G116">
        <v>0</v>
      </c>
      <c r="H116" t="s">
        <v>90</v>
      </c>
      <c r="I116" t="s">
        <v>90</v>
      </c>
      <c r="J116" t="s">
        <v>90</v>
      </c>
      <c r="K116" t="s">
        <v>90</v>
      </c>
      <c r="L116" t="s">
        <v>90</v>
      </c>
      <c r="M116" t="s">
        <v>90</v>
      </c>
      <c r="N116" t="s">
        <v>90</v>
      </c>
      <c r="O116" t="s">
        <v>90</v>
      </c>
      <c r="P116" t="s">
        <v>90</v>
      </c>
      <c r="Q116" t="s">
        <v>90</v>
      </c>
      <c r="R116" t="s">
        <v>90</v>
      </c>
      <c r="S116" t="s">
        <v>90</v>
      </c>
      <c r="T116" t="s">
        <v>90</v>
      </c>
      <c r="U116" t="s">
        <v>90</v>
      </c>
      <c r="V116" t="s">
        <v>90</v>
      </c>
      <c r="W116" t="s">
        <v>90</v>
      </c>
      <c r="X116" t="s">
        <v>90</v>
      </c>
      <c r="Y116" t="s">
        <v>90</v>
      </c>
      <c r="Z116" t="s">
        <v>90</v>
      </c>
      <c r="AA116" t="s">
        <v>90</v>
      </c>
      <c r="AB116" t="s">
        <v>90</v>
      </c>
      <c r="AC116">
        <v>26</v>
      </c>
      <c r="AD116">
        <f>AC116/AY116</f>
        <v>1.6552391502256854E-3</v>
      </c>
      <c r="AH116" t="s">
        <v>90</v>
      </c>
      <c r="AI116" t="s">
        <v>90</v>
      </c>
      <c r="AJ116" t="s">
        <v>90</v>
      </c>
      <c r="AK116" t="s">
        <v>90</v>
      </c>
      <c r="AL116" t="s">
        <v>90</v>
      </c>
      <c r="AM116" t="s">
        <v>90</v>
      </c>
      <c r="AN116">
        <v>0</v>
      </c>
      <c r="AO116" t="s">
        <v>90</v>
      </c>
      <c r="AP116" t="s">
        <v>90</v>
      </c>
      <c r="AQ116">
        <v>0</v>
      </c>
      <c r="AR116" t="s">
        <v>90</v>
      </c>
      <c r="AT116" t="s">
        <v>90</v>
      </c>
      <c r="AU116" t="s">
        <v>90</v>
      </c>
      <c r="AW116">
        <v>2</v>
      </c>
      <c r="AY116">
        <v>15707.7</v>
      </c>
    </row>
    <row r="117" spans="1:51" ht="12.75" customHeight="1" x14ac:dyDescent="0.2">
      <c r="A117" t="s">
        <v>51</v>
      </c>
      <c r="B117">
        <v>1967</v>
      </c>
      <c r="C117" t="s">
        <v>90</v>
      </c>
      <c r="D117" t="s">
        <v>90</v>
      </c>
      <c r="G117">
        <v>0</v>
      </c>
      <c r="H117" t="s">
        <v>90</v>
      </c>
      <c r="I117" t="s">
        <v>90</v>
      </c>
      <c r="J117" t="s">
        <v>90</v>
      </c>
      <c r="K117" t="s">
        <v>90</v>
      </c>
      <c r="L117" t="s">
        <v>90</v>
      </c>
      <c r="M117" t="s">
        <v>90</v>
      </c>
      <c r="N117" t="s">
        <v>90</v>
      </c>
      <c r="O117" t="s">
        <v>90</v>
      </c>
      <c r="P117" t="s">
        <v>90</v>
      </c>
      <c r="Q117" t="s">
        <v>90</v>
      </c>
      <c r="R117" t="s">
        <v>90</v>
      </c>
      <c r="S117" t="s">
        <v>90</v>
      </c>
      <c r="T117" t="s">
        <v>90</v>
      </c>
      <c r="U117" t="s">
        <v>90</v>
      </c>
      <c r="V117" t="s">
        <v>90</v>
      </c>
      <c r="W117" t="s">
        <v>90</v>
      </c>
      <c r="X117" t="s">
        <v>90</v>
      </c>
      <c r="Y117" t="s">
        <v>90</v>
      </c>
      <c r="Z117" t="s">
        <v>90</v>
      </c>
      <c r="AA117" t="s">
        <v>90</v>
      </c>
      <c r="AB117" t="s">
        <v>90</v>
      </c>
      <c r="AC117">
        <v>0</v>
      </c>
      <c r="AD117">
        <f>AC117/AY117</f>
        <v>0</v>
      </c>
      <c r="AH117" t="s">
        <v>90</v>
      </c>
      <c r="AI117" t="s">
        <v>90</v>
      </c>
      <c r="AJ117" t="s">
        <v>90</v>
      </c>
      <c r="AK117" t="s">
        <v>90</v>
      </c>
      <c r="AL117" t="s">
        <v>90</v>
      </c>
      <c r="AM117" t="s">
        <v>90</v>
      </c>
      <c r="AN117">
        <v>0</v>
      </c>
      <c r="AO117" t="s">
        <v>90</v>
      </c>
      <c r="AP117" t="s">
        <v>90</v>
      </c>
      <c r="AQ117">
        <v>0</v>
      </c>
      <c r="AR117" t="s">
        <v>90</v>
      </c>
      <c r="AT117" t="s">
        <v>90</v>
      </c>
      <c r="AU117" t="s">
        <v>90</v>
      </c>
      <c r="AW117">
        <v>2</v>
      </c>
      <c r="AY117">
        <v>8576.9500000000007</v>
      </c>
    </row>
    <row r="118" spans="1:51" ht="12.75" customHeight="1" x14ac:dyDescent="0.2">
      <c r="A118" t="s">
        <v>52</v>
      </c>
      <c r="B118">
        <v>1967</v>
      </c>
      <c r="C118" t="s">
        <v>90</v>
      </c>
      <c r="D118" t="s">
        <v>90</v>
      </c>
      <c r="G118">
        <v>0</v>
      </c>
      <c r="H118" t="s">
        <v>90</v>
      </c>
      <c r="I118" t="s">
        <v>90</v>
      </c>
      <c r="J118" t="s">
        <v>90</v>
      </c>
      <c r="K118" t="s">
        <v>90</v>
      </c>
      <c r="L118" t="s">
        <v>90</v>
      </c>
      <c r="M118" t="s">
        <v>90</v>
      </c>
      <c r="N118" t="s">
        <v>90</v>
      </c>
      <c r="O118" t="s">
        <v>90</v>
      </c>
      <c r="P118" t="s">
        <v>90</v>
      </c>
      <c r="Q118" t="s">
        <v>90</v>
      </c>
      <c r="R118" t="s">
        <v>90</v>
      </c>
      <c r="S118" t="s">
        <v>90</v>
      </c>
      <c r="T118" t="s">
        <v>90</v>
      </c>
      <c r="U118" t="s">
        <v>90</v>
      </c>
      <c r="V118" t="s">
        <v>90</v>
      </c>
      <c r="W118" t="s">
        <v>90</v>
      </c>
      <c r="X118" t="s">
        <v>90</v>
      </c>
      <c r="Y118" t="s">
        <v>90</v>
      </c>
      <c r="Z118" t="s">
        <v>90</v>
      </c>
      <c r="AA118" t="s">
        <v>90</v>
      </c>
      <c r="AB118" t="s">
        <v>90</v>
      </c>
      <c r="AC118">
        <v>0</v>
      </c>
      <c r="AD118">
        <f>AC118/AY118</f>
        <v>0</v>
      </c>
      <c r="AH118" t="s">
        <v>90</v>
      </c>
      <c r="AI118" t="s">
        <v>90</v>
      </c>
      <c r="AJ118" t="s">
        <v>90</v>
      </c>
      <c r="AK118" t="s">
        <v>90</v>
      </c>
      <c r="AL118" t="s">
        <v>90</v>
      </c>
      <c r="AM118" t="s">
        <v>90</v>
      </c>
      <c r="AN118">
        <v>0</v>
      </c>
      <c r="AO118" t="s">
        <v>90</v>
      </c>
      <c r="AP118" t="s">
        <v>90</v>
      </c>
      <c r="AQ118">
        <v>0</v>
      </c>
      <c r="AR118" t="s">
        <v>90</v>
      </c>
      <c r="AT118" t="s">
        <v>90</v>
      </c>
      <c r="AU118" t="s">
        <v>90</v>
      </c>
      <c r="AW118">
        <v>2</v>
      </c>
      <c r="AY118">
        <v>6615.32</v>
      </c>
    </row>
    <row r="119" spans="1:51" ht="12.75" customHeight="1" x14ac:dyDescent="0.2">
      <c r="A119" t="s">
        <v>53</v>
      </c>
      <c r="B119">
        <v>1967</v>
      </c>
      <c r="C119" t="s">
        <v>90</v>
      </c>
      <c r="D119" t="s">
        <v>90</v>
      </c>
      <c r="G119">
        <v>0</v>
      </c>
      <c r="H119" t="s">
        <v>90</v>
      </c>
      <c r="I119" t="s">
        <v>90</v>
      </c>
      <c r="J119" t="s">
        <v>90</v>
      </c>
      <c r="K119" t="s">
        <v>90</v>
      </c>
      <c r="L119" t="s">
        <v>90</v>
      </c>
      <c r="M119" t="s">
        <v>90</v>
      </c>
      <c r="N119" t="s">
        <v>90</v>
      </c>
      <c r="O119" t="s">
        <v>90</v>
      </c>
      <c r="P119" t="s">
        <v>90</v>
      </c>
      <c r="Q119" t="s">
        <v>90</v>
      </c>
      <c r="R119" t="s">
        <v>90</v>
      </c>
      <c r="S119" t="s">
        <v>90</v>
      </c>
      <c r="T119" t="s">
        <v>90</v>
      </c>
      <c r="U119" t="s">
        <v>90</v>
      </c>
      <c r="V119" t="s">
        <v>90</v>
      </c>
      <c r="W119" t="s">
        <v>90</v>
      </c>
      <c r="X119" t="s">
        <v>90</v>
      </c>
      <c r="Y119" t="s">
        <v>90</v>
      </c>
      <c r="Z119" t="s">
        <v>90</v>
      </c>
      <c r="AA119" t="s">
        <v>90</v>
      </c>
      <c r="AB119" t="s">
        <v>90</v>
      </c>
      <c r="AC119">
        <v>4646</v>
      </c>
      <c r="AD119">
        <f>AC119/AY119</f>
        <v>0.60127761787422607</v>
      </c>
      <c r="AH119" t="s">
        <v>90</v>
      </c>
      <c r="AI119" t="s">
        <v>90</v>
      </c>
      <c r="AJ119" t="s">
        <v>90</v>
      </c>
      <c r="AK119" t="s">
        <v>90</v>
      </c>
      <c r="AL119" t="s">
        <v>90</v>
      </c>
      <c r="AM119" t="s">
        <v>90</v>
      </c>
      <c r="AN119">
        <v>0</v>
      </c>
      <c r="AO119" t="s">
        <v>90</v>
      </c>
      <c r="AP119" t="s">
        <v>90</v>
      </c>
      <c r="AQ119">
        <v>0</v>
      </c>
      <c r="AR119" t="s">
        <v>90</v>
      </c>
      <c r="AT119" t="s">
        <v>90</v>
      </c>
      <c r="AU119" t="s">
        <v>90</v>
      </c>
      <c r="AW119">
        <v>2</v>
      </c>
      <c r="AY119">
        <v>7726.88</v>
      </c>
    </row>
    <row r="120" spans="1:51" ht="12.75" customHeight="1" x14ac:dyDescent="0.2">
      <c r="A120" t="s">
        <v>54</v>
      </c>
      <c r="B120">
        <v>1967</v>
      </c>
      <c r="C120" t="s">
        <v>90</v>
      </c>
      <c r="D120" t="s">
        <v>90</v>
      </c>
      <c r="G120">
        <v>0</v>
      </c>
      <c r="H120" t="s">
        <v>90</v>
      </c>
      <c r="I120" t="s">
        <v>90</v>
      </c>
      <c r="J120" t="s">
        <v>90</v>
      </c>
      <c r="K120" t="s">
        <v>90</v>
      </c>
      <c r="L120" t="s">
        <v>90</v>
      </c>
      <c r="M120" t="s">
        <v>90</v>
      </c>
      <c r="N120" t="s">
        <v>90</v>
      </c>
      <c r="O120" t="s">
        <v>90</v>
      </c>
      <c r="P120" t="s">
        <v>90</v>
      </c>
      <c r="Q120" t="s">
        <v>90</v>
      </c>
      <c r="R120" t="s">
        <v>90</v>
      </c>
      <c r="S120" t="s">
        <v>90</v>
      </c>
      <c r="T120" t="s">
        <v>90</v>
      </c>
      <c r="U120" t="s">
        <v>90</v>
      </c>
      <c r="V120" t="s">
        <v>90</v>
      </c>
      <c r="W120" t="s">
        <v>90</v>
      </c>
      <c r="X120" t="s">
        <v>90</v>
      </c>
      <c r="Y120" t="s">
        <v>90</v>
      </c>
      <c r="Z120" t="s">
        <v>90</v>
      </c>
      <c r="AA120" t="s">
        <v>90</v>
      </c>
      <c r="AB120" t="s">
        <v>90</v>
      </c>
      <c r="AC120">
        <v>4007</v>
      </c>
      <c r="AD120">
        <f>AC120/AY120</f>
        <v>0.4514787139109977</v>
      </c>
      <c r="AH120" t="s">
        <v>90</v>
      </c>
      <c r="AI120" t="s">
        <v>90</v>
      </c>
      <c r="AJ120" t="s">
        <v>90</v>
      </c>
      <c r="AK120" t="s">
        <v>90</v>
      </c>
      <c r="AL120" t="s">
        <v>90</v>
      </c>
      <c r="AM120" t="s">
        <v>90</v>
      </c>
      <c r="AN120">
        <v>0</v>
      </c>
      <c r="AO120" t="s">
        <v>90</v>
      </c>
      <c r="AP120" t="s">
        <v>90</v>
      </c>
      <c r="AQ120">
        <v>0</v>
      </c>
      <c r="AR120" t="s">
        <v>90</v>
      </c>
      <c r="AT120" t="s">
        <v>90</v>
      </c>
      <c r="AU120" t="s">
        <v>90</v>
      </c>
      <c r="AW120">
        <v>2</v>
      </c>
      <c r="AY120">
        <v>8875.2800000000007</v>
      </c>
    </row>
    <row r="121" spans="1:51" ht="12.75" customHeight="1" x14ac:dyDescent="0.2">
      <c r="A121" t="s">
        <v>55</v>
      </c>
      <c r="B121">
        <v>1967</v>
      </c>
      <c r="C121" t="s">
        <v>90</v>
      </c>
      <c r="D121" t="s">
        <v>90</v>
      </c>
      <c r="G121">
        <v>0</v>
      </c>
      <c r="H121" t="s">
        <v>90</v>
      </c>
      <c r="I121" t="s">
        <v>90</v>
      </c>
      <c r="J121" t="s">
        <v>90</v>
      </c>
      <c r="K121" t="s">
        <v>90</v>
      </c>
      <c r="L121" t="s">
        <v>90</v>
      </c>
      <c r="M121" t="s">
        <v>90</v>
      </c>
      <c r="N121" t="s">
        <v>90</v>
      </c>
      <c r="O121" t="s">
        <v>90</v>
      </c>
      <c r="P121" t="s">
        <v>90</v>
      </c>
      <c r="Q121" t="s">
        <v>90</v>
      </c>
      <c r="R121" t="s">
        <v>90</v>
      </c>
      <c r="S121" t="s">
        <v>90</v>
      </c>
      <c r="T121" t="s">
        <v>90</v>
      </c>
      <c r="U121" t="s">
        <v>90</v>
      </c>
      <c r="V121" t="s">
        <v>90</v>
      </c>
      <c r="W121" t="s">
        <v>90</v>
      </c>
      <c r="X121" t="s">
        <v>90</v>
      </c>
      <c r="Y121" t="s">
        <v>90</v>
      </c>
      <c r="Z121" t="s">
        <v>90</v>
      </c>
      <c r="AA121" t="s">
        <v>90</v>
      </c>
      <c r="AB121" t="s">
        <v>90</v>
      </c>
      <c r="AC121">
        <v>1384</v>
      </c>
      <c r="AD121">
        <f>AC121/AY121</f>
        <v>0.51709708273553323</v>
      </c>
      <c r="AH121" t="s">
        <v>90</v>
      </c>
      <c r="AI121" t="s">
        <v>90</v>
      </c>
      <c r="AJ121" t="s">
        <v>90</v>
      </c>
      <c r="AK121" t="s">
        <v>90</v>
      </c>
      <c r="AL121" t="s">
        <v>90</v>
      </c>
      <c r="AM121" t="s">
        <v>90</v>
      </c>
      <c r="AN121">
        <v>0</v>
      </c>
      <c r="AO121" t="s">
        <v>90</v>
      </c>
      <c r="AP121" t="s">
        <v>90</v>
      </c>
      <c r="AQ121">
        <v>0</v>
      </c>
      <c r="AR121" t="s">
        <v>90</v>
      </c>
      <c r="AT121" t="s">
        <v>90</v>
      </c>
      <c r="AU121" t="s">
        <v>90</v>
      </c>
      <c r="AW121">
        <v>2</v>
      </c>
      <c r="AY121">
        <v>2676.48</v>
      </c>
    </row>
    <row r="122" spans="1:51" ht="12.75" customHeight="1" x14ac:dyDescent="0.2">
      <c r="A122" t="s">
        <v>56</v>
      </c>
      <c r="B122">
        <v>1967</v>
      </c>
      <c r="C122" t="s">
        <v>90</v>
      </c>
      <c r="D122" t="s">
        <v>90</v>
      </c>
      <c r="G122">
        <v>0</v>
      </c>
      <c r="H122" t="s">
        <v>90</v>
      </c>
      <c r="I122" t="s">
        <v>90</v>
      </c>
      <c r="J122" t="s">
        <v>90</v>
      </c>
      <c r="K122" t="s">
        <v>90</v>
      </c>
      <c r="L122" t="s">
        <v>90</v>
      </c>
      <c r="M122" t="s">
        <v>90</v>
      </c>
      <c r="N122" t="s">
        <v>90</v>
      </c>
      <c r="O122" t="s">
        <v>90</v>
      </c>
      <c r="P122" t="s">
        <v>90</v>
      </c>
      <c r="Q122" t="s">
        <v>90</v>
      </c>
      <c r="R122" t="s">
        <v>90</v>
      </c>
      <c r="S122" t="s">
        <v>90</v>
      </c>
      <c r="T122" t="s">
        <v>90</v>
      </c>
      <c r="U122" t="s">
        <v>90</v>
      </c>
      <c r="V122" t="s">
        <v>90</v>
      </c>
      <c r="W122" t="s">
        <v>90</v>
      </c>
      <c r="X122" t="s">
        <v>90</v>
      </c>
      <c r="Y122" t="s">
        <v>90</v>
      </c>
      <c r="Z122" t="s">
        <v>90</v>
      </c>
      <c r="AA122" t="s">
        <v>90</v>
      </c>
      <c r="AB122" t="s">
        <v>90</v>
      </c>
      <c r="AC122">
        <v>13861</v>
      </c>
      <c r="AD122">
        <f>AC122/AY122</f>
        <v>1.0580350668284899</v>
      </c>
      <c r="AH122" t="s">
        <v>90</v>
      </c>
      <c r="AI122" t="s">
        <v>90</v>
      </c>
      <c r="AJ122" t="s">
        <v>90</v>
      </c>
      <c r="AK122" t="s">
        <v>90</v>
      </c>
      <c r="AL122" t="s">
        <v>90</v>
      </c>
      <c r="AM122" t="s">
        <v>90</v>
      </c>
      <c r="AN122">
        <v>0</v>
      </c>
      <c r="AO122" t="s">
        <v>90</v>
      </c>
      <c r="AP122" t="s">
        <v>90</v>
      </c>
      <c r="AQ122">
        <v>0</v>
      </c>
      <c r="AR122" t="s">
        <v>90</v>
      </c>
      <c r="AT122" t="s">
        <v>90</v>
      </c>
      <c r="AU122" t="s">
        <v>90</v>
      </c>
      <c r="AW122">
        <v>2</v>
      </c>
      <c r="AY122">
        <v>13100.7</v>
      </c>
    </row>
    <row r="123" spans="1:51" ht="12.75" customHeight="1" x14ac:dyDescent="0.2">
      <c r="A123" t="s">
        <v>57</v>
      </c>
      <c r="B123">
        <v>1967</v>
      </c>
      <c r="C123" t="s">
        <v>90</v>
      </c>
      <c r="D123" t="s">
        <v>90</v>
      </c>
      <c r="G123">
        <v>0</v>
      </c>
      <c r="H123" t="s">
        <v>90</v>
      </c>
      <c r="I123" t="s">
        <v>90</v>
      </c>
      <c r="J123" t="s">
        <v>90</v>
      </c>
      <c r="K123" t="s">
        <v>90</v>
      </c>
      <c r="L123" t="s">
        <v>90</v>
      </c>
      <c r="M123" t="s">
        <v>90</v>
      </c>
      <c r="N123" t="s">
        <v>90</v>
      </c>
      <c r="O123" t="s">
        <v>90</v>
      </c>
      <c r="P123" t="s">
        <v>90</v>
      </c>
      <c r="Q123" t="s">
        <v>90</v>
      </c>
      <c r="R123" t="s">
        <v>90</v>
      </c>
      <c r="S123" t="s">
        <v>90</v>
      </c>
      <c r="T123" t="s">
        <v>90</v>
      </c>
      <c r="U123" t="s">
        <v>90</v>
      </c>
      <c r="V123" t="s">
        <v>90</v>
      </c>
      <c r="W123" t="s">
        <v>90</v>
      </c>
      <c r="X123" t="s">
        <v>90</v>
      </c>
      <c r="Y123" t="s">
        <v>90</v>
      </c>
      <c r="Z123" t="s">
        <v>90</v>
      </c>
      <c r="AA123" t="s">
        <v>90</v>
      </c>
      <c r="AB123" t="s">
        <v>90</v>
      </c>
      <c r="AC123">
        <v>18968</v>
      </c>
      <c r="AD123">
        <f>AC123/AY123</f>
        <v>0.97321204098491032</v>
      </c>
      <c r="AH123" t="s">
        <v>90</v>
      </c>
      <c r="AI123" t="s">
        <v>90</v>
      </c>
      <c r="AJ123" t="s">
        <v>90</v>
      </c>
      <c r="AK123" t="s">
        <v>90</v>
      </c>
      <c r="AL123" t="s">
        <v>90</v>
      </c>
      <c r="AM123" t="s">
        <v>90</v>
      </c>
      <c r="AN123">
        <v>0</v>
      </c>
      <c r="AO123" t="s">
        <v>90</v>
      </c>
      <c r="AP123" t="s">
        <v>90</v>
      </c>
      <c r="AQ123">
        <v>0</v>
      </c>
      <c r="AR123" t="s">
        <v>90</v>
      </c>
      <c r="AT123" t="s">
        <v>90</v>
      </c>
      <c r="AU123" t="s">
        <v>90</v>
      </c>
      <c r="AW123">
        <v>2</v>
      </c>
      <c r="AY123">
        <v>19490.099999999999</v>
      </c>
    </row>
    <row r="124" spans="1:51" ht="12.75" customHeight="1" x14ac:dyDescent="0.2">
      <c r="A124" t="s">
        <v>58</v>
      </c>
      <c r="B124">
        <v>1967</v>
      </c>
      <c r="C124" t="s">
        <v>90</v>
      </c>
      <c r="D124" t="s">
        <v>90</v>
      </c>
      <c r="G124">
        <v>0</v>
      </c>
      <c r="H124" t="s">
        <v>90</v>
      </c>
      <c r="I124" t="s">
        <v>90</v>
      </c>
      <c r="J124" t="s">
        <v>90</v>
      </c>
      <c r="K124" t="s">
        <v>90</v>
      </c>
      <c r="L124" t="s">
        <v>90</v>
      </c>
      <c r="M124" t="s">
        <v>90</v>
      </c>
      <c r="N124" t="s">
        <v>90</v>
      </c>
      <c r="O124" t="s">
        <v>90</v>
      </c>
      <c r="P124" t="s">
        <v>90</v>
      </c>
      <c r="Q124" t="s">
        <v>90</v>
      </c>
      <c r="R124" t="s">
        <v>90</v>
      </c>
      <c r="S124" t="s">
        <v>90</v>
      </c>
      <c r="T124" t="s">
        <v>90</v>
      </c>
      <c r="U124" t="s">
        <v>90</v>
      </c>
      <c r="V124" t="s">
        <v>90</v>
      </c>
      <c r="W124" t="s">
        <v>90</v>
      </c>
      <c r="X124" t="s">
        <v>90</v>
      </c>
      <c r="Y124" t="s">
        <v>90</v>
      </c>
      <c r="Z124" t="s">
        <v>90</v>
      </c>
      <c r="AA124" t="s">
        <v>90</v>
      </c>
      <c r="AB124" t="s">
        <v>90</v>
      </c>
      <c r="AC124">
        <v>17055</v>
      </c>
      <c r="AD124">
        <f>AC124/AY124</f>
        <v>0.58120910577971652</v>
      </c>
      <c r="AH124" t="s">
        <v>90</v>
      </c>
      <c r="AI124" t="s">
        <v>90</v>
      </c>
      <c r="AJ124" t="s">
        <v>90</v>
      </c>
      <c r="AK124" t="s">
        <v>90</v>
      </c>
      <c r="AL124" t="s">
        <v>90</v>
      </c>
      <c r="AM124" t="s">
        <v>90</v>
      </c>
      <c r="AN124">
        <v>0</v>
      </c>
      <c r="AO124" t="s">
        <v>90</v>
      </c>
      <c r="AP124" t="s">
        <v>90</v>
      </c>
      <c r="AQ124">
        <v>0</v>
      </c>
      <c r="AR124" t="s">
        <v>90</v>
      </c>
      <c r="AT124" t="s">
        <v>90</v>
      </c>
      <c r="AU124" t="s">
        <v>90</v>
      </c>
      <c r="AW124">
        <v>2</v>
      </c>
      <c r="AY124">
        <v>29344</v>
      </c>
    </row>
    <row r="125" spans="1:51" ht="12.75" customHeight="1" x14ac:dyDescent="0.2">
      <c r="A125" t="s">
        <v>59</v>
      </c>
      <c r="B125">
        <v>1967</v>
      </c>
      <c r="C125" t="s">
        <v>90</v>
      </c>
      <c r="D125" t="s">
        <v>90</v>
      </c>
      <c r="G125">
        <v>0</v>
      </c>
      <c r="H125" t="s">
        <v>90</v>
      </c>
      <c r="I125" t="s">
        <v>90</v>
      </c>
      <c r="J125" t="s">
        <v>90</v>
      </c>
      <c r="K125" t="s">
        <v>90</v>
      </c>
      <c r="L125" t="s">
        <v>90</v>
      </c>
      <c r="M125" t="s">
        <v>90</v>
      </c>
      <c r="N125" t="s">
        <v>90</v>
      </c>
      <c r="O125" t="s">
        <v>90</v>
      </c>
      <c r="P125" t="s">
        <v>90</v>
      </c>
      <c r="Q125" t="s">
        <v>90</v>
      </c>
      <c r="R125" t="s">
        <v>90</v>
      </c>
      <c r="S125" t="s">
        <v>90</v>
      </c>
      <c r="T125" t="s">
        <v>90</v>
      </c>
      <c r="U125" t="s">
        <v>90</v>
      </c>
      <c r="V125" t="s">
        <v>90</v>
      </c>
      <c r="W125" t="s">
        <v>90</v>
      </c>
      <c r="X125" t="s">
        <v>90</v>
      </c>
      <c r="Y125" t="s">
        <v>90</v>
      </c>
      <c r="Z125" t="s">
        <v>90</v>
      </c>
      <c r="AA125" t="s">
        <v>90</v>
      </c>
      <c r="AB125" t="s">
        <v>90</v>
      </c>
      <c r="AC125">
        <v>8</v>
      </c>
      <c r="AD125">
        <f>AC125/AY125</f>
        <v>7.0834071188241544E-4</v>
      </c>
      <c r="AH125" t="s">
        <v>90</v>
      </c>
      <c r="AI125" t="s">
        <v>90</v>
      </c>
      <c r="AJ125" t="s">
        <v>90</v>
      </c>
      <c r="AK125" t="s">
        <v>90</v>
      </c>
      <c r="AL125" t="s">
        <v>90</v>
      </c>
      <c r="AM125" t="s">
        <v>90</v>
      </c>
      <c r="AN125">
        <v>0</v>
      </c>
      <c r="AO125" t="s">
        <v>90</v>
      </c>
      <c r="AP125" t="s">
        <v>90</v>
      </c>
      <c r="AQ125">
        <v>0</v>
      </c>
      <c r="AR125" t="s">
        <v>90</v>
      </c>
      <c r="AT125" t="s">
        <v>90</v>
      </c>
      <c r="AU125" t="s">
        <v>90</v>
      </c>
      <c r="AW125">
        <v>2</v>
      </c>
      <c r="AY125">
        <v>11294</v>
      </c>
    </row>
    <row r="126" spans="1:51" ht="12.75" customHeight="1" x14ac:dyDescent="0.2">
      <c r="A126" t="s">
        <v>60</v>
      </c>
      <c r="B126">
        <v>1967</v>
      </c>
      <c r="C126" t="s">
        <v>90</v>
      </c>
      <c r="D126" t="s">
        <v>90</v>
      </c>
      <c r="G126">
        <v>0</v>
      </c>
      <c r="H126" t="s">
        <v>90</v>
      </c>
      <c r="I126" t="s">
        <v>90</v>
      </c>
      <c r="J126" t="s">
        <v>90</v>
      </c>
      <c r="K126" t="s">
        <v>90</v>
      </c>
      <c r="L126" t="s">
        <v>90</v>
      </c>
      <c r="M126" t="s">
        <v>90</v>
      </c>
      <c r="N126" t="s">
        <v>90</v>
      </c>
      <c r="O126" t="s">
        <v>90</v>
      </c>
      <c r="P126" t="s">
        <v>90</v>
      </c>
      <c r="Q126" t="s">
        <v>90</v>
      </c>
      <c r="R126" t="s">
        <v>90</v>
      </c>
      <c r="S126" t="s">
        <v>90</v>
      </c>
      <c r="T126" t="s">
        <v>90</v>
      </c>
      <c r="U126" t="s">
        <v>90</v>
      </c>
      <c r="V126" t="s">
        <v>90</v>
      </c>
      <c r="W126" t="s">
        <v>90</v>
      </c>
      <c r="X126" t="s">
        <v>90</v>
      </c>
      <c r="Y126" t="s">
        <v>90</v>
      </c>
      <c r="Z126" t="s">
        <v>90</v>
      </c>
      <c r="AA126" t="s">
        <v>90</v>
      </c>
      <c r="AB126" t="s">
        <v>90</v>
      </c>
      <c r="AC126">
        <v>459</v>
      </c>
      <c r="AD126">
        <f>AC126/AY126</f>
        <v>0.10370444008639777</v>
      </c>
      <c r="AH126" t="s">
        <v>90</v>
      </c>
      <c r="AI126" t="s">
        <v>90</v>
      </c>
      <c r="AJ126" t="s">
        <v>90</v>
      </c>
      <c r="AK126" t="s">
        <v>90</v>
      </c>
      <c r="AL126" t="s">
        <v>90</v>
      </c>
      <c r="AM126" t="s">
        <v>90</v>
      </c>
      <c r="AN126">
        <v>0</v>
      </c>
      <c r="AO126" t="s">
        <v>90</v>
      </c>
      <c r="AP126" t="s">
        <v>90</v>
      </c>
      <c r="AQ126">
        <v>0</v>
      </c>
      <c r="AR126" t="s">
        <v>90</v>
      </c>
      <c r="AT126" t="s">
        <v>90</v>
      </c>
      <c r="AU126" t="s">
        <v>90</v>
      </c>
      <c r="AW126">
        <v>2</v>
      </c>
      <c r="AY126">
        <v>4426.04</v>
      </c>
    </row>
    <row r="127" spans="1:51" ht="12.75" customHeight="1" x14ac:dyDescent="0.2">
      <c r="A127" t="s">
        <v>61</v>
      </c>
      <c r="B127">
        <v>1967</v>
      </c>
      <c r="C127" t="s">
        <v>90</v>
      </c>
      <c r="D127" t="s">
        <v>90</v>
      </c>
      <c r="G127">
        <v>0</v>
      </c>
      <c r="H127" t="s">
        <v>90</v>
      </c>
      <c r="I127" t="s">
        <v>90</v>
      </c>
      <c r="J127" t="s">
        <v>90</v>
      </c>
      <c r="K127" t="s">
        <v>90</v>
      </c>
      <c r="L127" t="s">
        <v>90</v>
      </c>
      <c r="M127" t="s">
        <v>90</v>
      </c>
      <c r="N127" t="s">
        <v>90</v>
      </c>
      <c r="O127" t="s">
        <v>90</v>
      </c>
      <c r="P127" t="s">
        <v>90</v>
      </c>
      <c r="Q127" t="s">
        <v>90</v>
      </c>
      <c r="R127" t="s">
        <v>90</v>
      </c>
      <c r="S127" t="s">
        <v>90</v>
      </c>
      <c r="T127" t="s">
        <v>90</v>
      </c>
      <c r="U127" t="s">
        <v>90</v>
      </c>
      <c r="V127" t="s">
        <v>90</v>
      </c>
      <c r="W127" t="s">
        <v>90</v>
      </c>
      <c r="X127" t="s">
        <v>90</v>
      </c>
      <c r="Y127" t="s">
        <v>90</v>
      </c>
      <c r="Z127" t="s">
        <v>90</v>
      </c>
      <c r="AA127" t="s">
        <v>90</v>
      </c>
      <c r="AB127" t="s">
        <v>90</v>
      </c>
      <c r="AC127">
        <v>0</v>
      </c>
      <c r="AD127">
        <f>AC127/AY127</f>
        <v>0</v>
      </c>
      <c r="AH127" t="s">
        <v>90</v>
      </c>
      <c r="AI127" t="s">
        <v>90</v>
      </c>
      <c r="AJ127" t="s">
        <v>90</v>
      </c>
      <c r="AK127" t="s">
        <v>90</v>
      </c>
      <c r="AL127" t="s">
        <v>90</v>
      </c>
      <c r="AM127" t="s">
        <v>90</v>
      </c>
      <c r="AN127">
        <v>0</v>
      </c>
      <c r="AO127" t="s">
        <v>90</v>
      </c>
      <c r="AP127" t="s">
        <v>90</v>
      </c>
      <c r="AQ127">
        <v>0</v>
      </c>
      <c r="AR127" t="s">
        <v>90</v>
      </c>
      <c r="AT127" t="s">
        <v>90</v>
      </c>
      <c r="AU127" t="s">
        <v>90</v>
      </c>
      <c r="AW127">
        <v>2</v>
      </c>
      <c r="AY127">
        <v>13985.3</v>
      </c>
    </row>
    <row r="128" spans="1:51" ht="12.75" customHeight="1" x14ac:dyDescent="0.2">
      <c r="A128" t="s">
        <v>62</v>
      </c>
      <c r="B128">
        <v>1967</v>
      </c>
      <c r="C128" t="s">
        <v>90</v>
      </c>
      <c r="D128" t="s">
        <v>90</v>
      </c>
      <c r="G128">
        <v>0</v>
      </c>
      <c r="H128" t="s">
        <v>90</v>
      </c>
      <c r="I128" t="s">
        <v>90</v>
      </c>
      <c r="J128" t="s">
        <v>90</v>
      </c>
      <c r="K128" t="s">
        <v>90</v>
      </c>
      <c r="L128" t="s">
        <v>90</v>
      </c>
      <c r="M128" t="s">
        <v>90</v>
      </c>
      <c r="N128" t="s">
        <v>90</v>
      </c>
      <c r="O128" t="s">
        <v>90</v>
      </c>
      <c r="P128" t="s">
        <v>90</v>
      </c>
      <c r="Q128" t="s">
        <v>90</v>
      </c>
      <c r="R128" t="s">
        <v>90</v>
      </c>
      <c r="S128" t="s">
        <v>90</v>
      </c>
      <c r="T128" t="s">
        <v>90</v>
      </c>
      <c r="U128" t="s">
        <v>90</v>
      </c>
      <c r="V128" t="s">
        <v>90</v>
      </c>
      <c r="W128" t="s">
        <v>90</v>
      </c>
      <c r="X128" t="s">
        <v>90</v>
      </c>
      <c r="Y128" t="s">
        <v>90</v>
      </c>
      <c r="Z128" t="s">
        <v>90</v>
      </c>
      <c r="AA128" t="s">
        <v>90</v>
      </c>
      <c r="AB128" t="s">
        <v>90</v>
      </c>
      <c r="AC128">
        <v>0</v>
      </c>
      <c r="AD128">
        <f>AC128/AY128</f>
        <v>0</v>
      </c>
      <c r="AH128" t="s">
        <v>90</v>
      </c>
      <c r="AI128" t="s">
        <v>90</v>
      </c>
      <c r="AJ128" t="s">
        <v>90</v>
      </c>
      <c r="AK128" t="s">
        <v>90</v>
      </c>
      <c r="AL128" t="s">
        <v>90</v>
      </c>
      <c r="AM128" t="s">
        <v>90</v>
      </c>
      <c r="AN128">
        <v>0</v>
      </c>
      <c r="AO128" t="s">
        <v>90</v>
      </c>
      <c r="AP128" t="s">
        <v>90</v>
      </c>
      <c r="AQ128">
        <v>0</v>
      </c>
      <c r="AR128" t="s">
        <v>90</v>
      </c>
      <c r="AT128" t="s">
        <v>90</v>
      </c>
      <c r="AU128" t="s">
        <v>90</v>
      </c>
      <c r="AW128">
        <v>2</v>
      </c>
      <c r="AY128">
        <v>2019.39</v>
      </c>
    </row>
    <row r="129" spans="1:51" ht="12.75" customHeight="1" x14ac:dyDescent="0.2">
      <c r="A129" t="s">
        <v>64</v>
      </c>
      <c r="B129">
        <v>1967</v>
      </c>
      <c r="C129" t="s">
        <v>90</v>
      </c>
      <c r="D129" t="s">
        <v>90</v>
      </c>
      <c r="G129">
        <v>0</v>
      </c>
      <c r="H129" t="s">
        <v>90</v>
      </c>
      <c r="I129" t="s">
        <v>90</v>
      </c>
      <c r="J129" t="s">
        <v>90</v>
      </c>
      <c r="K129" t="s">
        <v>90</v>
      </c>
      <c r="L129" t="s">
        <v>90</v>
      </c>
      <c r="M129" t="s">
        <v>90</v>
      </c>
      <c r="N129" t="s">
        <v>90</v>
      </c>
      <c r="O129" t="s">
        <v>90</v>
      </c>
      <c r="P129" t="s">
        <v>90</v>
      </c>
      <c r="Q129" t="s">
        <v>90</v>
      </c>
      <c r="R129" t="s">
        <v>90</v>
      </c>
      <c r="S129" t="s">
        <v>90</v>
      </c>
      <c r="T129" t="s">
        <v>90</v>
      </c>
      <c r="U129" t="s">
        <v>90</v>
      </c>
      <c r="V129" t="s">
        <v>90</v>
      </c>
      <c r="W129" t="s">
        <v>90</v>
      </c>
      <c r="X129" t="s">
        <v>90</v>
      </c>
      <c r="Y129" t="s">
        <v>90</v>
      </c>
      <c r="Z129" t="s">
        <v>90</v>
      </c>
      <c r="AA129" t="s">
        <v>90</v>
      </c>
      <c r="AB129" t="s">
        <v>90</v>
      </c>
      <c r="AC129">
        <v>1785</v>
      </c>
      <c r="AD129">
        <f>AC129/AY129</f>
        <v>0.40252655886020716</v>
      </c>
      <c r="AH129" t="s">
        <v>90</v>
      </c>
      <c r="AI129" t="s">
        <v>90</v>
      </c>
      <c r="AJ129" t="s">
        <v>90</v>
      </c>
      <c r="AK129" t="s">
        <v>90</v>
      </c>
      <c r="AL129" t="s">
        <v>90</v>
      </c>
      <c r="AM129" t="s">
        <v>90</v>
      </c>
      <c r="AN129">
        <v>0</v>
      </c>
      <c r="AO129" t="s">
        <v>90</v>
      </c>
      <c r="AP129" t="s">
        <v>90</v>
      </c>
      <c r="AQ129">
        <v>0</v>
      </c>
      <c r="AR129" t="s">
        <v>90</v>
      </c>
      <c r="AT129" t="s">
        <v>90</v>
      </c>
      <c r="AU129" t="s">
        <v>90</v>
      </c>
      <c r="AW129">
        <v>2</v>
      </c>
      <c r="AY129">
        <v>4434.49</v>
      </c>
    </row>
    <row r="130" spans="1:51" ht="12.75" customHeight="1" x14ac:dyDescent="0.2">
      <c r="A130" t="s">
        <v>65</v>
      </c>
      <c r="B130">
        <v>1967</v>
      </c>
      <c r="C130" t="s">
        <v>90</v>
      </c>
      <c r="D130" t="s">
        <v>90</v>
      </c>
      <c r="G130">
        <v>0</v>
      </c>
      <c r="H130" t="s">
        <v>90</v>
      </c>
      <c r="I130" t="s">
        <v>90</v>
      </c>
      <c r="J130" t="s">
        <v>90</v>
      </c>
      <c r="K130" t="s">
        <v>90</v>
      </c>
      <c r="L130" t="s">
        <v>90</v>
      </c>
      <c r="M130" t="s">
        <v>90</v>
      </c>
      <c r="N130" t="s">
        <v>90</v>
      </c>
      <c r="O130" t="s">
        <v>90</v>
      </c>
      <c r="P130" t="s">
        <v>90</v>
      </c>
      <c r="Q130" t="s">
        <v>90</v>
      </c>
      <c r="R130" t="s">
        <v>90</v>
      </c>
      <c r="S130" t="s">
        <v>90</v>
      </c>
      <c r="T130" t="s">
        <v>90</v>
      </c>
      <c r="U130" t="s">
        <v>90</v>
      </c>
      <c r="V130" t="s">
        <v>90</v>
      </c>
      <c r="W130" t="s">
        <v>90</v>
      </c>
      <c r="X130" t="s">
        <v>90</v>
      </c>
      <c r="Y130" t="s">
        <v>90</v>
      </c>
      <c r="Z130" t="s">
        <v>90</v>
      </c>
      <c r="AA130" t="s">
        <v>90</v>
      </c>
      <c r="AB130" t="s">
        <v>90</v>
      </c>
      <c r="AC130">
        <v>20304</v>
      </c>
      <c r="AD130">
        <f>AC130/AY130</f>
        <v>12.423895684311651</v>
      </c>
      <c r="AH130" t="s">
        <v>90</v>
      </c>
      <c r="AI130" t="s">
        <v>90</v>
      </c>
      <c r="AJ130" t="s">
        <v>90</v>
      </c>
      <c r="AK130" t="s">
        <v>90</v>
      </c>
      <c r="AL130" t="s">
        <v>90</v>
      </c>
      <c r="AM130" t="s">
        <v>90</v>
      </c>
      <c r="AN130">
        <v>0</v>
      </c>
      <c r="AO130" t="s">
        <v>90</v>
      </c>
      <c r="AP130" t="s">
        <v>90</v>
      </c>
      <c r="AQ130">
        <v>0</v>
      </c>
      <c r="AR130" t="s">
        <v>90</v>
      </c>
      <c r="AT130" t="s">
        <v>90</v>
      </c>
      <c r="AU130" t="s">
        <v>90</v>
      </c>
      <c r="AW130">
        <v>2</v>
      </c>
      <c r="AY130">
        <v>1634.27</v>
      </c>
    </row>
    <row r="131" spans="1:51" ht="12.75" customHeight="1" x14ac:dyDescent="0.2">
      <c r="A131" t="s">
        <v>66</v>
      </c>
      <c r="B131">
        <v>1967</v>
      </c>
      <c r="C131" t="s">
        <v>90</v>
      </c>
      <c r="D131" t="s">
        <v>90</v>
      </c>
      <c r="G131">
        <v>0</v>
      </c>
      <c r="H131" t="s">
        <v>90</v>
      </c>
      <c r="I131" t="s">
        <v>90</v>
      </c>
      <c r="J131" t="s">
        <v>90</v>
      </c>
      <c r="K131" t="s">
        <v>90</v>
      </c>
      <c r="L131" t="s">
        <v>90</v>
      </c>
      <c r="M131" t="s">
        <v>90</v>
      </c>
      <c r="N131" t="s">
        <v>90</v>
      </c>
      <c r="O131" t="s">
        <v>90</v>
      </c>
      <c r="P131" t="s">
        <v>90</v>
      </c>
      <c r="Q131" t="s">
        <v>90</v>
      </c>
      <c r="R131" t="s">
        <v>90</v>
      </c>
      <c r="S131" t="s">
        <v>90</v>
      </c>
      <c r="T131" t="s">
        <v>90</v>
      </c>
      <c r="U131" t="s">
        <v>90</v>
      </c>
      <c r="V131" t="s">
        <v>90</v>
      </c>
      <c r="W131" t="s">
        <v>90</v>
      </c>
      <c r="X131" t="s">
        <v>90</v>
      </c>
      <c r="Y131" t="s">
        <v>90</v>
      </c>
      <c r="Z131" t="s">
        <v>90</v>
      </c>
      <c r="AA131" t="s">
        <v>90</v>
      </c>
      <c r="AB131" t="s">
        <v>90</v>
      </c>
      <c r="AC131">
        <v>7235</v>
      </c>
      <c r="AD131">
        <f>AC131/AY131</f>
        <v>3.3441028698734923</v>
      </c>
      <c r="AH131" t="s">
        <v>90</v>
      </c>
      <c r="AI131" t="s">
        <v>90</v>
      </c>
      <c r="AJ131" t="s">
        <v>90</v>
      </c>
      <c r="AK131" t="s">
        <v>90</v>
      </c>
      <c r="AL131" t="s">
        <v>90</v>
      </c>
      <c r="AM131" t="s">
        <v>90</v>
      </c>
      <c r="AN131">
        <v>0</v>
      </c>
      <c r="AO131" t="s">
        <v>90</v>
      </c>
      <c r="AP131" t="s">
        <v>90</v>
      </c>
      <c r="AQ131">
        <v>0</v>
      </c>
      <c r="AR131" t="s">
        <v>90</v>
      </c>
      <c r="AT131" t="s">
        <v>90</v>
      </c>
      <c r="AU131" t="s">
        <v>90</v>
      </c>
      <c r="AW131">
        <v>2</v>
      </c>
      <c r="AY131">
        <v>2163.5100000000002</v>
      </c>
    </row>
    <row r="132" spans="1:51" ht="12.75" customHeight="1" x14ac:dyDescent="0.2">
      <c r="A132" t="s">
        <v>67</v>
      </c>
      <c r="B132">
        <v>1967</v>
      </c>
      <c r="C132" t="s">
        <v>90</v>
      </c>
      <c r="D132" t="s">
        <v>90</v>
      </c>
      <c r="G132">
        <v>0</v>
      </c>
      <c r="H132" t="s">
        <v>90</v>
      </c>
      <c r="I132" t="s">
        <v>90</v>
      </c>
      <c r="J132" t="s">
        <v>90</v>
      </c>
      <c r="K132" t="s">
        <v>90</v>
      </c>
      <c r="L132" t="s">
        <v>90</v>
      </c>
      <c r="M132" t="s">
        <v>90</v>
      </c>
      <c r="N132" t="s">
        <v>90</v>
      </c>
      <c r="O132" t="s">
        <v>90</v>
      </c>
      <c r="P132" t="s">
        <v>90</v>
      </c>
      <c r="Q132" t="s">
        <v>90</v>
      </c>
      <c r="R132" t="s">
        <v>90</v>
      </c>
      <c r="S132" t="s">
        <v>90</v>
      </c>
      <c r="T132" t="s">
        <v>90</v>
      </c>
      <c r="U132" t="s">
        <v>90</v>
      </c>
      <c r="V132" t="s">
        <v>90</v>
      </c>
      <c r="W132" t="s">
        <v>90</v>
      </c>
      <c r="X132" t="s">
        <v>90</v>
      </c>
      <c r="Y132" t="s">
        <v>90</v>
      </c>
      <c r="Z132" t="s">
        <v>90</v>
      </c>
      <c r="AA132" t="s">
        <v>90</v>
      </c>
      <c r="AB132" t="s">
        <v>90</v>
      </c>
      <c r="AC132">
        <v>29001</v>
      </c>
      <c r="AD132">
        <f>AC132/AY132</f>
        <v>1.1356818947220024</v>
      </c>
      <c r="AH132" t="s">
        <v>90</v>
      </c>
      <c r="AI132" t="s">
        <v>90</v>
      </c>
      <c r="AJ132" t="s">
        <v>90</v>
      </c>
      <c r="AK132" t="s">
        <v>90</v>
      </c>
      <c r="AL132" t="s">
        <v>90</v>
      </c>
      <c r="AM132" t="s">
        <v>90</v>
      </c>
      <c r="AN132">
        <v>0</v>
      </c>
      <c r="AO132" t="s">
        <v>90</v>
      </c>
      <c r="AP132" t="s">
        <v>90</v>
      </c>
      <c r="AQ132">
        <v>0</v>
      </c>
      <c r="AR132" t="s">
        <v>90</v>
      </c>
      <c r="AT132" t="s">
        <v>90</v>
      </c>
      <c r="AU132" t="s">
        <v>90</v>
      </c>
      <c r="AW132">
        <v>2</v>
      </c>
      <c r="AY132">
        <v>25536.2</v>
      </c>
    </row>
    <row r="133" spans="1:51" ht="12.75" customHeight="1" x14ac:dyDescent="0.2">
      <c r="A133" t="s">
        <v>68</v>
      </c>
      <c r="B133">
        <v>1967</v>
      </c>
      <c r="C133" t="s">
        <v>90</v>
      </c>
      <c r="D133" t="s">
        <v>90</v>
      </c>
      <c r="G133">
        <v>0</v>
      </c>
      <c r="H133" t="s">
        <v>90</v>
      </c>
      <c r="I133" t="s">
        <v>90</v>
      </c>
      <c r="J133" t="s">
        <v>90</v>
      </c>
      <c r="K133" t="s">
        <v>90</v>
      </c>
      <c r="L133" t="s">
        <v>90</v>
      </c>
      <c r="M133" t="s">
        <v>90</v>
      </c>
      <c r="N133" t="s">
        <v>90</v>
      </c>
      <c r="O133" t="s">
        <v>90</v>
      </c>
      <c r="P133" t="s">
        <v>90</v>
      </c>
      <c r="Q133" t="s">
        <v>90</v>
      </c>
      <c r="R133" t="s">
        <v>90</v>
      </c>
      <c r="S133" t="s">
        <v>90</v>
      </c>
      <c r="T133" t="s">
        <v>90</v>
      </c>
      <c r="U133" t="s">
        <v>90</v>
      </c>
      <c r="V133" t="s">
        <v>90</v>
      </c>
      <c r="W133" t="s">
        <v>90</v>
      </c>
      <c r="X133" t="s">
        <v>90</v>
      </c>
      <c r="Y133" t="s">
        <v>90</v>
      </c>
      <c r="Z133" t="s">
        <v>90</v>
      </c>
      <c r="AA133" t="s">
        <v>90</v>
      </c>
      <c r="AB133" t="s">
        <v>90</v>
      </c>
      <c r="AC133">
        <v>768</v>
      </c>
      <c r="AD133">
        <f>AC133/AY133</f>
        <v>0.29980442445748279</v>
      </c>
      <c r="AH133" t="s">
        <v>90</v>
      </c>
      <c r="AI133" t="s">
        <v>90</v>
      </c>
      <c r="AJ133" t="s">
        <v>90</v>
      </c>
      <c r="AK133" t="s">
        <v>90</v>
      </c>
      <c r="AL133" t="s">
        <v>90</v>
      </c>
      <c r="AM133" t="s">
        <v>90</v>
      </c>
      <c r="AN133">
        <v>0</v>
      </c>
      <c r="AO133" t="s">
        <v>90</v>
      </c>
      <c r="AP133" t="s">
        <v>90</v>
      </c>
      <c r="AQ133">
        <v>0</v>
      </c>
      <c r="AR133" t="s">
        <v>90</v>
      </c>
      <c r="AT133" t="s">
        <v>90</v>
      </c>
      <c r="AU133" t="s">
        <v>90</v>
      </c>
      <c r="AW133">
        <v>2</v>
      </c>
      <c r="AY133">
        <v>2561.67</v>
      </c>
    </row>
    <row r="134" spans="1:51" ht="12.75" customHeight="1" x14ac:dyDescent="0.2">
      <c r="A134" t="s">
        <v>70</v>
      </c>
      <c r="B134">
        <v>1967</v>
      </c>
      <c r="C134" t="s">
        <v>90</v>
      </c>
      <c r="D134" t="s">
        <v>90</v>
      </c>
      <c r="G134">
        <v>0</v>
      </c>
      <c r="H134" t="s">
        <v>90</v>
      </c>
      <c r="I134" t="s">
        <v>90</v>
      </c>
      <c r="J134" t="s">
        <v>90</v>
      </c>
      <c r="K134" t="s">
        <v>90</v>
      </c>
      <c r="L134" t="s">
        <v>90</v>
      </c>
      <c r="M134" t="s">
        <v>90</v>
      </c>
      <c r="N134" t="s">
        <v>90</v>
      </c>
      <c r="O134" t="s">
        <v>90</v>
      </c>
      <c r="P134" t="s">
        <v>90</v>
      </c>
      <c r="Q134" t="s">
        <v>90</v>
      </c>
      <c r="R134" t="s">
        <v>90</v>
      </c>
      <c r="S134" t="s">
        <v>90</v>
      </c>
      <c r="T134" t="s">
        <v>90</v>
      </c>
      <c r="U134" t="s">
        <v>90</v>
      </c>
      <c r="V134" t="s">
        <v>90</v>
      </c>
      <c r="W134" t="s">
        <v>90</v>
      </c>
      <c r="X134" t="s">
        <v>90</v>
      </c>
      <c r="Y134" t="s">
        <v>90</v>
      </c>
      <c r="Z134" t="s">
        <v>90</v>
      </c>
      <c r="AA134" t="s">
        <v>90</v>
      </c>
      <c r="AB134" t="s">
        <v>90</v>
      </c>
      <c r="AC134">
        <v>148246</v>
      </c>
      <c r="AD134">
        <f>AC134/AY134</f>
        <v>2.1216523144166053</v>
      </c>
      <c r="AH134" t="s">
        <v>90</v>
      </c>
      <c r="AI134" t="s">
        <v>90</v>
      </c>
      <c r="AJ134" t="s">
        <v>90</v>
      </c>
      <c r="AK134" t="s">
        <v>90</v>
      </c>
      <c r="AL134" t="s">
        <v>90</v>
      </c>
      <c r="AM134" t="s">
        <v>90</v>
      </c>
      <c r="AN134">
        <v>0</v>
      </c>
      <c r="AO134" t="s">
        <v>90</v>
      </c>
      <c r="AP134" t="s">
        <v>90</v>
      </c>
      <c r="AQ134">
        <v>0</v>
      </c>
      <c r="AR134" t="s">
        <v>90</v>
      </c>
      <c r="AT134" t="s">
        <v>90</v>
      </c>
      <c r="AU134" t="s">
        <v>90</v>
      </c>
      <c r="AW134">
        <v>2</v>
      </c>
      <c r="AY134">
        <v>69872.899999999994</v>
      </c>
    </row>
    <row r="135" spans="1:51" ht="12.75" customHeight="1" x14ac:dyDescent="0.2">
      <c r="A135" t="s">
        <v>71</v>
      </c>
      <c r="B135">
        <v>1967</v>
      </c>
      <c r="C135" t="s">
        <v>90</v>
      </c>
      <c r="D135" t="s">
        <v>90</v>
      </c>
      <c r="G135">
        <v>0</v>
      </c>
      <c r="H135" t="s">
        <v>90</v>
      </c>
      <c r="I135" t="s">
        <v>90</v>
      </c>
      <c r="J135" t="s">
        <v>90</v>
      </c>
      <c r="K135" t="s">
        <v>90</v>
      </c>
      <c r="L135" t="s">
        <v>90</v>
      </c>
      <c r="M135" t="s">
        <v>90</v>
      </c>
      <c r="N135" t="s">
        <v>90</v>
      </c>
      <c r="O135" t="s">
        <v>90</v>
      </c>
      <c r="P135" t="s">
        <v>90</v>
      </c>
      <c r="Q135" t="s">
        <v>90</v>
      </c>
      <c r="R135" t="s">
        <v>90</v>
      </c>
      <c r="S135" t="s">
        <v>90</v>
      </c>
      <c r="T135" t="s">
        <v>90</v>
      </c>
      <c r="U135" t="s">
        <v>90</v>
      </c>
      <c r="V135" t="s">
        <v>90</v>
      </c>
      <c r="W135" t="s">
        <v>90</v>
      </c>
      <c r="X135" t="s">
        <v>90</v>
      </c>
      <c r="Y135" t="s">
        <v>90</v>
      </c>
      <c r="Z135" t="s">
        <v>90</v>
      </c>
      <c r="AA135" t="s">
        <v>90</v>
      </c>
      <c r="AB135" t="s">
        <v>90</v>
      </c>
      <c r="AC135">
        <v>0</v>
      </c>
      <c r="AD135">
        <f>AC135/AY135</f>
        <v>0</v>
      </c>
      <c r="AH135" t="s">
        <v>90</v>
      </c>
      <c r="AI135" t="s">
        <v>90</v>
      </c>
      <c r="AJ135" t="s">
        <v>90</v>
      </c>
      <c r="AK135" t="s">
        <v>90</v>
      </c>
      <c r="AL135" t="s">
        <v>90</v>
      </c>
      <c r="AM135" t="s">
        <v>90</v>
      </c>
      <c r="AN135">
        <v>0</v>
      </c>
      <c r="AO135" t="s">
        <v>90</v>
      </c>
      <c r="AP135" t="s">
        <v>90</v>
      </c>
      <c r="AQ135">
        <v>0</v>
      </c>
      <c r="AR135" t="s">
        <v>90</v>
      </c>
      <c r="AT135" t="s">
        <v>90</v>
      </c>
      <c r="AU135" t="s">
        <v>90</v>
      </c>
      <c r="AW135">
        <v>2</v>
      </c>
      <c r="AY135">
        <v>12391.1</v>
      </c>
    </row>
    <row r="136" spans="1:51" ht="12.75" customHeight="1" x14ac:dyDescent="0.2">
      <c r="A136" t="s">
        <v>72</v>
      </c>
      <c r="B136">
        <v>1967</v>
      </c>
      <c r="C136" t="s">
        <v>90</v>
      </c>
      <c r="D136" t="s">
        <v>90</v>
      </c>
      <c r="G136">
        <v>0</v>
      </c>
      <c r="H136" t="s">
        <v>90</v>
      </c>
      <c r="I136" t="s">
        <v>90</v>
      </c>
      <c r="J136" t="s">
        <v>90</v>
      </c>
      <c r="K136" t="s">
        <v>90</v>
      </c>
      <c r="L136" t="s">
        <v>90</v>
      </c>
      <c r="M136" t="s">
        <v>90</v>
      </c>
      <c r="N136" t="s">
        <v>90</v>
      </c>
      <c r="O136" t="s">
        <v>90</v>
      </c>
      <c r="P136" t="s">
        <v>90</v>
      </c>
      <c r="Q136" t="s">
        <v>90</v>
      </c>
      <c r="R136" t="s">
        <v>90</v>
      </c>
      <c r="S136" t="s">
        <v>90</v>
      </c>
      <c r="T136" t="s">
        <v>90</v>
      </c>
      <c r="U136" t="s">
        <v>90</v>
      </c>
      <c r="V136" t="s">
        <v>90</v>
      </c>
      <c r="W136" t="s">
        <v>90</v>
      </c>
      <c r="X136" t="s">
        <v>90</v>
      </c>
      <c r="Y136" t="s">
        <v>90</v>
      </c>
      <c r="Z136" t="s">
        <v>90</v>
      </c>
      <c r="AA136" t="s">
        <v>90</v>
      </c>
      <c r="AB136" t="s">
        <v>90</v>
      </c>
      <c r="AC136">
        <v>0</v>
      </c>
      <c r="AD136">
        <f>AC136/AY136</f>
        <v>0</v>
      </c>
      <c r="AH136" t="s">
        <v>90</v>
      </c>
      <c r="AI136" t="s">
        <v>90</v>
      </c>
      <c r="AJ136" t="s">
        <v>90</v>
      </c>
      <c r="AK136" t="s">
        <v>90</v>
      </c>
      <c r="AL136" t="s">
        <v>90</v>
      </c>
      <c r="AM136" t="s">
        <v>90</v>
      </c>
      <c r="AN136">
        <v>0</v>
      </c>
      <c r="AO136" t="s">
        <v>90</v>
      </c>
      <c r="AP136" t="s">
        <v>90</v>
      </c>
      <c r="AQ136">
        <v>0</v>
      </c>
      <c r="AR136" t="s">
        <v>90</v>
      </c>
      <c r="AT136" t="s">
        <v>90</v>
      </c>
      <c r="AU136" t="s">
        <v>90</v>
      </c>
      <c r="AW136">
        <v>2</v>
      </c>
      <c r="AY136">
        <v>1685.52</v>
      </c>
    </row>
    <row r="137" spans="1:51" ht="12.75" customHeight="1" x14ac:dyDescent="0.2">
      <c r="A137" t="s">
        <v>73</v>
      </c>
      <c r="B137">
        <v>1967</v>
      </c>
      <c r="C137" t="s">
        <v>90</v>
      </c>
      <c r="D137" t="s">
        <v>90</v>
      </c>
      <c r="G137">
        <v>0</v>
      </c>
      <c r="H137" t="s">
        <v>90</v>
      </c>
      <c r="I137" t="s">
        <v>90</v>
      </c>
      <c r="J137" t="s">
        <v>90</v>
      </c>
      <c r="K137" t="s">
        <v>90</v>
      </c>
      <c r="L137" t="s">
        <v>90</v>
      </c>
      <c r="M137" t="s">
        <v>90</v>
      </c>
      <c r="N137" t="s">
        <v>90</v>
      </c>
      <c r="O137" t="s">
        <v>90</v>
      </c>
      <c r="P137" t="s">
        <v>90</v>
      </c>
      <c r="Q137" t="s">
        <v>90</v>
      </c>
      <c r="R137" t="s">
        <v>90</v>
      </c>
      <c r="S137" t="s">
        <v>90</v>
      </c>
      <c r="T137" t="s">
        <v>90</v>
      </c>
      <c r="U137" t="s">
        <v>90</v>
      </c>
      <c r="V137" t="s">
        <v>90</v>
      </c>
      <c r="W137" t="s">
        <v>90</v>
      </c>
      <c r="X137" t="s">
        <v>90</v>
      </c>
      <c r="Y137" t="s">
        <v>90</v>
      </c>
      <c r="Z137" t="s">
        <v>90</v>
      </c>
      <c r="AA137" t="s">
        <v>90</v>
      </c>
      <c r="AB137" t="s">
        <v>90</v>
      </c>
      <c r="AC137">
        <v>12841</v>
      </c>
      <c r="AD137">
        <f>AC137/AY137</f>
        <v>0.37777869305812156</v>
      </c>
      <c r="AH137" t="s">
        <v>90</v>
      </c>
      <c r="AI137" t="s">
        <v>90</v>
      </c>
      <c r="AJ137" t="s">
        <v>90</v>
      </c>
      <c r="AK137" t="s">
        <v>90</v>
      </c>
      <c r="AL137" t="s">
        <v>90</v>
      </c>
      <c r="AM137" t="s">
        <v>90</v>
      </c>
      <c r="AN137">
        <v>0</v>
      </c>
      <c r="AO137" t="s">
        <v>90</v>
      </c>
      <c r="AP137" t="s">
        <v>90</v>
      </c>
      <c r="AQ137">
        <v>0</v>
      </c>
      <c r="AR137" t="s">
        <v>90</v>
      </c>
      <c r="AT137" t="s">
        <v>90</v>
      </c>
      <c r="AU137" t="s">
        <v>90</v>
      </c>
      <c r="AW137">
        <v>2</v>
      </c>
      <c r="AY137">
        <v>33990.800000000003</v>
      </c>
    </row>
    <row r="138" spans="1:51" ht="12.75" customHeight="1" x14ac:dyDescent="0.2">
      <c r="A138" t="s">
        <v>74</v>
      </c>
      <c r="B138">
        <v>1967</v>
      </c>
      <c r="C138" t="s">
        <v>90</v>
      </c>
      <c r="D138" t="s">
        <v>90</v>
      </c>
      <c r="G138">
        <v>0</v>
      </c>
      <c r="H138" t="s">
        <v>90</v>
      </c>
      <c r="I138" t="s">
        <v>90</v>
      </c>
      <c r="J138" t="s">
        <v>90</v>
      </c>
      <c r="K138" t="s">
        <v>90</v>
      </c>
      <c r="L138" t="s">
        <v>90</v>
      </c>
      <c r="M138" t="s">
        <v>90</v>
      </c>
      <c r="N138" t="s">
        <v>90</v>
      </c>
      <c r="O138" t="s">
        <v>90</v>
      </c>
      <c r="P138" t="s">
        <v>90</v>
      </c>
      <c r="Q138" t="s">
        <v>90</v>
      </c>
      <c r="R138" t="s">
        <v>90</v>
      </c>
      <c r="S138" t="s">
        <v>90</v>
      </c>
      <c r="T138" t="s">
        <v>90</v>
      </c>
      <c r="U138" t="s">
        <v>90</v>
      </c>
      <c r="V138" t="s">
        <v>90</v>
      </c>
      <c r="W138" t="s">
        <v>90</v>
      </c>
      <c r="X138" t="s">
        <v>90</v>
      </c>
      <c r="Y138" t="s">
        <v>90</v>
      </c>
      <c r="Z138" t="s">
        <v>90</v>
      </c>
      <c r="AA138" t="s">
        <v>90</v>
      </c>
      <c r="AB138" t="s">
        <v>90</v>
      </c>
      <c r="AC138">
        <v>0</v>
      </c>
      <c r="AD138">
        <f>AC138/AY138</f>
        <v>0</v>
      </c>
      <c r="AH138" t="s">
        <v>90</v>
      </c>
      <c r="AI138" t="s">
        <v>90</v>
      </c>
      <c r="AJ138" t="s">
        <v>90</v>
      </c>
      <c r="AK138" t="s">
        <v>90</v>
      </c>
      <c r="AL138" t="s">
        <v>90</v>
      </c>
      <c r="AM138" t="s">
        <v>90</v>
      </c>
      <c r="AN138">
        <v>0</v>
      </c>
      <c r="AO138" t="s">
        <v>90</v>
      </c>
      <c r="AP138" t="s">
        <v>90</v>
      </c>
      <c r="AQ138">
        <v>0</v>
      </c>
      <c r="AR138" t="s">
        <v>90</v>
      </c>
      <c r="AT138" t="s">
        <v>90</v>
      </c>
      <c r="AU138" t="s">
        <v>90</v>
      </c>
      <c r="AW138">
        <v>2</v>
      </c>
      <c r="AY138">
        <v>6606.31</v>
      </c>
    </row>
    <row r="139" spans="1:51" ht="12.75" customHeight="1" x14ac:dyDescent="0.2">
      <c r="A139" t="s">
        <v>75</v>
      </c>
      <c r="B139">
        <v>1967</v>
      </c>
      <c r="C139" t="s">
        <v>90</v>
      </c>
      <c r="D139" t="s">
        <v>90</v>
      </c>
      <c r="G139">
        <v>0</v>
      </c>
      <c r="H139" t="s">
        <v>90</v>
      </c>
      <c r="I139" t="s">
        <v>90</v>
      </c>
      <c r="J139" t="s">
        <v>90</v>
      </c>
      <c r="K139" t="s">
        <v>90</v>
      </c>
      <c r="L139" t="s">
        <v>90</v>
      </c>
      <c r="M139" t="s">
        <v>90</v>
      </c>
      <c r="N139" t="s">
        <v>90</v>
      </c>
      <c r="O139" t="s">
        <v>90</v>
      </c>
      <c r="P139" t="s">
        <v>90</v>
      </c>
      <c r="Q139" t="s">
        <v>90</v>
      </c>
      <c r="R139" t="s">
        <v>90</v>
      </c>
      <c r="S139" t="s">
        <v>90</v>
      </c>
      <c r="T139" t="s">
        <v>90</v>
      </c>
      <c r="U139" t="s">
        <v>90</v>
      </c>
      <c r="V139" t="s">
        <v>90</v>
      </c>
      <c r="W139" t="s">
        <v>90</v>
      </c>
      <c r="X139" t="s">
        <v>90</v>
      </c>
      <c r="Y139" t="s">
        <v>90</v>
      </c>
      <c r="Z139" t="s">
        <v>90</v>
      </c>
      <c r="AA139" t="s">
        <v>90</v>
      </c>
      <c r="AB139" t="s">
        <v>90</v>
      </c>
      <c r="AC139">
        <v>2050</v>
      </c>
      <c r="AD139">
        <f>AC139/AY139</f>
        <v>0.32775352934593188</v>
      </c>
      <c r="AH139" t="s">
        <v>90</v>
      </c>
      <c r="AI139" t="s">
        <v>90</v>
      </c>
      <c r="AJ139" t="s">
        <v>90</v>
      </c>
      <c r="AK139" t="s">
        <v>90</v>
      </c>
      <c r="AL139" t="s">
        <v>90</v>
      </c>
      <c r="AM139" t="s">
        <v>90</v>
      </c>
      <c r="AN139">
        <v>0</v>
      </c>
      <c r="AO139" t="s">
        <v>90</v>
      </c>
      <c r="AP139" t="s">
        <v>90</v>
      </c>
      <c r="AQ139">
        <v>0</v>
      </c>
      <c r="AR139" t="s">
        <v>90</v>
      </c>
      <c r="AT139" t="s">
        <v>90</v>
      </c>
      <c r="AU139" t="s">
        <v>90</v>
      </c>
      <c r="AW139">
        <v>2</v>
      </c>
      <c r="AY139">
        <v>6254.7</v>
      </c>
    </row>
    <row r="140" spans="1:51" ht="12.75" customHeight="1" x14ac:dyDescent="0.2">
      <c r="A140" t="s">
        <v>76</v>
      </c>
      <c r="B140">
        <v>1967</v>
      </c>
      <c r="C140" t="s">
        <v>90</v>
      </c>
      <c r="D140" t="s">
        <v>90</v>
      </c>
      <c r="G140">
        <v>0</v>
      </c>
      <c r="H140" t="s">
        <v>90</v>
      </c>
      <c r="I140" t="s">
        <v>90</v>
      </c>
      <c r="J140" t="s">
        <v>90</v>
      </c>
      <c r="K140" t="s">
        <v>90</v>
      </c>
      <c r="L140" t="s">
        <v>90</v>
      </c>
      <c r="M140" t="s">
        <v>90</v>
      </c>
      <c r="N140" t="s">
        <v>90</v>
      </c>
      <c r="O140" t="s">
        <v>90</v>
      </c>
      <c r="P140" t="s">
        <v>90</v>
      </c>
      <c r="Q140" t="s">
        <v>90</v>
      </c>
      <c r="R140" t="s">
        <v>90</v>
      </c>
      <c r="S140" t="s">
        <v>90</v>
      </c>
      <c r="T140" t="s">
        <v>90</v>
      </c>
      <c r="U140" t="s">
        <v>90</v>
      </c>
      <c r="V140" t="s">
        <v>90</v>
      </c>
      <c r="W140" t="s">
        <v>90</v>
      </c>
      <c r="X140" t="s">
        <v>90</v>
      </c>
      <c r="Y140" t="s">
        <v>90</v>
      </c>
      <c r="Z140" t="s">
        <v>90</v>
      </c>
      <c r="AA140" t="s">
        <v>90</v>
      </c>
      <c r="AB140" t="s">
        <v>90</v>
      </c>
      <c r="AC140">
        <v>6589</v>
      </c>
      <c r="AD140">
        <f>AC140/AY140</f>
        <v>0.17687878340469512</v>
      </c>
      <c r="AH140" t="s">
        <v>90</v>
      </c>
      <c r="AI140" t="s">
        <v>90</v>
      </c>
      <c r="AJ140" t="s">
        <v>90</v>
      </c>
      <c r="AK140" t="s">
        <v>90</v>
      </c>
      <c r="AL140" t="s">
        <v>90</v>
      </c>
      <c r="AM140" t="s">
        <v>90</v>
      </c>
      <c r="AN140">
        <v>0</v>
      </c>
      <c r="AO140" t="s">
        <v>90</v>
      </c>
      <c r="AP140" t="s">
        <v>90</v>
      </c>
      <c r="AQ140">
        <v>0</v>
      </c>
      <c r="AR140" t="s">
        <v>90</v>
      </c>
      <c r="AT140" t="s">
        <v>90</v>
      </c>
      <c r="AU140" t="s">
        <v>90</v>
      </c>
      <c r="AW140">
        <v>2</v>
      </c>
      <c r="AY140">
        <v>37251.5</v>
      </c>
    </row>
    <row r="141" spans="1:51" ht="12.75" customHeight="1" x14ac:dyDescent="0.2">
      <c r="A141" t="s">
        <v>77</v>
      </c>
      <c r="B141">
        <v>1967</v>
      </c>
      <c r="C141" t="s">
        <v>90</v>
      </c>
      <c r="D141" t="s">
        <v>90</v>
      </c>
      <c r="G141">
        <v>0</v>
      </c>
      <c r="H141" t="s">
        <v>90</v>
      </c>
      <c r="I141" t="s">
        <v>90</v>
      </c>
      <c r="J141" t="s">
        <v>90</v>
      </c>
      <c r="K141" t="s">
        <v>90</v>
      </c>
      <c r="L141" t="s">
        <v>90</v>
      </c>
      <c r="M141" t="s">
        <v>90</v>
      </c>
      <c r="N141" t="s">
        <v>90</v>
      </c>
      <c r="O141" t="s">
        <v>90</v>
      </c>
      <c r="P141" t="s">
        <v>90</v>
      </c>
      <c r="Q141" t="s">
        <v>90</v>
      </c>
      <c r="R141" t="s">
        <v>90</v>
      </c>
      <c r="S141" t="s">
        <v>90</v>
      </c>
      <c r="T141" t="s">
        <v>90</v>
      </c>
      <c r="U141" t="s">
        <v>90</v>
      </c>
      <c r="V141" t="s">
        <v>90</v>
      </c>
      <c r="W141" t="s">
        <v>90</v>
      </c>
      <c r="X141" t="s">
        <v>90</v>
      </c>
      <c r="Y141" t="s">
        <v>90</v>
      </c>
      <c r="Z141" t="s">
        <v>90</v>
      </c>
      <c r="AA141" t="s">
        <v>90</v>
      </c>
      <c r="AB141" t="s">
        <v>90</v>
      </c>
      <c r="AC141">
        <v>8596</v>
      </c>
      <c r="AD141">
        <f>AC141/AY141</f>
        <v>2.774612745272087</v>
      </c>
      <c r="AH141" t="s">
        <v>90</v>
      </c>
      <c r="AI141" t="s">
        <v>90</v>
      </c>
      <c r="AJ141" t="s">
        <v>90</v>
      </c>
      <c r="AK141" t="s">
        <v>90</v>
      </c>
      <c r="AL141" t="s">
        <v>90</v>
      </c>
      <c r="AM141" t="s">
        <v>90</v>
      </c>
      <c r="AN141">
        <v>0</v>
      </c>
      <c r="AO141" t="s">
        <v>90</v>
      </c>
      <c r="AP141" t="s">
        <v>90</v>
      </c>
      <c r="AQ141">
        <v>0</v>
      </c>
      <c r="AR141" t="s">
        <v>90</v>
      </c>
      <c r="AT141" t="s">
        <v>90</v>
      </c>
      <c r="AU141" t="s">
        <v>90</v>
      </c>
      <c r="AW141">
        <v>2</v>
      </c>
      <c r="AY141">
        <v>3098.09</v>
      </c>
    </row>
    <row r="142" spans="1:51" ht="12.75" customHeight="1" x14ac:dyDescent="0.2">
      <c r="A142" t="s">
        <v>78</v>
      </c>
      <c r="B142">
        <v>1967</v>
      </c>
      <c r="C142" t="s">
        <v>90</v>
      </c>
      <c r="D142" t="s">
        <v>90</v>
      </c>
      <c r="G142">
        <v>0</v>
      </c>
      <c r="H142" t="s">
        <v>90</v>
      </c>
      <c r="I142" t="s">
        <v>90</v>
      </c>
      <c r="J142" t="s">
        <v>90</v>
      </c>
      <c r="K142" t="s">
        <v>90</v>
      </c>
      <c r="L142" t="s">
        <v>90</v>
      </c>
      <c r="M142" t="s">
        <v>90</v>
      </c>
      <c r="N142" t="s">
        <v>90</v>
      </c>
      <c r="O142" t="s">
        <v>90</v>
      </c>
      <c r="P142" t="s">
        <v>90</v>
      </c>
      <c r="Q142" t="s">
        <v>90</v>
      </c>
      <c r="R142" t="s">
        <v>90</v>
      </c>
      <c r="S142" t="s">
        <v>90</v>
      </c>
      <c r="T142" t="s">
        <v>90</v>
      </c>
      <c r="U142" t="s">
        <v>90</v>
      </c>
      <c r="V142" t="s">
        <v>90</v>
      </c>
      <c r="W142" t="s">
        <v>90</v>
      </c>
      <c r="X142" t="s">
        <v>90</v>
      </c>
      <c r="Y142" t="s">
        <v>90</v>
      </c>
      <c r="Z142" t="s">
        <v>90</v>
      </c>
      <c r="AA142" t="s">
        <v>90</v>
      </c>
      <c r="AB142" t="s">
        <v>90</v>
      </c>
      <c r="AC142">
        <v>1188</v>
      </c>
      <c r="AD142">
        <f>AC142/AY142</f>
        <v>0.20107374735117498</v>
      </c>
      <c r="AH142" t="s">
        <v>90</v>
      </c>
      <c r="AI142" t="s">
        <v>90</v>
      </c>
      <c r="AJ142" t="s">
        <v>90</v>
      </c>
      <c r="AK142" t="s">
        <v>90</v>
      </c>
      <c r="AL142" t="s">
        <v>90</v>
      </c>
      <c r="AM142" t="s">
        <v>90</v>
      </c>
      <c r="AN142">
        <v>0</v>
      </c>
      <c r="AO142" t="s">
        <v>90</v>
      </c>
      <c r="AP142" t="s">
        <v>90</v>
      </c>
      <c r="AQ142">
        <v>0</v>
      </c>
      <c r="AR142" t="s">
        <v>90</v>
      </c>
      <c r="AT142" t="s">
        <v>90</v>
      </c>
      <c r="AU142" t="s">
        <v>90</v>
      </c>
      <c r="AW142">
        <v>2</v>
      </c>
      <c r="AY142">
        <v>5908.28</v>
      </c>
    </row>
    <row r="143" spans="1:51" ht="12.75" customHeight="1" x14ac:dyDescent="0.2">
      <c r="A143" t="s">
        <v>80</v>
      </c>
      <c r="B143">
        <v>1967</v>
      </c>
      <c r="C143" t="s">
        <v>90</v>
      </c>
      <c r="D143" t="s">
        <v>90</v>
      </c>
      <c r="G143">
        <v>0</v>
      </c>
      <c r="H143" t="s">
        <v>90</v>
      </c>
      <c r="I143" t="s">
        <v>90</v>
      </c>
      <c r="J143" t="s">
        <v>90</v>
      </c>
      <c r="K143" t="s">
        <v>90</v>
      </c>
      <c r="L143" t="s">
        <v>90</v>
      </c>
      <c r="M143" t="s">
        <v>90</v>
      </c>
      <c r="N143" t="s">
        <v>90</v>
      </c>
      <c r="O143" t="s">
        <v>90</v>
      </c>
      <c r="P143" t="s">
        <v>90</v>
      </c>
      <c r="Q143" t="s">
        <v>90</v>
      </c>
      <c r="R143" t="s">
        <v>90</v>
      </c>
      <c r="S143" t="s">
        <v>90</v>
      </c>
      <c r="T143" t="s">
        <v>90</v>
      </c>
      <c r="U143" t="s">
        <v>90</v>
      </c>
      <c r="V143" t="s">
        <v>90</v>
      </c>
      <c r="W143" t="s">
        <v>90</v>
      </c>
      <c r="X143" t="s">
        <v>90</v>
      </c>
      <c r="Y143" t="s">
        <v>90</v>
      </c>
      <c r="Z143" t="s">
        <v>90</v>
      </c>
      <c r="AA143" t="s">
        <v>90</v>
      </c>
      <c r="AB143" t="s">
        <v>90</v>
      </c>
      <c r="AC143">
        <v>1095</v>
      </c>
      <c r="AD143">
        <f>AC143/AY143</f>
        <v>0.62471117805124343</v>
      </c>
      <c r="AH143" t="s">
        <v>90</v>
      </c>
      <c r="AI143" t="s">
        <v>90</v>
      </c>
      <c r="AJ143" t="s">
        <v>90</v>
      </c>
      <c r="AK143" t="s">
        <v>90</v>
      </c>
      <c r="AL143" t="s">
        <v>90</v>
      </c>
      <c r="AM143" t="s">
        <v>90</v>
      </c>
      <c r="AN143">
        <v>0</v>
      </c>
      <c r="AO143" t="s">
        <v>90</v>
      </c>
      <c r="AP143" t="s">
        <v>90</v>
      </c>
      <c r="AQ143">
        <v>0</v>
      </c>
      <c r="AR143" t="s">
        <v>90</v>
      </c>
      <c r="AT143" t="s">
        <v>90</v>
      </c>
      <c r="AU143" t="s">
        <v>90</v>
      </c>
      <c r="AW143">
        <v>2</v>
      </c>
      <c r="AY143">
        <v>1752.81</v>
      </c>
    </row>
    <row r="144" spans="1:51" ht="12.75" customHeight="1" x14ac:dyDescent="0.2">
      <c r="A144" t="s">
        <v>81</v>
      </c>
      <c r="B144">
        <v>1967</v>
      </c>
      <c r="C144" t="s">
        <v>90</v>
      </c>
      <c r="D144" t="s">
        <v>90</v>
      </c>
      <c r="G144">
        <v>0</v>
      </c>
      <c r="H144" t="s">
        <v>90</v>
      </c>
      <c r="I144" t="s">
        <v>90</v>
      </c>
      <c r="J144" t="s">
        <v>90</v>
      </c>
      <c r="K144" t="s">
        <v>90</v>
      </c>
      <c r="L144" t="s">
        <v>90</v>
      </c>
      <c r="M144" t="s">
        <v>90</v>
      </c>
      <c r="N144" t="s">
        <v>90</v>
      </c>
      <c r="O144" t="s">
        <v>90</v>
      </c>
      <c r="P144" t="s">
        <v>90</v>
      </c>
      <c r="Q144" t="s">
        <v>90</v>
      </c>
      <c r="R144" t="s">
        <v>90</v>
      </c>
      <c r="S144" t="s">
        <v>90</v>
      </c>
      <c r="T144" t="s">
        <v>90</v>
      </c>
      <c r="U144" t="s">
        <v>90</v>
      </c>
      <c r="V144" t="s">
        <v>90</v>
      </c>
      <c r="W144" t="s">
        <v>90</v>
      </c>
      <c r="X144" t="s">
        <v>90</v>
      </c>
      <c r="Y144" t="s">
        <v>90</v>
      </c>
      <c r="Z144" t="s">
        <v>90</v>
      </c>
      <c r="AA144" t="s">
        <v>90</v>
      </c>
      <c r="AB144" t="s">
        <v>90</v>
      </c>
      <c r="AC144">
        <v>121</v>
      </c>
      <c r="AD144">
        <f>AC144/AY144</f>
        <v>1.2749188687992583E-2</v>
      </c>
      <c r="AH144" t="s">
        <v>90</v>
      </c>
      <c r="AI144" t="s">
        <v>90</v>
      </c>
      <c r="AJ144" t="s">
        <v>90</v>
      </c>
      <c r="AK144" t="s">
        <v>90</v>
      </c>
      <c r="AL144" t="s">
        <v>90</v>
      </c>
      <c r="AM144" t="s">
        <v>90</v>
      </c>
      <c r="AN144">
        <v>0</v>
      </c>
      <c r="AO144" t="s">
        <v>90</v>
      </c>
      <c r="AP144" t="s">
        <v>90</v>
      </c>
      <c r="AQ144">
        <v>0</v>
      </c>
      <c r="AR144" t="s">
        <v>90</v>
      </c>
      <c r="AT144" t="s">
        <v>90</v>
      </c>
      <c r="AU144" t="s">
        <v>90</v>
      </c>
      <c r="AW144">
        <v>2</v>
      </c>
      <c r="AY144">
        <v>9490.7999999999993</v>
      </c>
    </row>
    <row r="145" spans="1:51" ht="12.75" customHeight="1" x14ac:dyDescent="0.2">
      <c r="A145" t="s">
        <v>82</v>
      </c>
      <c r="B145">
        <v>1967</v>
      </c>
      <c r="C145" t="s">
        <v>90</v>
      </c>
      <c r="D145" t="s">
        <v>90</v>
      </c>
      <c r="G145">
        <v>0</v>
      </c>
      <c r="H145" t="s">
        <v>90</v>
      </c>
      <c r="I145" t="s">
        <v>90</v>
      </c>
      <c r="J145" t="s">
        <v>90</v>
      </c>
      <c r="K145" t="s">
        <v>90</v>
      </c>
      <c r="L145" t="s">
        <v>90</v>
      </c>
      <c r="M145" t="s">
        <v>90</v>
      </c>
      <c r="N145" t="s">
        <v>90</v>
      </c>
      <c r="O145" t="s">
        <v>90</v>
      </c>
      <c r="P145" t="s">
        <v>90</v>
      </c>
      <c r="Q145" t="s">
        <v>90</v>
      </c>
      <c r="R145" t="s">
        <v>90</v>
      </c>
      <c r="S145" t="s">
        <v>90</v>
      </c>
      <c r="T145" t="s">
        <v>90</v>
      </c>
      <c r="U145" t="s">
        <v>90</v>
      </c>
      <c r="V145" t="s">
        <v>90</v>
      </c>
      <c r="W145" t="s">
        <v>90</v>
      </c>
      <c r="X145" t="s">
        <v>90</v>
      </c>
      <c r="Y145" t="s">
        <v>90</v>
      </c>
      <c r="Z145" t="s">
        <v>90</v>
      </c>
      <c r="AA145" t="s">
        <v>90</v>
      </c>
      <c r="AB145" t="s">
        <v>90</v>
      </c>
      <c r="AC145">
        <v>1474</v>
      </c>
      <c r="AD145">
        <f>AC145/AY145</f>
        <v>4.9596732133904448E-2</v>
      </c>
      <c r="AH145" t="s">
        <v>90</v>
      </c>
      <c r="AI145" t="s">
        <v>90</v>
      </c>
      <c r="AJ145" t="s">
        <v>90</v>
      </c>
      <c r="AK145" t="s">
        <v>90</v>
      </c>
      <c r="AL145" t="s">
        <v>90</v>
      </c>
      <c r="AM145" t="s">
        <v>90</v>
      </c>
      <c r="AN145">
        <v>0</v>
      </c>
      <c r="AO145" t="s">
        <v>90</v>
      </c>
      <c r="AP145" t="s">
        <v>90</v>
      </c>
      <c r="AQ145">
        <v>0</v>
      </c>
      <c r="AR145" t="s">
        <v>90</v>
      </c>
      <c r="AT145" t="s">
        <v>90</v>
      </c>
      <c r="AU145" t="s">
        <v>90</v>
      </c>
      <c r="AW145">
        <v>2</v>
      </c>
      <c r="AY145">
        <v>29719.7</v>
      </c>
    </row>
    <row r="146" spans="1:51" ht="12.75" customHeight="1" x14ac:dyDescent="0.2">
      <c r="A146" t="s">
        <v>83</v>
      </c>
      <c r="B146">
        <v>1967</v>
      </c>
      <c r="C146" t="s">
        <v>90</v>
      </c>
      <c r="D146" t="s">
        <v>90</v>
      </c>
      <c r="G146">
        <v>0</v>
      </c>
      <c r="H146" t="s">
        <v>90</v>
      </c>
      <c r="I146" t="s">
        <v>90</v>
      </c>
      <c r="J146" t="s">
        <v>90</v>
      </c>
      <c r="K146" t="s">
        <v>90</v>
      </c>
      <c r="L146" t="s">
        <v>90</v>
      </c>
      <c r="M146" t="s">
        <v>90</v>
      </c>
      <c r="N146" t="s">
        <v>90</v>
      </c>
      <c r="O146" t="s">
        <v>90</v>
      </c>
      <c r="P146" t="s">
        <v>90</v>
      </c>
      <c r="Q146" t="s">
        <v>90</v>
      </c>
      <c r="R146" t="s">
        <v>90</v>
      </c>
      <c r="S146" t="s">
        <v>90</v>
      </c>
      <c r="T146" t="s">
        <v>90</v>
      </c>
      <c r="U146" t="s">
        <v>90</v>
      </c>
      <c r="V146" t="s">
        <v>90</v>
      </c>
      <c r="W146" t="s">
        <v>90</v>
      </c>
      <c r="X146" t="s">
        <v>90</v>
      </c>
      <c r="Y146" t="s">
        <v>90</v>
      </c>
      <c r="Z146" t="s">
        <v>90</v>
      </c>
      <c r="AA146" t="s">
        <v>90</v>
      </c>
      <c r="AB146" t="s">
        <v>90</v>
      </c>
      <c r="AC146">
        <v>0</v>
      </c>
      <c r="AD146">
        <f>AC146/AY146</f>
        <v>0</v>
      </c>
      <c r="AH146" t="s">
        <v>90</v>
      </c>
      <c r="AI146" t="s">
        <v>90</v>
      </c>
      <c r="AJ146" t="s">
        <v>90</v>
      </c>
      <c r="AK146" t="s">
        <v>90</v>
      </c>
      <c r="AL146" t="s">
        <v>90</v>
      </c>
      <c r="AM146" t="s">
        <v>90</v>
      </c>
      <c r="AN146">
        <v>0</v>
      </c>
      <c r="AO146" t="s">
        <v>90</v>
      </c>
      <c r="AP146" t="s">
        <v>90</v>
      </c>
      <c r="AQ146">
        <v>1</v>
      </c>
      <c r="AR146" t="s">
        <v>90</v>
      </c>
      <c r="AT146" t="s">
        <v>90</v>
      </c>
      <c r="AU146" t="s">
        <v>90</v>
      </c>
      <c r="AW146">
        <v>2</v>
      </c>
      <c r="AY146">
        <v>2809.42</v>
      </c>
    </row>
    <row r="147" spans="1:51" ht="12.75" customHeight="1" x14ac:dyDescent="0.2">
      <c r="A147" t="s">
        <v>84</v>
      </c>
      <c r="B147">
        <v>1967</v>
      </c>
      <c r="C147" t="s">
        <v>90</v>
      </c>
      <c r="D147" t="s">
        <v>90</v>
      </c>
      <c r="G147">
        <v>0</v>
      </c>
      <c r="H147" t="s">
        <v>90</v>
      </c>
      <c r="I147" t="s">
        <v>90</v>
      </c>
      <c r="J147" t="s">
        <v>90</v>
      </c>
      <c r="K147" t="s">
        <v>90</v>
      </c>
      <c r="L147" t="s">
        <v>90</v>
      </c>
      <c r="M147" t="s">
        <v>90</v>
      </c>
      <c r="N147" t="s">
        <v>90</v>
      </c>
      <c r="O147" t="s">
        <v>90</v>
      </c>
      <c r="P147" t="s">
        <v>90</v>
      </c>
      <c r="Q147" t="s">
        <v>90</v>
      </c>
      <c r="R147" t="s">
        <v>90</v>
      </c>
      <c r="S147" t="s">
        <v>90</v>
      </c>
      <c r="T147" t="s">
        <v>90</v>
      </c>
      <c r="U147" t="s">
        <v>90</v>
      </c>
      <c r="V147" t="s">
        <v>90</v>
      </c>
      <c r="W147" t="s">
        <v>90</v>
      </c>
      <c r="X147" t="s">
        <v>90</v>
      </c>
      <c r="Y147" t="s">
        <v>90</v>
      </c>
      <c r="Z147" t="s">
        <v>90</v>
      </c>
      <c r="AA147" t="s">
        <v>90</v>
      </c>
      <c r="AB147" t="s">
        <v>90</v>
      </c>
      <c r="AC147">
        <v>1850</v>
      </c>
      <c r="AD147">
        <f>AC147/AY147</f>
        <v>1.5329797812396422</v>
      </c>
      <c r="AH147" t="s">
        <v>90</v>
      </c>
      <c r="AI147" t="s">
        <v>90</v>
      </c>
      <c r="AJ147" t="s">
        <v>90</v>
      </c>
      <c r="AK147" t="s">
        <v>90</v>
      </c>
      <c r="AL147" t="s">
        <v>90</v>
      </c>
      <c r="AM147" t="s">
        <v>90</v>
      </c>
      <c r="AN147">
        <v>0</v>
      </c>
      <c r="AO147" t="s">
        <v>90</v>
      </c>
      <c r="AP147" t="s">
        <v>90</v>
      </c>
      <c r="AQ147">
        <v>0</v>
      </c>
      <c r="AR147" t="s">
        <v>90</v>
      </c>
      <c r="AT147" t="s">
        <v>90</v>
      </c>
      <c r="AU147" t="s">
        <v>90</v>
      </c>
      <c r="AW147">
        <v>2</v>
      </c>
      <c r="AY147">
        <v>1206.8</v>
      </c>
    </row>
    <row r="148" spans="1:51" ht="12.75" customHeight="1" x14ac:dyDescent="0.2">
      <c r="A148" t="s">
        <v>85</v>
      </c>
      <c r="B148">
        <v>1967</v>
      </c>
      <c r="C148" t="s">
        <v>90</v>
      </c>
      <c r="D148" t="s">
        <v>90</v>
      </c>
      <c r="G148">
        <v>0</v>
      </c>
      <c r="H148" t="s">
        <v>90</v>
      </c>
      <c r="I148" t="s">
        <v>90</v>
      </c>
      <c r="J148" t="s">
        <v>90</v>
      </c>
      <c r="K148" t="s">
        <v>90</v>
      </c>
      <c r="L148" t="s">
        <v>90</v>
      </c>
      <c r="M148" t="s">
        <v>90</v>
      </c>
      <c r="N148" t="s">
        <v>90</v>
      </c>
      <c r="O148" t="s">
        <v>90</v>
      </c>
      <c r="P148" t="s">
        <v>90</v>
      </c>
      <c r="Q148" t="s">
        <v>90</v>
      </c>
      <c r="R148" t="s">
        <v>90</v>
      </c>
      <c r="S148" t="s">
        <v>90</v>
      </c>
      <c r="T148" t="s">
        <v>90</v>
      </c>
      <c r="U148" t="s">
        <v>90</v>
      </c>
      <c r="V148" t="s">
        <v>90</v>
      </c>
      <c r="W148" t="s">
        <v>90</v>
      </c>
      <c r="X148" t="s">
        <v>90</v>
      </c>
      <c r="Y148" t="s">
        <v>90</v>
      </c>
      <c r="Z148" t="s">
        <v>90</v>
      </c>
      <c r="AA148" t="s">
        <v>90</v>
      </c>
      <c r="AB148" t="s">
        <v>90</v>
      </c>
      <c r="AC148">
        <v>23</v>
      </c>
      <c r="AD148">
        <f>AC148/AY148</f>
        <v>1.6794695796944826E-3</v>
      </c>
      <c r="AH148" t="s">
        <v>90</v>
      </c>
      <c r="AI148" t="s">
        <v>90</v>
      </c>
      <c r="AJ148" t="s">
        <v>90</v>
      </c>
      <c r="AK148" t="s">
        <v>90</v>
      </c>
      <c r="AL148" t="s">
        <v>90</v>
      </c>
      <c r="AM148" t="s">
        <v>90</v>
      </c>
      <c r="AN148">
        <v>0</v>
      </c>
      <c r="AO148" t="s">
        <v>90</v>
      </c>
      <c r="AP148" t="s">
        <v>90</v>
      </c>
      <c r="AQ148">
        <v>0</v>
      </c>
      <c r="AR148" t="s">
        <v>90</v>
      </c>
      <c r="AT148" t="s">
        <v>90</v>
      </c>
      <c r="AU148" t="s">
        <v>90</v>
      </c>
      <c r="AW148">
        <v>2</v>
      </c>
      <c r="AY148">
        <v>13694.8</v>
      </c>
    </row>
    <row r="149" spans="1:51" ht="12.75" customHeight="1" x14ac:dyDescent="0.2">
      <c r="A149" t="s">
        <v>86</v>
      </c>
      <c r="B149">
        <v>1967</v>
      </c>
      <c r="C149" t="s">
        <v>90</v>
      </c>
      <c r="D149" t="s">
        <v>90</v>
      </c>
      <c r="G149">
        <v>0</v>
      </c>
      <c r="H149" t="s">
        <v>90</v>
      </c>
      <c r="I149" t="s">
        <v>90</v>
      </c>
      <c r="J149" t="s">
        <v>90</v>
      </c>
      <c r="K149" t="s">
        <v>90</v>
      </c>
      <c r="L149" t="s">
        <v>90</v>
      </c>
      <c r="M149" t="s">
        <v>90</v>
      </c>
      <c r="N149" t="s">
        <v>90</v>
      </c>
      <c r="O149" t="s">
        <v>90</v>
      </c>
      <c r="P149" t="s">
        <v>90</v>
      </c>
      <c r="Q149" t="s">
        <v>90</v>
      </c>
      <c r="R149" t="s">
        <v>90</v>
      </c>
      <c r="S149" t="s">
        <v>90</v>
      </c>
      <c r="T149" t="s">
        <v>90</v>
      </c>
      <c r="U149" t="s">
        <v>90</v>
      </c>
      <c r="V149" t="s">
        <v>90</v>
      </c>
      <c r="W149" t="s">
        <v>90</v>
      </c>
      <c r="X149" t="s">
        <v>90</v>
      </c>
      <c r="Y149" t="s">
        <v>90</v>
      </c>
      <c r="Z149" t="s">
        <v>90</v>
      </c>
      <c r="AA149" t="s">
        <v>90</v>
      </c>
      <c r="AB149" t="s">
        <v>90</v>
      </c>
      <c r="AC149">
        <v>2072</v>
      </c>
      <c r="AD149">
        <f>AC149/AY149</f>
        <v>0.18499339309310384</v>
      </c>
      <c r="AH149" t="s">
        <v>90</v>
      </c>
      <c r="AI149" t="s">
        <v>90</v>
      </c>
      <c r="AJ149" t="s">
        <v>90</v>
      </c>
      <c r="AK149" t="s">
        <v>90</v>
      </c>
      <c r="AL149" t="s">
        <v>90</v>
      </c>
      <c r="AM149" t="s">
        <v>90</v>
      </c>
      <c r="AN149">
        <v>0</v>
      </c>
      <c r="AO149" t="s">
        <v>90</v>
      </c>
      <c r="AP149" t="s">
        <v>90</v>
      </c>
      <c r="AQ149">
        <v>0</v>
      </c>
      <c r="AR149" t="s">
        <v>90</v>
      </c>
      <c r="AT149" t="s">
        <v>90</v>
      </c>
      <c r="AU149" t="s">
        <v>90</v>
      </c>
      <c r="AW149">
        <v>2</v>
      </c>
      <c r="AY149">
        <v>11200.4</v>
      </c>
    </row>
    <row r="150" spans="1:51" ht="12.75" customHeight="1" x14ac:dyDescent="0.2">
      <c r="A150" t="s">
        <v>87</v>
      </c>
      <c r="B150">
        <v>1967</v>
      </c>
      <c r="C150" t="s">
        <v>90</v>
      </c>
      <c r="D150" t="s">
        <v>90</v>
      </c>
      <c r="G150">
        <v>0</v>
      </c>
      <c r="H150" t="s">
        <v>90</v>
      </c>
      <c r="I150" t="s">
        <v>90</v>
      </c>
      <c r="J150" t="s">
        <v>90</v>
      </c>
      <c r="K150" t="s">
        <v>90</v>
      </c>
      <c r="L150" t="s">
        <v>90</v>
      </c>
      <c r="M150" t="s">
        <v>90</v>
      </c>
      <c r="N150" t="s">
        <v>90</v>
      </c>
      <c r="O150" t="s">
        <v>90</v>
      </c>
      <c r="P150" t="s">
        <v>90</v>
      </c>
      <c r="Q150" t="s">
        <v>90</v>
      </c>
      <c r="R150" t="s">
        <v>90</v>
      </c>
      <c r="S150" t="s">
        <v>90</v>
      </c>
      <c r="T150" t="s">
        <v>90</v>
      </c>
      <c r="U150" t="s">
        <v>90</v>
      </c>
      <c r="V150" t="s">
        <v>90</v>
      </c>
      <c r="W150" t="s">
        <v>90</v>
      </c>
      <c r="X150" t="s">
        <v>90</v>
      </c>
      <c r="Y150" t="s">
        <v>90</v>
      </c>
      <c r="Z150" t="s">
        <v>90</v>
      </c>
      <c r="AA150" t="s">
        <v>90</v>
      </c>
      <c r="AB150" t="s">
        <v>90</v>
      </c>
      <c r="AC150">
        <v>8116</v>
      </c>
      <c r="AD150">
        <f>AC150/AY150</f>
        <v>1.9044043456836475</v>
      </c>
      <c r="AH150" t="s">
        <v>90</v>
      </c>
      <c r="AI150" t="s">
        <v>90</v>
      </c>
      <c r="AJ150" t="s">
        <v>90</v>
      </c>
      <c r="AK150" t="s">
        <v>90</v>
      </c>
      <c r="AL150" t="s">
        <v>90</v>
      </c>
      <c r="AM150" t="s">
        <v>90</v>
      </c>
      <c r="AN150">
        <v>0</v>
      </c>
      <c r="AO150" t="s">
        <v>90</v>
      </c>
      <c r="AP150" t="s">
        <v>90</v>
      </c>
      <c r="AQ150">
        <v>0</v>
      </c>
      <c r="AR150" t="s">
        <v>90</v>
      </c>
      <c r="AT150" t="s">
        <v>90</v>
      </c>
      <c r="AU150" t="s">
        <v>90</v>
      </c>
      <c r="AW150">
        <v>2</v>
      </c>
      <c r="AY150">
        <v>4261.7</v>
      </c>
    </row>
    <row r="151" spans="1:51" ht="12.75" customHeight="1" x14ac:dyDescent="0.2">
      <c r="A151" t="s">
        <v>88</v>
      </c>
      <c r="B151">
        <v>1967</v>
      </c>
      <c r="C151" t="s">
        <v>90</v>
      </c>
      <c r="D151" t="s">
        <v>90</v>
      </c>
      <c r="G151">
        <v>0</v>
      </c>
      <c r="H151" t="s">
        <v>90</v>
      </c>
      <c r="I151" t="s">
        <v>90</v>
      </c>
      <c r="J151" t="s">
        <v>90</v>
      </c>
      <c r="K151" t="s">
        <v>90</v>
      </c>
      <c r="L151" t="s">
        <v>90</v>
      </c>
      <c r="M151" t="s">
        <v>90</v>
      </c>
      <c r="N151" t="s">
        <v>90</v>
      </c>
      <c r="O151" t="s">
        <v>90</v>
      </c>
      <c r="P151" t="s">
        <v>90</v>
      </c>
      <c r="Q151" t="s">
        <v>90</v>
      </c>
      <c r="R151" t="s">
        <v>90</v>
      </c>
      <c r="S151" t="s">
        <v>90</v>
      </c>
      <c r="T151" t="s">
        <v>90</v>
      </c>
      <c r="U151" t="s">
        <v>90</v>
      </c>
      <c r="V151" t="s">
        <v>90</v>
      </c>
      <c r="W151" t="s">
        <v>90</v>
      </c>
      <c r="X151" t="s">
        <v>90</v>
      </c>
      <c r="Y151" t="s">
        <v>90</v>
      </c>
      <c r="Z151" t="s">
        <v>90</v>
      </c>
      <c r="AA151" t="s">
        <v>90</v>
      </c>
      <c r="AB151" t="s">
        <v>90</v>
      </c>
      <c r="AC151">
        <v>7</v>
      </c>
      <c r="AD151">
        <f>AC151/AY151</f>
        <v>5.256004985696158E-4</v>
      </c>
      <c r="AH151" t="s">
        <v>90</v>
      </c>
      <c r="AI151" t="s">
        <v>90</v>
      </c>
      <c r="AJ151" t="s">
        <v>90</v>
      </c>
      <c r="AK151" t="s">
        <v>90</v>
      </c>
      <c r="AL151" t="s">
        <v>90</v>
      </c>
      <c r="AM151" t="s">
        <v>90</v>
      </c>
      <c r="AN151">
        <v>0</v>
      </c>
      <c r="AO151" t="s">
        <v>90</v>
      </c>
      <c r="AP151" t="s">
        <v>90</v>
      </c>
      <c r="AQ151">
        <v>0</v>
      </c>
      <c r="AR151" t="s">
        <v>90</v>
      </c>
      <c r="AT151" t="s">
        <v>90</v>
      </c>
      <c r="AU151" t="s">
        <v>90</v>
      </c>
      <c r="AW151">
        <v>2</v>
      </c>
      <c r="AY151">
        <v>13318.1</v>
      </c>
    </row>
    <row r="152" spans="1:51" ht="12.75" customHeight="1" x14ac:dyDescent="0.2">
      <c r="A152" t="s">
        <v>89</v>
      </c>
      <c r="B152">
        <v>1967</v>
      </c>
      <c r="C152" t="s">
        <v>90</v>
      </c>
      <c r="D152" t="s">
        <v>90</v>
      </c>
      <c r="G152">
        <v>0</v>
      </c>
      <c r="H152" t="s">
        <v>90</v>
      </c>
      <c r="I152" t="s">
        <v>90</v>
      </c>
      <c r="J152" t="s">
        <v>90</v>
      </c>
      <c r="K152" t="s">
        <v>90</v>
      </c>
      <c r="L152" t="s">
        <v>90</v>
      </c>
      <c r="M152" t="s">
        <v>90</v>
      </c>
      <c r="N152" t="s">
        <v>90</v>
      </c>
      <c r="O152" t="s">
        <v>90</v>
      </c>
      <c r="P152" t="s">
        <v>90</v>
      </c>
      <c r="Q152" t="s">
        <v>90</v>
      </c>
      <c r="R152" t="s">
        <v>90</v>
      </c>
      <c r="S152" t="s">
        <v>90</v>
      </c>
      <c r="T152" t="s">
        <v>90</v>
      </c>
      <c r="U152" t="s">
        <v>90</v>
      </c>
      <c r="V152" t="s">
        <v>90</v>
      </c>
      <c r="W152" t="s">
        <v>90</v>
      </c>
      <c r="X152" t="s">
        <v>90</v>
      </c>
      <c r="Y152" t="s">
        <v>90</v>
      </c>
      <c r="Z152" t="s">
        <v>90</v>
      </c>
      <c r="AA152" t="s">
        <v>90</v>
      </c>
      <c r="AB152" t="s">
        <v>90</v>
      </c>
      <c r="AC152">
        <v>0</v>
      </c>
      <c r="AD152">
        <f>AC152/AY152</f>
        <v>0</v>
      </c>
      <c r="AH152" t="s">
        <v>90</v>
      </c>
      <c r="AI152" t="s">
        <v>90</v>
      </c>
      <c r="AJ152" t="s">
        <v>90</v>
      </c>
      <c r="AK152" t="s">
        <v>90</v>
      </c>
      <c r="AL152" t="s">
        <v>90</v>
      </c>
      <c r="AM152" t="s">
        <v>90</v>
      </c>
      <c r="AN152">
        <v>0</v>
      </c>
      <c r="AO152" t="s">
        <v>90</v>
      </c>
      <c r="AP152" t="s">
        <v>90</v>
      </c>
      <c r="AQ152">
        <v>1</v>
      </c>
      <c r="AR152" t="s">
        <v>90</v>
      </c>
      <c r="AT152" t="s">
        <v>90</v>
      </c>
      <c r="AU152" t="s">
        <v>90</v>
      </c>
      <c r="AW152">
        <v>2</v>
      </c>
      <c r="AY152">
        <v>975.81700000000001</v>
      </c>
    </row>
    <row r="153" spans="1:51" ht="12.75" customHeight="1" x14ac:dyDescent="0.2">
      <c r="A153" t="s">
        <v>34</v>
      </c>
      <c r="B153">
        <v>1972</v>
      </c>
      <c r="C153" t="s">
        <v>90</v>
      </c>
      <c r="D153" t="s">
        <v>90</v>
      </c>
      <c r="G153">
        <v>0</v>
      </c>
      <c r="H153" t="s">
        <v>90</v>
      </c>
      <c r="I153" t="s">
        <v>90</v>
      </c>
      <c r="J153" t="s">
        <v>90</v>
      </c>
      <c r="K153" t="s">
        <v>90</v>
      </c>
      <c r="L153" t="s">
        <v>90</v>
      </c>
      <c r="M153" t="s">
        <v>90</v>
      </c>
      <c r="N153" t="s">
        <v>90</v>
      </c>
      <c r="O153" t="s">
        <v>90</v>
      </c>
      <c r="P153" t="s">
        <v>90</v>
      </c>
      <c r="Q153" t="s">
        <v>90</v>
      </c>
      <c r="R153" t="s">
        <v>90</v>
      </c>
      <c r="S153" t="s">
        <v>90</v>
      </c>
      <c r="T153" t="s">
        <v>90</v>
      </c>
      <c r="U153" t="s">
        <v>90</v>
      </c>
      <c r="V153" t="s">
        <v>90</v>
      </c>
      <c r="W153" t="s">
        <v>90</v>
      </c>
      <c r="X153" t="s">
        <v>90</v>
      </c>
      <c r="Y153" t="s">
        <v>90</v>
      </c>
      <c r="Z153" t="s">
        <v>90</v>
      </c>
      <c r="AA153" t="s">
        <v>90</v>
      </c>
      <c r="AB153" t="s">
        <v>90</v>
      </c>
      <c r="AC153">
        <v>56</v>
      </c>
      <c r="AD153">
        <f>AC153/AY153</f>
        <v>4.5635680582832832E-3</v>
      </c>
      <c r="AH153" t="s">
        <v>90</v>
      </c>
      <c r="AI153" t="s">
        <v>90</v>
      </c>
      <c r="AJ153" t="s">
        <v>90</v>
      </c>
      <c r="AK153" t="s">
        <v>90</v>
      </c>
      <c r="AL153" t="s">
        <v>90</v>
      </c>
      <c r="AM153" t="s">
        <v>90</v>
      </c>
      <c r="AN153">
        <v>0</v>
      </c>
      <c r="AO153" t="s">
        <v>90</v>
      </c>
      <c r="AP153" t="s">
        <v>90</v>
      </c>
      <c r="AQ153">
        <v>0</v>
      </c>
      <c r="AR153" t="s">
        <v>90</v>
      </c>
      <c r="AT153" t="s">
        <v>90</v>
      </c>
      <c r="AU153" t="s">
        <v>90</v>
      </c>
      <c r="AW153">
        <v>2</v>
      </c>
      <c r="AY153">
        <v>12271.1</v>
      </c>
    </row>
    <row r="154" spans="1:51" ht="12.75" customHeight="1" x14ac:dyDescent="0.2">
      <c r="A154" t="s">
        <v>35</v>
      </c>
      <c r="B154">
        <v>1972</v>
      </c>
      <c r="C154" t="s">
        <v>90</v>
      </c>
      <c r="D154" t="s">
        <v>90</v>
      </c>
      <c r="G154">
        <v>0</v>
      </c>
      <c r="H154" t="s">
        <v>90</v>
      </c>
      <c r="I154" t="s">
        <v>90</v>
      </c>
      <c r="J154" t="s">
        <v>90</v>
      </c>
      <c r="K154" t="s">
        <v>90</v>
      </c>
      <c r="L154" t="s">
        <v>90</v>
      </c>
      <c r="M154" t="s">
        <v>90</v>
      </c>
      <c r="N154" t="s">
        <v>90</v>
      </c>
      <c r="O154" t="s">
        <v>90</v>
      </c>
      <c r="P154" t="s">
        <v>90</v>
      </c>
      <c r="Q154" t="s">
        <v>90</v>
      </c>
      <c r="R154" t="s">
        <v>90</v>
      </c>
      <c r="S154" t="s">
        <v>90</v>
      </c>
      <c r="T154" t="s">
        <v>90</v>
      </c>
      <c r="U154" t="s">
        <v>90</v>
      </c>
      <c r="V154">
        <v>0</v>
      </c>
      <c r="W154">
        <v>0</v>
      </c>
      <c r="X154">
        <v>0</v>
      </c>
      <c r="Y154">
        <v>0</v>
      </c>
      <c r="Z154">
        <v>1</v>
      </c>
      <c r="AA154">
        <v>0</v>
      </c>
      <c r="AB154">
        <v>0</v>
      </c>
      <c r="AC154">
        <v>0</v>
      </c>
      <c r="AD154">
        <f>AC154/AY154</f>
        <v>0</v>
      </c>
      <c r="AH154" t="s">
        <v>90</v>
      </c>
      <c r="AI154" t="s">
        <v>90</v>
      </c>
      <c r="AJ154" t="s">
        <v>90</v>
      </c>
      <c r="AK154" t="s">
        <v>90</v>
      </c>
      <c r="AL154" t="s">
        <v>90</v>
      </c>
      <c r="AM154" t="s">
        <v>90</v>
      </c>
      <c r="AN154">
        <v>0</v>
      </c>
      <c r="AO154" t="s">
        <v>90</v>
      </c>
      <c r="AP154" t="s">
        <v>90</v>
      </c>
      <c r="AQ154">
        <v>1</v>
      </c>
      <c r="AR154" t="s">
        <v>90</v>
      </c>
      <c r="AT154" t="s">
        <v>90</v>
      </c>
      <c r="AU154" t="s">
        <v>90</v>
      </c>
      <c r="AW154">
        <v>2</v>
      </c>
      <c r="AY154">
        <v>2049.5100000000002</v>
      </c>
    </row>
    <row r="155" spans="1:51" ht="12.75" customHeight="1" x14ac:dyDescent="0.2">
      <c r="A155" t="s">
        <v>36</v>
      </c>
      <c r="B155">
        <v>1972</v>
      </c>
      <c r="C155" t="s">
        <v>90</v>
      </c>
      <c r="D155" t="s">
        <v>90</v>
      </c>
      <c r="G155">
        <v>0</v>
      </c>
      <c r="H155" t="s">
        <v>90</v>
      </c>
      <c r="I155" t="s">
        <v>90</v>
      </c>
      <c r="J155" t="s">
        <v>90</v>
      </c>
      <c r="K155" t="s">
        <v>90</v>
      </c>
      <c r="L155" t="s">
        <v>90</v>
      </c>
      <c r="M155" t="s">
        <v>90</v>
      </c>
      <c r="N155" t="s">
        <v>90</v>
      </c>
      <c r="O155" t="s">
        <v>90</v>
      </c>
      <c r="P155" t="s">
        <v>90</v>
      </c>
      <c r="Q155" t="s">
        <v>90</v>
      </c>
      <c r="R155" t="s">
        <v>90</v>
      </c>
      <c r="S155" t="s">
        <v>90</v>
      </c>
      <c r="T155" t="s">
        <v>90</v>
      </c>
      <c r="U155" t="s">
        <v>90</v>
      </c>
      <c r="V155" t="s">
        <v>90</v>
      </c>
      <c r="W155" t="s">
        <v>90</v>
      </c>
      <c r="X155" t="s">
        <v>90</v>
      </c>
      <c r="Y155" t="s">
        <v>90</v>
      </c>
      <c r="Z155" t="s">
        <v>90</v>
      </c>
      <c r="AA155" t="s">
        <v>90</v>
      </c>
      <c r="AB155" t="s">
        <v>90</v>
      </c>
      <c r="AC155">
        <v>4971</v>
      </c>
      <c r="AD155">
        <f>AC155/AY155</f>
        <v>0.56684067569324237</v>
      </c>
      <c r="AH155" t="s">
        <v>90</v>
      </c>
      <c r="AI155" t="s">
        <v>90</v>
      </c>
      <c r="AJ155" t="s">
        <v>90</v>
      </c>
      <c r="AK155" t="s">
        <v>90</v>
      </c>
      <c r="AL155" t="s">
        <v>90</v>
      </c>
      <c r="AM155" t="s">
        <v>90</v>
      </c>
      <c r="AN155">
        <v>0</v>
      </c>
      <c r="AO155" t="s">
        <v>90</v>
      </c>
      <c r="AP155" t="s">
        <v>90</v>
      </c>
      <c r="AQ155">
        <v>0</v>
      </c>
      <c r="AR155" t="s">
        <v>90</v>
      </c>
      <c r="AT155" t="s">
        <v>90</v>
      </c>
      <c r="AU155" t="s">
        <v>90</v>
      </c>
      <c r="AW155">
        <v>2</v>
      </c>
      <c r="AY155">
        <v>8769.66</v>
      </c>
    </row>
    <row r="156" spans="1:51" ht="12.75" customHeight="1" x14ac:dyDescent="0.2">
      <c r="A156" t="s">
        <v>38</v>
      </c>
      <c r="B156">
        <v>1972</v>
      </c>
      <c r="C156" t="s">
        <v>90</v>
      </c>
      <c r="D156" t="s">
        <v>90</v>
      </c>
      <c r="G156">
        <v>0</v>
      </c>
      <c r="H156" t="s">
        <v>90</v>
      </c>
      <c r="I156" t="s">
        <v>90</v>
      </c>
      <c r="J156" t="s">
        <v>90</v>
      </c>
      <c r="K156" t="s">
        <v>90</v>
      </c>
      <c r="L156" t="s">
        <v>90</v>
      </c>
      <c r="M156" t="s">
        <v>90</v>
      </c>
      <c r="N156" t="s">
        <v>90</v>
      </c>
      <c r="O156" t="s">
        <v>90</v>
      </c>
      <c r="P156" t="s">
        <v>90</v>
      </c>
      <c r="Q156" t="s">
        <v>90</v>
      </c>
      <c r="R156" t="s">
        <v>90</v>
      </c>
      <c r="S156" t="s">
        <v>90</v>
      </c>
      <c r="T156" t="s">
        <v>90</v>
      </c>
      <c r="U156" t="s">
        <v>90</v>
      </c>
      <c r="V156" t="s">
        <v>90</v>
      </c>
      <c r="W156" t="s">
        <v>90</v>
      </c>
      <c r="X156" t="s">
        <v>90</v>
      </c>
      <c r="Y156" t="s">
        <v>90</v>
      </c>
      <c r="Z156" t="s">
        <v>90</v>
      </c>
      <c r="AA156" t="s">
        <v>90</v>
      </c>
      <c r="AB156" t="s">
        <v>90</v>
      </c>
      <c r="AC156">
        <v>7553</v>
      </c>
      <c r="AD156">
        <f>AC156/AY156</f>
        <v>1.1420043817406305</v>
      </c>
      <c r="AH156" t="s">
        <v>90</v>
      </c>
      <c r="AI156" t="s">
        <v>90</v>
      </c>
      <c r="AJ156" t="s">
        <v>90</v>
      </c>
      <c r="AK156" t="s">
        <v>90</v>
      </c>
      <c r="AL156" t="s">
        <v>90</v>
      </c>
      <c r="AM156" t="s">
        <v>90</v>
      </c>
      <c r="AN156">
        <v>0</v>
      </c>
      <c r="AO156" t="s">
        <v>90</v>
      </c>
      <c r="AP156" t="s">
        <v>90</v>
      </c>
      <c r="AQ156">
        <v>0</v>
      </c>
      <c r="AR156" t="s">
        <v>90</v>
      </c>
      <c r="AT156" t="s">
        <v>90</v>
      </c>
      <c r="AU156" t="s">
        <v>90</v>
      </c>
      <c r="AW156">
        <v>2</v>
      </c>
      <c r="AY156">
        <v>6613.81</v>
      </c>
    </row>
    <row r="157" spans="1:51" ht="12.75" customHeight="1" x14ac:dyDescent="0.2">
      <c r="A157" t="s">
        <v>39</v>
      </c>
      <c r="B157">
        <v>1972</v>
      </c>
      <c r="C157" t="s">
        <v>90</v>
      </c>
      <c r="D157" t="s">
        <v>90</v>
      </c>
      <c r="G157">
        <v>0</v>
      </c>
      <c r="H157" t="s">
        <v>90</v>
      </c>
      <c r="I157" t="s">
        <v>90</v>
      </c>
      <c r="J157" t="s">
        <v>90</v>
      </c>
      <c r="K157" t="s">
        <v>90</v>
      </c>
      <c r="L157" t="s">
        <v>90</v>
      </c>
      <c r="M157" t="s">
        <v>90</v>
      </c>
      <c r="N157" t="s">
        <v>90</v>
      </c>
      <c r="O157" t="s">
        <v>90</v>
      </c>
      <c r="P157" t="s">
        <v>90</v>
      </c>
      <c r="Q157" t="s">
        <v>90</v>
      </c>
      <c r="R157" t="s">
        <v>90</v>
      </c>
      <c r="S157" t="s">
        <v>90</v>
      </c>
      <c r="T157" t="s">
        <v>90</v>
      </c>
      <c r="U157" t="s">
        <v>90</v>
      </c>
      <c r="V157" t="s">
        <v>90</v>
      </c>
      <c r="W157" t="s">
        <v>90</v>
      </c>
      <c r="X157" t="s">
        <v>90</v>
      </c>
      <c r="Y157" t="s">
        <v>90</v>
      </c>
      <c r="Z157" t="s">
        <v>90</v>
      </c>
      <c r="AA157" t="s">
        <v>90</v>
      </c>
      <c r="AB157" t="s">
        <v>90</v>
      </c>
      <c r="AC157">
        <v>68069</v>
      </c>
      <c r="AD157">
        <f>AC157/AY157</f>
        <v>0.61571373006612218</v>
      </c>
      <c r="AH157" t="s">
        <v>90</v>
      </c>
      <c r="AI157" t="s">
        <v>90</v>
      </c>
      <c r="AJ157" t="s">
        <v>90</v>
      </c>
      <c r="AK157" t="s">
        <v>90</v>
      </c>
      <c r="AL157" t="s">
        <v>90</v>
      </c>
      <c r="AM157" t="s">
        <v>90</v>
      </c>
      <c r="AN157">
        <v>0</v>
      </c>
      <c r="AO157" t="s">
        <v>90</v>
      </c>
      <c r="AP157" t="s">
        <v>90</v>
      </c>
      <c r="AQ157">
        <v>0.5</v>
      </c>
      <c r="AR157" t="s">
        <v>90</v>
      </c>
      <c r="AT157" t="s">
        <v>90</v>
      </c>
      <c r="AU157" t="s">
        <v>90</v>
      </c>
      <c r="AW157">
        <v>2</v>
      </c>
      <c r="AY157">
        <v>110553</v>
      </c>
    </row>
    <row r="158" spans="1:51" ht="12.75" customHeight="1" x14ac:dyDescent="0.2">
      <c r="A158" t="s">
        <v>40</v>
      </c>
      <c r="B158">
        <v>1972</v>
      </c>
      <c r="C158" t="s">
        <v>90</v>
      </c>
      <c r="D158" t="s">
        <v>90</v>
      </c>
      <c r="G158">
        <v>0</v>
      </c>
      <c r="H158" t="s">
        <v>90</v>
      </c>
      <c r="I158" t="s">
        <v>90</v>
      </c>
      <c r="J158" t="s">
        <v>90</v>
      </c>
      <c r="K158" t="s">
        <v>90</v>
      </c>
      <c r="L158" t="s">
        <v>90</v>
      </c>
      <c r="M158" t="s">
        <v>90</v>
      </c>
      <c r="N158" t="s">
        <v>90</v>
      </c>
      <c r="O158" t="s">
        <v>90</v>
      </c>
      <c r="P158" t="s">
        <v>90</v>
      </c>
      <c r="Q158" t="s">
        <v>90</v>
      </c>
      <c r="R158" t="s">
        <v>90</v>
      </c>
      <c r="S158" t="s">
        <v>90</v>
      </c>
      <c r="T158" t="s">
        <v>90</v>
      </c>
      <c r="U158" t="s">
        <v>90</v>
      </c>
      <c r="V158" t="s">
        <v>90</v>
      </c>
      <c r="W158" t="s">
        <v>90</v>
      </c>
      <c r="X158" t="s">
        <v>90</v>
      </c>
      <c r="Y158" t="s">
        <v>90</v>
      </c>
      <c r="Z158" t="s">
        <v>90</v>
      </c>
      <c r="AA158" t="s">
        <v>90</v>
      </c>
      <c r="AB158" t="s">
        <v>90</v>
      </c>
      <c r="AC158">
        <v>5210</v>
      </c>
      <c r="AD158">
        <f>AC158/AY158</f>
        <v>0.46356849869649164</v>
      </c>
      <c r="AH158" t="s">
        <v>90</v>
      </c>
      <c r="AI158" t="s">
        <v>90</v>
      </c>
      <c r="AJ158" t="s">
        <v>90</v>
      </c>
      <c r="AK158" t="s">
        <v>90</v>
      </c>
      <c r="AL158" t="s">
        <v>90</v>
      </c>
      <c r="AM158" t="s">
        <v>90</v>
      </c>
      <c r="AN158">
        <v>0</v>
      </c>
      <c r="AO158" t="s">
        <v>90</v>
      </c>
      <c r="AP158" t="s">
        <v>90</v>
      </c>
      <c r="AQ158">
        <v>0</v>
      </c>
      <c r="AR158" t="s">
        <v>90</v>
      </c>
      <c r="AT158" t="s">
        <v>90</v>
      </c>
      <c r="AU158" t="s">
        <v>90</v>
      </c>
      <c r="AW158">
        <v>2</v>
      </c>
      <c r="AY158">
        <v>11238.9</v>
      </c>
    </row>
    <row r="159" spans="1:51" ht="12.75" customHeight="1" x14ac:dyDescent="0.2">
      <c r="A159" t="s">
        <v>41</v>
      </c>
      <c r="B159">
        <v>1972</v>
      </c>
      <c r="C159" t="s">
        <v>90</v>
      </c>
      <c r="D159" t="s">
        <v>90</v>
      </c>
      <c r="G159">
        <v>0</v>
      </c>
      <c r="H159" t="s">
        <v>90</v>
      </c>
      <c r="I159" t="s">
        <v>90</v>
      </c>
      <c r="J159" t="s">
        <v>90</v>
      </c>
      <c r="K159" t="s">
        <v>90</v>
      </c>
      <c r="L159" t="s">
        <v>90</v>
      </c>
      <c r="M159" t="s">
        <v>90</v>
      </c>
      <c r="N159" t="s">
        <v>90</v>
      </c>
      <c r="O159" t="s">
        <v>90</v>
      </c>
      <c r="P159" t="s">
        <v>90</v>
      </c>
      <c r="Q159" t="s">
        <v>90</v>
      </c>
      <c r="R159" t="s">
        <v>90</v>
      </c>
      <c r="S159" t="s">
        <v>90</v>
      </c>
      <c r="T159" t="s">
        <v>90</v>
      </c>
      <c r="U159" t="s">
        <v>90</v>
      </c>
      <c r="V159" t="s">
        <v>90</v>
      </c>
      <c r="W159" t="s">
        <v>90</v>
      </c>
      <c r="X159" t="s">
        <v>90</v>
      </c>
      <c r="Y159" t="s">
        <v>90</v>
      </c>
      <c r="Z159" t="s">
        <v>90</v>
      </c>
      <c r="AA159" t="s">
        <v>90</v>
      </c>
      <c r="AB159" t="s">
        <v>90</v>
      </c>
      <c r="AC159">
        <v>7033</v>
      </c>
      <c r="AD159">
        <f>AC159/AY159</f>
        <v>0.41399567932847114</v>
      </c>
      <c r="AH159" t="s">
        <v>90</v>
      </c>
      <c r="AI159" t="s">
        <v>90</v>
      </c>
      <c r="AJ159" t="s">
        <v>90</v>
      </c>
      <c r="AK159" t="s">
        <v>90</v>
      </c>
      <c r="AL159" t="s">
        <v>90</v>
      </c>
      <c r="AM159" t="s">
        <v>90</v>
      </c>
      <c r="AN159">
        <v>0</v>
      </c>
      <c r="AO159" t="s">
        <v>90</v>
      </c>
      <c r="AP159" t="s">
        <v>90</v>
      </c>
      <c r="AQ159">
        <v>0</v>
      </c>
      <c r="AR159" t="s">
        <v>90</v>
      </c>
      <c r="AT159" t="s">
        <v>90</v>
      </c>
      <c r="AU159" t="s">
        <v>90</v>
      </c>
      <c r="AW159">
        <v>2</v>
      </c>
      <c r="AY159">
        <v>16988.099999999999</v>
      </c>
    </row>
    <row r="160" spans="1:51" ht="12.75" customHeight="1" x14ac:dyDescent="0.2">
      <c r="A160" t="s">
        <v>42</v>
      </c>
      <c r="B160">
        <v>1972</v>
      </c>
      <c r="C160" t="s">
        <v>90</v>
      </c>
      <c r="D160" t="s">
        <v>90</v>
      </c>
      <c r="G160">
        <v>0</v>
      </c>
      <c r="H160" t="s">
        <v>90</v>
      </c>
      <c r="I160" t="s">
        <v>90</v>
      </c>
      <c r="J160" t="s">
        <v>90</v>
      </c>
      <c r="K160" t="s">
        <v>90</v>
      </c>
      <c r="L160" t="s">
        <v>90</v>
      </c>
      <c r="M160" t="s">
        <v>90</v>
      </c>
      <c r="N160" t="s">
        <v>90</v>
      </c>
      <c r="O160" t="s">
        <v>90</v>
      </c>
      <c r="P160" t="s">
        <v>90</v>
      </c>
      <c r="Q160" t="s">
        <v>90</v>
      </c>
      <c r="R160" t="s">
        <v>90</v>
      </c>
      <c r="S160" t="s">
        <v>90</v>
      </c>
      <c r="T160" t="s">
        <v>90</v>
      </c>
      <c r="U160" t="s">
        <v>90</v>
      </c>
      <c r="V160" t="s">
        <v>90</v>
      </c>
      <c r="W160" t="s">
        <v>90</v>
      </c>
      <c r="X160" t="s">
        <v>90</v>
      </c>
      <c r="Y160" t="s">
        <v>90</v>
      </c>
      <c r="Z160" t="s">
        <v>90</v>
      </c>
      <c r="AA160" t="s">
        <v>90</v>
      </c>
      <c r="AB160" t="s">
        <v>90</v>
      </c>
      <c r="AC160">
        <v>8898</v>
      </c>
      <c r="AD160">
        <f>AC160/AY160</f>
        <v>2.9892363304083744</v>
      </c>
      <c r="AH160" t="s">
        <v>90</v>
      </c>
      <c r="AI160" t="s">
        <v>90</v>
      </c>
      <c r="AJ160" t="s">
        <v>90</v>
      </c>
      <c r="AK160" t="s">
        <v>90</v>
      </c>
      <c r="AL160" t="s">
        <v>90</v>
      </c>
      <c r="AM160" t="s">
        <v>90</v>
      </c>
      <c r="AN160">
        <v>0</v>
      </c>
      <c r="AO160" t="s">
        <v>90</v>
      </c>
      <c r="AP160" t="s">
        <v>90</v>
      </c>
      <c r="AQ160">
        <v>0</v>
      </c>
      <c r="AR160" t="s">
        <v>90</v>
      </c>
      <c r="AT160" t="s">
        <v>90</v>
      </c>
      <c r="AU160" t="s">
        <v>90</v>
      </c>
      <c r="AW160">
        <v>2</v>
      </c>
      <c r="AY160">
        <v>2976.68</v>
      </c>
    </row>
    <row r="161" spans="1:51" ht="12.75" customHeight="1" x14ac:dyDescent="0.2">
      <c r="A161" t="s">
        <v>43</v>
      </c>
      <c r="B161">
        <v>1972</v>
      </c>
      <c r="C161" t="s">
        <v>90</v>
      </c>
      <c r="D161" t="s">
        <v>90</v>
      </c>
      <c r="G161">
        <v>0</v>
      </c>
      <c r="H161" t="s">
        <v>90</v>
      </c>
      <c r="I161" t="s">
        <v>90</v>
      </c>
      <c r="J161" t="s">
        <v>90</v>
      </c>
      <c r="K161" t="s">
        <v>90</v>
      </c>
      <c r="L161" t="s">
        <v>90</v>
      </c>
      <c r="M161" t="s">
        <v>90</v>
      </c>
      <c r="N161" t="s">
        <v>90</v>
      </c>
      <c r="O161" t="s">
        <v>90</v>
      </c>
      <c r="P161" t="s">
        <v>90</v>
      </c>
      <c r="Q161" t="s">
        <v>90</v>
      </c>
      <c r="R161" t="s">
        <v>90</v>
      </c>
      <c r="S161" t="s">
        <v>90</v>
      </c>
      <c r="T161" t="s">
        <v>90</v>
      </c>
      <c r="U161" t="s">
        <v>90</v>
      </c>
      <c r="V161" t="s">
        <v>90</v>
      </c>
      <c r="W161" t="s">
        <v>90</v>
      </c>
      <c r="X161" t="s">
        <v>90</v>
      </c>
      <c r="Y161" t="s">
        <v>90</v>
      </c>
      <c r="Z161" t="s">
        <v>90</v>
      </c>
      <c r="AA161" t="s">
        <v>90</v>
      </c>
      <c r="AB161" t="s">
        <v>90</v>
      </c>
      <c r="AC161">
        <v>60821</v>
      </c>
      <c r="AD161">
        <f>AC161/AY161</f>
        <v>1.7839156921578807</v>
      </c>
      <c r="AH161" t="s">
        <v>90</v>
      </c>
      <c r="AI161" t="s">
        <v>90</v>
      </c>
      <c r="AJ161" t="s">
        <v>90</v>
      </c>
      <c r="AK161" t="s">
        <v>90</v>
      </c>
      <c r="AL161" t="s">
        <v>90</v>
      </c>
      <c r="AM161" t="s">
        <v>90</v>
      </c>
      <c r="AN161">
        <v>0</v>
      </c>
      <c r="AO161" t="s">
        <v>90</v>
      </c>
      <c r="AP161" t="s">
        <v>90</v>
      </c>
      <c r="AQ161">
        <v>0</v>
      </c>
      <c r="AR161" t="s">
        <v>90</v>
      </c>
      <c r="AT161" t="s">
        <v>90</v>
      </c>
      <c r="AU161" t="s">
        <v>90</v>
      </c>
      <c r="AW161">
        <v>2</v>
      </c>
      <c r="AY161">
        <v>34094.1</v>
      </c>
    </row>
    <row r="162" spans="1:51" ht="12.75" customHeight="1" x14ac:dyDescent="0.2">
      <c r="A162" t="s">
        <v>45</v>
      </c>
      <c r="B162">
        <v>1972</v>
      </c>
      <c r="C162" t="s">
        <v>90</v>
      </c>
      <c r="D162" t="s">
        <v>90</v>
      </c>
      <c r="G162">
        <v>0</v>
      </c>
      <c r="H162" t="s">
        <v>90</v>
      </c>
      <c r="I162" t="s">
        <v>90</v>
      </c>
      <c r="J162" t="s">
        <v>90</v>
      </c>
      <c r="K162" t="s">
        <v>90</v>
      </c>
      <c r="L162" t="s">
        <v>90</v>
      </c>
      <c r="M162" t="s">
        <v>90</v>
      </c>
      <c r="N162" t="s">
        <v>90</v>
      </c>
      <c r="O162" t="s">
        <v>90</v>
      </c>
      <c r="P162" t="s">
        <v>90</v>
      </c>
      <c r="Q162" t="s">
        <v>90</v>
      </c>
      <c r="R162" t="s">
        <v>90</v>
      </c>
      <c r="S162" t="s">
        <v>90</v>
      </c>
      <c r="T162" t="s">
        <v>90</v>
      </c>
      <c r="U162" t="s">
        <v>90</v>
      </c>
      <c r="V162">
        <v>0</v>
      </c>
      <c r="W162">
        <v>0</v>
      </c>
      <c r="X162">
        <v>0</v>
      </c>
      <c r="Y162">
        <v>0</v>
      </c>
      <c r="Z162">
        <v>0</v>
      </c>
      <c r="AA162">
        <v>0</v>
      </c>
      <c r="AB162">
        <v>0</v>
      </c>
      <c r="AC162">
        <v>0</v>
      </c>
      <c r="AD162">
        <f>AC162/AY162</f>
        <v>0</v>
      </c>
      <c r="AH162" t="s">
        <v>90</v>
      </c>
      <c r="AI162" t="s">
        <v>90</v>
      </c>
      <c r="AJ162" t="s">
        <v>90</v>
      </c>
      <c r="AK162" t="s">
        <v>90</v>
      </c>
      <c r="AL162" t="s">
        <v>90</v>
      </c>
      <c r="AM162" t="s">
        <v>90</v>
      </c>
      <c r="AN162">
        <v>0</v>
      </c>
      <c r="AO162" t="s">
        <v>90</v>
      </c>
      <c r="AP162" t="s">
        <v>90</v>
      </c>
      <c r="AQ162">
        <v>0</v>
      </c>
      <c r="AR162" t="s">
        <v>90</v>
      </c>
      <c r="AT162" t="s">
        <v>90</v>
      </c>
      <c r="AU162" t="s">
        <v>90</v>
      </c>
      <c r="AW162">
        <v>2</v>
      </c>
      <c r="AY162">
        <v>18930.7</v>
      </c>
    </row>
    <row r="163" spans="1:51" ht="12.75" customHeight="1" x14ac:dyDescent="0.2">
      <c r="A163" t="s">
        <v>47</v>
      </c>
      <c r="B163">
        <v>1972</v>
      </c>
      <c r="C163" t="s">
        <v>90</v>
      </c>
      <c r="D163" t="s">
        <v>90</v>
      </c>
      <c r="G163">
        <v>0</v>
      </c>
      <c r="H163" t="s">
        <v>90</v>
      </c>
      <c r="I163" t="s">
        <v>90</v>
      </c>
      <c r="J163" t="s">
        <v>90</v>
      </c>
      <c r="K163" t="s">
        <v>90</v>
      </c>
      <c r="L163" t="s">
        <v>90</v>
      </c>
      <c r="M163" t="s">
        <v>90</v>
      </c>
      <c r="N163" t="s">
        <v>90</v>
      </c>
      <c r="O163" t="s">
        <v>90</v>
      </c>
      <c r="P163" t="s">
        <v>90</v>
      </c>
      <c r="Q163" t="s">
        <v>90</v>
      </c>
      <c r="R163" t="s">
        <v>90</v>
      </c>
      <c r="S163" t="s">
        <v>90</v>
      </c>
      <c r="T163" t="s">
        <v>90</v>
      </c>
      <c r="U163" t="s">
        <v>90</v>
      </c>
      <c r="V163">
        <v>0</v>
      </c>
      <c r="W163">
        <v>0</v>
      </c>
      <c r="X163">
        <v>0</v>
      </c>
      <c r="Y163">
        <v>0</v>
      </c>
      <c r="Z163">
        <v>0</v>
      </c>
      <c r="AA163">
        <v>0</v>
      </c>
      <c r="AB163">
        <v>0</v>
      </c>
      <c r="AC163">
        <v>0</v>
      </c>
      <c r="AD163">
        <f>AC163/AY163</f>
        <v>0</v>
      </c>
      <c r="AE163">
        <v>0</v>
      </c>
      <c r="AH163" t="s">
        <v>90</v>
      </c>
      <c r="AI163" t="s">
        <v>90</v>
      </c>
      <c r="AJ163" t="s">
        <v>90</v>
      </c>
      <c r="AK163" t="s">
        <v>90</v>
      </c>
      <c r="AL163" t="s">
        <v>90</v>
      </c>
      <c r="AM163" t="s">
        <v>90</v>
      </c>
      <c r="AN163">
        <v>0</v>
      </c>
      <c r="AO163" t="s">
        <v>90</v>
      </c>
      <c r="AP163" t="s">
        <v>90</v>
      </c>
      <c r="AQ163">
        <v>1</v>
      </c>
      <c r="AR163" t="s">
        <v>90</v>
      </c>
      <c r="AT163" t="s">
        <v>90</v>
      </c>
      <c r="AU163" t="s">
        <v>90</v>
      </c>
      <c r="AW163">
        <v>2</v>
      </c>
      <c r="AY163">
        <v>4777.83</v>
      </c>
    </row>
    <row r="164" spans="1:51" ht="12.75" customHeight="1" x14ac:dyDescent="0.2">
      <c r="A164" t="s">
        <v>48</v>
      </c>
      <c r="B164">
        <v>1972</v>
      </c>
      <c r="C164" t="s">
        <v>90</v>
      </c>
      <c r="D164" t="s">
        <v>90</v>
      </c>
      <c r="G164">
        <v>0</v>
      </c>
      <c r="H164" t="s">
        <v>90</v>
      </c>
      <c r="I164" t="s">
        <v>90</v>
      </c>
      <c r="J164" t="s">
        <v>90</v>
      </c>
      <c r="K164" t="s">
        <v>90</v>
      </c>
      <c r="L164" t="s">
        <v>90</v>
      </c>
      <c r="M164" t="s">
        <v>90</v>
      </c>
      <c r="N164" t="s">
        <v>90</v>
      </c>
      <c r="O164" t="s">
        <v>90</v>
      </c>
      <c r="P164" t="s">
        <v>90</v>
      </c>
      <c r="Q164" t="s">
        <v>90</v>
      </c>
      <c r="R164" t="s">
        <v>90</v>
      </c>
      <c r="S164" t="s">
        <v>90</v>
      </c>
      <c r="T164" t="s">
        <v>90</v>
      </c>
      <c r="U164" t="s">
        <v>90</v>
      </c>
      <c r="V164" t="s">
        <v>90</v>
      </c>
      <c r="W164" t="s">
        <v>90</v>
      </c>
      <c r="X164" t="s">
        <v>90</v>
      </c>
      <c r="Y164" t="s">
        <v>90</v>
      </c>
      <c r="Z164" t="s">
        <v>90</v>
      </c>
      <c r="AA164" t="s">
        <v>90</v>
      </c>
      <c r="AB164" t="s">
        <v>90</v>
      </c>
      <c r="AC164">
        <v>178</v>
      </c>
      <c r="AD164">
        <f>AC164/AY164</f>
        <v>5.8929860223668619E-2</v>
      </c>
      <c r="AH164" t="s">
        <v>90</v>
      </c>
      <c r="AI164" t="s">
        <v>90</v>
      </c>
      <c r="AJ164" t="s">
        <v>90</v>
      </c>
      <c r="AK164" t="s">
        <v>90</v>
      </c>
      <c r="AL164" t="s">
        <v>90</v>
      </c>
      <c r="AM164" t="s">
        <v>90</v>
      </c>
      <c r="AN164">
        <v>0</v>
      </c>
      <c r="AO164" t="s">
        <v>90</v>
      </c>
      <c r="AP164" t="s">
        <v>90</v>
      </c>
      <c r="AQ164">
        <v>0</v>
      </c>
      <c r="AR164" t="s">
        <v>90</v>
      </c>
      <c r="AT164" t="s">
        <v>90</v>
      </c>
      <c r="AU164" t="s">
        <v>90</v>
      </c>
      <c r="AW164">
        <v>2</v>
      </c>
      <c r="AY164">
        <v>3020.54</v>
      </c>
    </row>
    <row r="165" spans="1:51" ht="12.75" customHeight="1" x14ac:dyDescent="0.2">
      <c r="A165" t="s">
        <v>49</v>
      </c>
      <c r="B165">
        <v>1972</v>
      </c>
      <c r="C165" t="s">
        <v>90</v>
      </c>
      <c r="D165" t="s">
        <v>90</v>
      </c>
      <c r="G165">
        <v>0</v>
      </c>
      <c r="H165" t="s">
        <v>90</v>
      </c>
      <c r="I165" t="s">
        <v>90</v>
      </c>
      <c r="J165" t="s">
        <v>90</v>
      </c>
      <c r="K165" t="s">
        <v>90</v>
      </c>
      <c r="L165" t="s">
        <v>90</v>
      </c>
      <c r="M165" t="s">
        <v>90</v>
      </c>
      <c r="N165" t="s">
        <v>90</v>
      </c>
      <c r="O165" t="s">
        <v>90</v>
      </c>
      <c r="P165" t="s">
        <v>90</v>
      </c>
      <c r="Q165" t="s">
        <v>90</v>
      </c>
      <c r="R165" t="s">
        <v>90</v>
      </c>
      <c r="S165" t="s">
        <v>90</v>
      </c>
      <c r="T165" t="s">
        <v>90</v>
      </c>
      <c r="U165" t="s">
        <v>90</v>
      </c>
      <c r="V165" t="s">
        <v>90</v>
      </c>
      <c r="W165" t="s">
        <v>90</v>
      </c>
      <c r="X165" t="s">
        <v>90</v>
      </c>
      <c r="Y165" t="s">
        <v>90</v>
      </c>
      <c r="Z165" t="s">
        <v>90</v>
      </c>
      <c r="AA165" t="s">
        <v>90</v>
      </c>
      <c r="AB165" t="s">
        <v>90</v>
      </c>
      <c r="AC165">
        <v>50143</v>
      </c>
      <c r="AD165">
        <f>AC165/AY165</f>
        <v>0.86924338398704704</v>
      </c>
      <c r="AH165" t="s">
        <v>90</v>
      </c>
      <c r="AI165" t="s">
        <v>90</v>
      </c>
      <c r="AJ165" t="s">
        <v>90</v>
      </c>
      <c r="AK165" t="s">
        <v>90</v>
      </c>
      <c r="AL165" t="s">
        <v>90</v>
      </c>
      <c r="AM165" t="s">
        <v>90</v>
      </c>
      <c r="AN165">
        <v>0</v>
      </c>
      <c r="AO165" t="s">
        <v>90</v>
      </c>
      <c r="AP165" t="s">
        <v>90</v>
      </c>
      <c r="AQ165">
        <v>1</v>
      </c>
      <c r="AR165" t="s">
        <v>90</v>
      </c>
      <c r="AT165" t="s">
        <v>90</v>
      </c>
      <c r="AU165" t="s">
        <v>90</v>
      </c>
      <c r="AW165">
        <v>2</v>
      </c>
      <c r="AY165">
        <v>57685.8</v>
      </c>
    </row>
    <row r="166" spans="1:51" ht="12.75" customHeight="1" x14ac:dyDescent="0.2">
      <c r="A166" t="s">
        <v>50</v>
      </c>
      <c r="B166">
        <v>1972</v>
      </c>
      <c r="C166" t="s">
        <v>90</v>
      </c>
      <c r="D166" t="s">
        <v>90</v>
      </c>
      <c r="G166">
        <v>0</v>
      </c>
      <c r="H166" t="s">
        <v>90</v>
      </c>
      <c r="I166" t="s">
        <v>90</v>
      </c>
      <c r="J166" t="s">
        <v>90</v>
      </c>
      <c r="K166" t="s">
        <v>90</v>
      </c>
      <c r="L166" t="s">
        <v>90</v>
      </c>
      <c r="M166" t="s">
        <v>90</v>
      </c>
      <c r="N166" t="s">
        <v>90</v>
      </c>
      <c r="O166" t="s">
        <v>90</v>
      </c>
      <c r="P166" t="s">
        <v>90</v>
      </c>
      <c r="Q166" t="s">
        <v>90</v>
      </c>
      <c r="R166" t="s">
        <v>90</v>
      </c>
      <c r="S166" t="s">
        <v>90</v>
      </c>
      <c r="T166" t="s">
        <v>90</v>
      </c>
      <c r="U166" t="s">
        <v>90</v>
      </c>
      <c r="V166" t="s">
        <v>90</v>
      </c>
      <c r="W166" t="s">
        <v>90</v>
      </c>
      <c r="X166" t="s">
        <v>90</v>
      </c>
      <c r="Y166" t="s">
        <v>90</v>
      </c>
      <c r="Z166" t="s">
        <v>90</v>
      </c>
      <c r="AA166" t="s">
        <v>90</v>
      </c>
      <c r="AB166" t="s">
        <v>90</v>
      </c>
      <c r="AC166">
        <v>50</v>
      </c>
      <c r="AD166">
        <f>AC166/AY166</f>
        <v>2.2070572863789255E-3</v>
      </c>
      <c r="AH166" t="s">
        <v>90</v>
      </c>
      <c r="AI166" t="s">
        <v>90</v>
      </c>
      <c r="AJ166" t="s">
        <v>90</v>
      </c>
      <c r="AK166" t="s">
        <v>90</v>
      </c>
      <c r="AL166" t="s">
        <v>90</v>
      </c>
      <c r="AM166" t="s">
        <v>90</v>
      </c>
      <c r="AN166">
        <v>0</v>
      </c>
      <c r="AO166" t="s">
        <v>90</v>
      </c>
      <c r="AP166" t="s">
        <v>90</v>
      </c>
      <c r="AQ166">
        <v>0</v>
      </c>
      <c r="AR166" t="s">
        <v>90</v>
      </c>
      <c r="AT166" t="s">
        <v>90</v>
      </c>
      <c r="AU166" t="s">
        <v>90</v>
      </c>
      <c r="AW166">
        <v>2</v>
      </c>
      <c r="AY166">
        <v>22654.6</v>
      </c>
    </row>
    <row r="167" spans="1:51" ht="12.75" customHeight="1" x14ac:dyDescent="0.2">
      <c r="A167" t="s">
        <v>51</v>
      </c>
      <c r="B167">
        <v>1972</v>
      </c>
      <c r="C167" t="s">
        <v>90</v>
      </c>
      <c r="D167" t="s">
        <v>90</v>
      </c>
      <c r="G167">
        <v>0</v>
      </c>
      <c r="H167" t="s">
        <v>90</v>
      </c>
      <c r="I167" t="s">
        <v>90</v>
      </c>
      <c r="J167" t="s">
        <v>90</v>
      </c>
      <c r="K167" t="s">
        <v>90</v>
      </c>
      <c r="L167" t="s">
        <v>90</v>
      </c>
      <c r="M167" t="s">
        <v>90</v>
      </c>
      <c r="N167" t="s">
        <v>90</v>
      </c>
      <c r="O167" t="s">
        <v>90</v>
      </c>
      <c r="P167" t="s">
        <v>90</v>
      </c>
      <c r="Q167" t="s">
        <v>90</v>
      </c>
      <c r="R167" t="s">
        <v>90</v>
      </c>
      <c r="S167" t="s">
        <v>90</v>
      </c>
      <c r="T167" t="s">
        <v>90</v>
      </c>
      <c r="U167" t="s">
        <v>90</v>
      </c>
      <c r="V167" t="s">
        <v>90</v>
      </c>
      <c r="W167" t="s">
        <v>90</v>
      </c>
      <c r="X167" t="s">
        <v>90</v>
      </c>
      <c r="Y167" t="s">
        <v>90</v>
      </c>
      <c r="Z167" t="s">
        <v>90</v>
      </c>
      <c r="AA167" t="s">
        <v>90</v>
      </c>
      <c r="AB167" t="s">
        <v>90</v>
      </c>
      <c r="AC167">
        <v>0</v>
      </c>
      <c r="AD167">
        <f>AC167/AY167</f>
        <v>0</v>
      </c>
      <c r="AH167" t="s">
        <v>90</v>
      </c>
      <c r="AI167" t="s">
        <v>90</v>
      </c>
      <c r="AJ167" t="s">
        <v>90</v>
      </c>
      <c r="AK167" t="s">
        <v>90</v>
      </c>
      <c r="AL167" t="s">
        <v>90</v>
      </c>
      <c r="AM167" t="s">
        <v>90</v>
      </c>
      <c r="AN167">
        <v>0</v>
      </c>
      <c r="AO167" t="s">
        <v>90</v>
      </c>
      <c r="AP167" t="s">
        <v>90</v>
      </c>
      <c r="AQ167">
        <v>0</v>
      </c>
      <c r="AR167" t="s">
        <v>90</v>
      </c>
      <c r="AT167" t="s">
        <v>90</v>
      </c>
      <c r="AU167" t="s">
        <v>90</v>
      </c>
      <c r="AW167">
        <v>2</v>
      </c>
      <c r="AY167">
        <v>12196</v>
      </c>
    </row>
    <row r="168" spans="1:51" ht="12.75" customHeight="1" x14ac:dyDescent="0.2">
      <c r="A168" t="s">
        <v>52</v>
      </c>
      <c r="B168">
        <v>1972</v>
      </c>
      <c r="C168" t="s">
        <v>90</v>
      </c>
      <c r="D168" t="s">
        <v>90</v>
      </c>
      <c r="G168">
        <v>0</v>
      </c>
      <c r="H168" t="s">
        <v>90</v>
      </c>
      <c r="I168" t="s">
        <v>90</v>
      </c>
      <c r="J168" t="s">
        <v>90</v>
      </c>
      <c r="K168" t="s">
        <v>90</v>
      </c>
      <c r="L168" t="s">
        <v>90</v>
      </c>
      <c r="M168" t="s">
        <v>90</v>
      </c>
      <c r="N168" t="s">
        <v>90</v>
      </c>
      <c r="O168" t="s">
        <v>90</v>
      </c>
      <c r="P168" t="s">
        <v>90</v>
      </c>
      <c r="Q168" t="s">
        <v>90</v>
      </c>
      <c r="R168" t="s">
        <v>90</v>
      </c>
      <c r="S168" t="s">
        <v>90</v>
      </c>
      <c r="T168" t="s">
        <v>90</v>
      </c>
      <c r="U168" t="s">
        <v>90</v>
      </c>
      <c r="V168" t="s">
        <v>90</v>
      </c>
      <c r="W168" t="s">
        <v>90</v>
      </c>
      <c r="X168" t="s">
        <v>90</v>
      </c>
      <c r="Y168" t="s">
        <v>90</v>
      </c>
      <c r="Z168" t="s">
        <v>90</v>
      </c>
      <c r="AA168" t="s">
        <v>90</v>
      </c>
      <c r="AB168" t="s">
        <v>90</v>
      </c>
      <c r="AC168">
        <v>0</v>
      </c>
      <c r="AD168">
        <f>AC168/AY168</f>
        <v>0</v>
      </c>
      <c r="AH168" t="s">
        <v>90</v>
      </c>
      <c r="AI168" t="s">
        <v>90</v>
      </c>
      <c r="AJ168" t="s">
        <v>90</v>
      </c>
      <c r="AK168" t="s">
        <v>90</v>
      </c>
      <c r="AL168" t="s">
        <v>90</v>
      </c>
      <c r="AM168" t="s">
        <v>90</v>
      </c>
      <c r="AN168">
        <v>0</v>
      </c>
      <c r="AO168" t="s">
        <v>90</v>
      </c>
      <c r="AP168" t="s">
        <v>90</v>
      </c>
      <c r="AQ168">
        <v>0</v>
      </c>
      <c r="AR168" t="s">
        <v>90</v>
      </c>
      <c r="AT168" t="s">
        <v>90</v>
      </c>
      <c r="AU168" t="s">
        <v>90</v>
      </c>
      <c r="AW168">
        <v>2</v>
      </c>
      <c r="AY168">
        <v>10119.799999999999</v>
      </c>
    </row>
    <row r="169" spans="1:51" ht="12.75" customHeight="1" x14ac:dyDescent="0.2">
      <c r="A169" t="s">
        <v>53</v>
      </c>
      <c r="B169">
        <v>1972</v>
      </c>
      <c r="C169" t="s">
        <v>90</v>
      </c>
      <c r="D169" t="s">
        <v>90</v>
      </c>
      <c r="G169">
        <v>0</v>
      </c>
      <c r="H169" t="s">
        <v>90</v>
      </c>
      <c r="I169" t="s">
        <v>90</v>
      </c>
      <c r="J169" t="s">
        <v>90</v>
      </c>
      <c r="K169" t="s">
        <v>90</v>
      </c>
      <c r="L169" t="s">
        <v>90</v>
      </c>
      <c r="M169" t="s">
        <v>90</v>
      </c>
      <c r="N169" t="s">
        <v>90</v>
      </c>
      <c r="O169" t="s">
        <v>90</v>
      </c>
      <c r="P169" t="s">
        <v>90</v>
      </c>
      <c r="Q169" t="s">
        <v>90</v>
      </c>
      <c r="R169" t="s">
        <v>90</v>
      </c>
      <c r="S169" t="s">
        <v>90</v>
      </c>
      <c r="T169" t="s">
        <v>90</v>
      </c>
      <c r="U169" t="s">
        <v>90</v>
      </c>
      <c r="V169" t="s">
        <v>90</v>
      </c>
      <c r="W169" t="s">
        <v>90</v>
      </c>
      <c r="X169" t="s">
        <v>90</v>
      </c>
      <c r="Y169" t="s">
        <v>90</v>
      </c>
      <c r="Z169" t="s">
        <v>90</v>
      </c>
      <c r="AA169" t="s">
        <v>90</v>
      </c>
      <c r="AB169" t="s">
        <v>90</v>
      </c>
      <c r="AC169">
        <v>7426</v>
      </c>
      <c r="AD169">
        <f>AC169/AY169</f>
        <v>0.62173996768224782</v>
      </c>
      <c r="AH169" t="s">
        <v>90</v>
      </c>
      <c r="AI169" t="s">
        <v>90</v>
      </c>
      <c r="AJ169" t="s">
        <v>90</v>
      </c>
      <c r="AK169" t="s">
        <v>90</v>
      </c>
      <c r="AL169" t="s">
        <v>90</v>
      </c>
      <c r="AM169" t="s">
        <v>90</v>
      </c>
      <c r="AN169">
        <v>0</v>
      </c>
      <c r="AO169" t="s">
        <v>90</v>
      </c>
      <c r="AP169" t="s">
        <v>90</v>
      </c>
      <c r="AQ169">
        <v>0</v>
      </c>
      <c r="AR169" t="s">
        <v>90</v>
      </c>
      <c r="AT169" t="s">
        <v>90</v>
      </c>
      <c r="AU169" t="s">
        <v>90</v>
      </c>
      <c r="AW169">
        <v>2</v>
      </c>
      <c r="AY169">
        <v>11943.9</v>
      </c>
    </row>
    <row r="170" spans="1:51" ht="12.75" customHeight="1" x14ac:dyDescent="0.2">
      <c r="A170" t="s">
        <v>54</v>
      </c>
      <c r="B170">
        <v>1972</v>
      </c>
      <c r="C170" t="s">
        <v>90</v>
      </c>
      <c r="D170" t="s">
        <v>90</v>
      </c>
      <c r="G170">
        <v>0</v>
      </c>
      <c r="H170" t="s">
        <v>90</v>
      </c>
      <c r="I170" t="s">
        <v>90</v>
      </c>
      <c r="J170" t="s">
        <v>90</v>
      </c>
      <c r="K170" t="s">
        <v>90</v>
      </c>
      <c r="L170" t="s">
        <v>90</v>
      </c>
      <c r="M170" t="s">
        <v>90</v>
      </c>
      <c r="N170" t="s">
        <v>90</v>
      </c>
      <c r="O170" t="s">
        <v>90</v>
      </c>
      <c r="P170" t="s">
        <v>90</v>
      </c>
      <c r="Q170" t="s">
        <v>90</v>
      </c>
      <c r="R170" t="s">
        <v>90</v>
      </c>
      <c r="S170" t="s">
        <v>90</v>
      </c>
      <c r="T170" t="s">
        <v>90</v>
      </c>
      <c r="U170" t="s">
        <v>90</v>
      </c>
      <c r="V170" t="s">
        <v>90</v>
      </c>
      <c r="W170" t="s">
        <v>90</v>
      </c>
      <c r="X170" t="s">
        <v>90</v>
      </c>
      <c r="Y170" t="s">
        <v>90</v>
      </c>
      <c r="Z170" t="s">
        <v>90</v>
      </c>
      <c r="AA170" t="s">
        <v>90</v>
      </c>
      <c r="AB170" t="s">
        <v>90</v>
      </c>
      <c r="AC170">
        <v>6470</v>
      </c>
      <c r="AD170">
        <f>AC170/AY170</f>
        <v>0.49365948940196241</v>
      </c>
      <c r="AH170" t="s">
        <v>90</v>
      </c>
      <c r="AI170" t="s">
        <v>90</v>
      </c>
      <c r="AJ170" t="s">
        <v>90</v>
      </c>
      <c r="AK170" t="s">
        <v>90</v>
      </c>
      <c r="AL170" t="s">
        <v>90</v>
      </c>
      <c r="AM170" t="s">
        <v>90</v>
      </c>
      <c r="AN170">
        <v>0</v>
      </c>
      <c r="AO170" t="s">
        <v>90</v>
      </c>
      <c r="AP170" t="s">
        <v>90</v>
      </c>
      <c r="AQ170">
        <v>0</v>
      </c>
      <c r="AR170" t="s">
        <v>90</v>
      </c>
      <c r="AT170" t="s">
        <v>90</v>
      </c>
      <c r="AU170" t="s">
        <v>90</v>
      </c>
      <c r="AW170">
        <v>2</v>
      </c>
      <c r="AY170">
        <v>13106.2</v>
      </c>
    </row>
    <row r="171" spans="1:51" ht="12.75" customHeight="1" x14ac:dyDescent="0.2">
      <c r="A171" t="s">
        <v>55</v>
      </c>
      <c r="B171">
        <v>1972</v>
      </c>
      <c r="C171" t="s">
        <v>90</v>
      </c>
      <c r="D171" t="s">
        <v>90</v>
      </c>
      <c r="G171">
        <v>0</v>
      </c>
      <c r="H171" t="s">
        <v>90</v>
      </c>
      <c r="I171" t="s">
        <v>90</v>
      </c>
      <c r="J171" t="s">
        <v>90</v>
      </c>
      <c r="K171" t="s">
        <v>90</v>
      </c>
      <c r="L171" t="s">
        <v>90</v>
      </c>
      <c r="M171" t="s">
        <v>90</v>
      </c>
      <c r="N171" t="s">
        <v>90</v>
      </c>
      <c r="O171" t="s">
        <v>90</v>
      </c>
      <c r="P171" t="s">
        <v>90</v>
      </c>
      <c r="Q171" t="s">
        <v>90</v>
      </c>
      <c r="R171" t="s">
        <v>90</v>
      </c>
      <c r="S171" t="s">
        <v>90</v>
      </c>
      <c r="T171" t="s">
        <v>90</v>
      </c>
      <c r="U171" t="s">
        <v>90</v>
      </c>
      <c r="V171" t="s">
        <v>90</v>
      </c>
      <c r="W171" t="s">
        <v>90</v>
      </c>
      <c r="X171" t="s">
        <v>90</v>
      </c>
      <c r="Y171" t="s">
        <v>90</v>
      </c>
      <c r="Z171" t="s">
        <v>90</v>
      </c>
      <c r="AA171" t="s">
        <v>90</v>
      </c>
      <c r="AB171" t="s">
        <v>90</v>
      </c>
      <c r="AC171">
        <v>1673</v>
      </c>
      <c r="AD171">
        <f>AC171/AY171</f>
        <v>0.42004885923969398</v>
      </c>
      <c r="AH171" t="s">
        <v>90</v>
      </c>
      <c r="AI171" t="s">
        <v>90</v>
      </c>
      <c r="AJ171" t="s">
        <v>90</v>
      </c>
      <c r="AK171" t="s">
        <v>90</v>
      </c>
      <c r="AL171" t="s">
        <v>90</v>
      </c>
      <c r="AM171" t="s">
        <v>90</v>
      </c>
      <c r="AN171">
        <v>0</v>
      </c>
      <c r="AO171" t="s">
        <v>90</v>
      </c>
      <c r="AP171" t="s">
        <v>90</v>
      </c>
      <c r="AQ171">
        <v>0</v>
      </c>
      <c r="AR171" t="s">
        <v>90</v>
      </c>
      <c r="AT171" t="s">
        <v>90</v>
      </c>
      <c r="AU171" t="s">
        <v>90</v>
      </c>
      <c r="AW171">
        <v>2</v>
      </c>
      <c r="AY171">
        <v>3982.87</v>
      </c>
    </row>
    <row r="172" spans="1:51" ht="12.75" customHeight="1" x14ac:dyDescent="0.2">
      <c r="A172" t="s">
        <v>56</v>
      </c>
      <c r="B172">
        <v>1972</v>
      </c>
      <c r="C172" t="s">
        <v>90</v>
      </c>
      <c r="D172" t="s">
        <v>90</v>
      </c>
      <c r="G172">
        <v>0</v>
      </c>
      <c r="H172" t="s">
        <v>90</v>
      </c>
      <c r="I172" t="s">
        <v>90</v>
      </c>
      <c r="J172" t="s">
        <v>90</v>
      </c>
      <c r="K172" t="s">
        <v>90</v>
      </c>
      <c r="L172" t="s">
        <v>90</v>
      </c>
      <c r="M172" t="s">
        <v>90</v>
      </c>
      <c r="N172" t="s">
        <v>90</v>
      </c>
      <c r="O172" t="s">
        <v>90</v>
      </c>
      <c r="P172" t="s">
        <v>90</v>
      </c>
      <c r="Q172" t="s">
        <v>90</v>
      </c>
      <c r="R172" t="s">
        <v>90</v>
      </c>
      <c r="S172" t="s">
        <v>90</v>
      </c>
      <c r="T172" t="s">
        <v>90</v>
      </c>
      <c r="U172" t="s">
        <v>90</v>
      </c>
      <c r="V172" t="s">
        <v>90</v>
      </c>
      <c r="W172" t="s">
        <v>90</v>
      </c>
      <c r="X172" t="s">
        <v>90</v>
      </c>
      <c r="Y172" t="s">
        <v>90</v>
      </c>
      <c r="Z172" t="s">
        <v>90</v>
      </c>
      <c r="AA172" t="s">
        <v>90</v>
      </c>
      <c r="AB172" t="s">
        <v>90</v>
      </c>
      <c r="AC172">
        <v>20245</v>
      </c>
      <c r="AD172">
        <f>AC172/AY172</f>
        <v>0.91533853283598965</v>
      </c>
      <c r="AH172" t="s">
        <v>90</v>
      </c>
      <c r="AI172" t="s">
        <v>90</v>
      </c>
      <c r="AJ172" t="s">
        <v>90</v>
      </c>
      <c r="AK172" t="s">
        <v>90</v>
      </c>
      <c r="AL172" t="s">
        <v>90</v>
      </c>
      <c r="AM172" t="s">
        <v>90</v>
      </c>
      <c r="AN172">
        <v>0</v>
      </c>
      <c r="AO172" t="s">
        <v>90</v>
      </c>
      <c r="AP172" t="s">
        <v>90</v>
      </c>
      <c r="AQ172">
        <v>1</v>
      </c>
      <c r="AR172" t="s">
        <v>90</v>
      </c>
      <c r="AT172" t="s">
        <v>90</v>
      </c>
      <c r="AU172" t="s">
        <v>90</v>
      </c>
      <c r="AW172">
        <v>2</v>
      </c>
      <c r="AY172">
        <v>22117.5</v>
      </c>
    </row>
    <row r="173" spans="1:51" ht="12.75" customHeight="1" x14ac:dyDescent="0.2">
      <c r="A173" t="s">
        <v>57</v>
      </c>
      <c r="B173">
        <v>1972</v>
      </c>
      <c r="C173" t="s">
        <v>90</v>
      </c>
      <c r="D173" t="s">
        <v>90</v>
      </c>
      <c r="G173">
        <v>0</v>
      </c>
      <c r="H173" t="s">
        <v>90</v>
      </c>
      <c r="I173" t="s">
        <v>90</v>
      </c>
      <c r="J173" t="s">
        <v>90</v>
      </c>
      <c r="K173" t="s">
        <v>90</v>
      </c>
      <c r="L173" t="s">
        <v>90</v>
      </c>
      <c r="M173" t="s">
        <v>90</v>
      </c>
      <c r="N173" t="s">
        <v>90</v>
      </c>
      <c r="O173" t="s">
        <v>90</v>
      </c>
      <c r="P173" t="s">
        <v>90</v>
      </c>
      <c r="Q173" t="s">
        <v>90</v>
      </c>
      <c r="R173" t="s">
        <v>90</v>
      </c>
      <c r="S173" t="s">
        <v>90</v>
      </c>
      <c r="T173" t="s">
        <v>90</v>
      </c>
      <c r="U173" t="s">
        <v>90</v>
      </c>
      <c r="V173" t="s">
        <v>90</v>
      </c>
      <c r="W173" t="s">
        <v>90</v>
      </c>
      <c r="X173" t="s">
        <v>90</v>
      </c>
      <c r="Y173" t="s">
        <v>90</v>
      </c>
      <c r="Z173" t="s">
        <v>90</v>
      </c>
      <c r="AA173" t="s">
        <v>90</v>
      </c>
      <c r="AB173" t="s">
        <v>90</v>
      </c>
      <c r="AC173">
        <v>29994</v>
      </c>
      <c r="AD173">
        <f>AC173/AY173</f>
        <v>1.0351789664776512</v>
      </c>
      <c r="AH173" t="s">
        <v>90</v>
      </c>
      <c r="AI173" t="s">
        <v>90</v>
      </c>
      <c r="AJ173" t="s">
        <v>90</v>
      </c>
      <c r="AK173" t="s">
        <v>90</v>
      </c>
      <c r="AL173" t="s">
        <v>90</v>
      </c>
      <c r="AM173" t="s">
        <v>90</v>
      </c>
      <c r="AN173">
        <v>0</v>
      </c>
      <c r="AO173" t="s">
        <v>90</v>
      </c>
      <c r="AP173" t="s">
        <v>90</v>
      </c>
      <c r="AQ173">
        <v>0</v>
      </c>
      <c r="AR173" t="s">
        <v>90</v>
      </c>
      <c r="AT173" t="s">
        <v>90</v>
      </c>
      <c r="AU173" t="s">
        <v>90</v>
      </c>
      <c r="AW173">
        <v>2</v>
      </c>
      <c r="AY173">
        <v>28974.7</v>
      </c>
    </row>
    <row r="174" spans="1:51" ht="12.75" customHeight="1" x14ac:dyDescent="0.2">
      <c r="A174" t="s">
        <v>58</v>
      </c>
      <c r="B174">
        <v>1972</v>
      </c>
      <c r="C174" t="s">
        <v>90</v>
      </c>
      <c r="D174" t="s">
        <v>90</v>
      </c>
      <c r="G174">
        <v>0</v>
      </c>
      <c r="H174" t="s">
        <v>90</v>
      </c>
      <c r="I174" t="s">
        <v>90</v>
      </c>
      <c r="J174" t="s">
        <v>90</v>
      </c>
      <c r="K174" t="s">
        <v>90</v>
      </c>
      <c r="L174" t="s">
        <v>90</v>
      </c>
      <c r="M174" t="s">
        <v>90</v>
      </c>
      <c r="N174" t="s">
        <v>90</v>
      </c>
      <c r="O174" t="s">
        <v>90</v>
      </c>
      <c r="P174" t="s">
        <v>90</v>
      </c>
      <c r="Q174" t="s">
        <v>90</v>
      </c>
      <c r="R174" t="s">
        <v>90</v>
      </c>
      <c r="S174" t="s">
        <v>90</v>
      </c>
      <c r="T174" t="s">
        <v>90</v>
      </c>
      <c r="U174" t="s">
        <v>90</v>
      </c>
      <c r="V174" t="s">
        <v>90</v>
      </c>
      <c r="W174" t="s">
        <v>90</v>
      </c>
      <c r="X174" t="s">
        <v>90</v>
      </c>
      <c r="Y174" t="s">
        <v>90</v>
      </c>
      <c r="Z174" t="s">
        <v>90</v>
      </c>
      <c r="AA174" t="s">
        <v>90</v>
      </c>
      <c r="AB174" t="s">
        <v>90</v>
      </c>
      <c r="AC174">
        <v>25506</v>
      </c>
      <c r="AD174">
        <f>AC174/AY174</f>
        <v>0.60124888912985575</v>
      </c>
      <c r="AH174" t="s">
        <v>90</v>
      </c>
      <c r="AI174" t="s">
        <v>90</v>
      </c>
      <c r="AJ174" t="s">
        <v>90</v>
      </c>
      <c r="AK174" t="s">
        <v>90</v>
      </c>
      <c r="AL174" t="s">
        <v>90</v>
      </c>
      <c r="AM174" t="s">
        <v>90</v>
      </c>
      <c r="AN174">
        <v>0</v>
      </c>
      <c r="AO174" t="s">
        <v>90</v>
      </c>
      <c r="AP174" t="s">
        <v>90</v>
      </c>
      <c r="AQ174">
        <v>0</v>
      </c>
      <c r="AR174" t="s">
        <v>90</v>
      </c>
      <c r="AT174" t="s">
        <v>90</v>
      </c>
      <c r="AU174" t="s">
        <v>90</v>
      </c>
      <c r="AW174">
        <v>2</v>
      </c>
      <c r="AY174">
        <v>42421.7</v>
      </c>
    </row>
    <row r="175" spans="1:51" ht="12.75" customHeight="1" x14ac:dyDescent="0.2">
      <c r="A175" t="s">
        <v>59</v>
      </c>
      <c r="B175">
        <v>1972</v>
      </c>
      <c r="C175" t="s">
        <v>90</v>
      </c>
      <c r="D175" t="s">
        <v>90</v>
      </c>
      <c r="G175">
        <v>0</v>
      </c>
      <c r="H175" t="s">
        <v>90</v>
      </c>
      <c r="I175" t="s">
        <v>90</v>
      </c>
      <c r="J175" t="s">
        <v>90</v>
      </c>
      <c r="K175" t="s">
        <v>90</v>
      </c>
      <c r="L175" t="s">
        <v>90</v>
      </c>
      <c r="M175" t="s">
        <v>90</v>
      </c>
      <c r="N175" t="s">
        <v>90</v>
      </c>
      <c r="O175" t="s">
        <v>90</v>
      </c>
      <c r="P175" t="s">
        <v>90</v>
      </c>
      <c r="Q175" t="s">
        <v>90</v>
      </c>
      <c r="R175" t="s">
        <v>90</v>
      </c>
      <c r="S175" t="s">
        <v>90</v>
      </c>
      <c r="T175" t="s">
        <v>90</v>
      </c>
      <c r="U175" t="s">
        <v>90</v>
      </c>
      <c r="V175" t="s">
        <v>90</v>
      </c>
      <c r="W175" t="s">
        <v>90</v>
      </c>
      <c r="X175" t="s">
        <v>90</v>
      </c>
      <c r="Y175" t="s">
        <v>90</v>
      </c>
      <c r="Z175" t="s">
        <v>90</v>
      </c>
      <c r="AA175" t="s">
        <v>90</v>
      </c>
      <c r="AB175" t="s">
        <v>90</v>
      </c>
      <c r="AC175">
        <v>6</v>
      </c>
      <c r="AD175">
        <f>AC175/AY175</f>
        <v>3.4758630278242835E-4</v>
      </c>
      <c r="AH175" t="s">
        <v>90</v>
      </c>
      <c r="AI175" t="s">
        <v>90</v>
      </c>
      <c r="AJ175" t="s">
        <v>90</v>
      </c>
      <c r="AK175" t="s">
        <v>90</v>
      </c>
      <c r="AL175" t="s">
        <v>90</v>
      </c>
      <c r="AM175" t="s">
        <v>90</v>
      </c>
      <c r="AN175">
        <v>0</v>
      </c>
      <c r="AO175" t="s">
        <v>90</v>
      </c>
      <c r="AP175" t="s">
        <v>90</v>
      </c>
      <c r="AQ175">
        <v>0</v>
      </c>
      <c r="AR175" t="s">
        <v>90</v>
      </c>
      <c r="AT175" t="s">
        <v>90</v>
      </c>
      <c r="AU175" t="s">
        <v>90</v>
      </c>
      <c r="AW175">
        <v>2</v>
      </c>
      <c r="AY175">
        <v>17261.900000000001</v>
      </c>
    </row>
    <row r="176" spans="1:51" ht="12.75" customHeight="1" x14ac:dyDescent="0.2">
      <c r="A176" t="s">
        <v>60</v>
      </c>
      <c r="B176">
        <v>1972</v>
      </c>
      <c r="C176" t="s">
        <v>90</v>
      </c>
      <c r="D176" t="s">
        <v>90</v>
      </c>
      <c r="G176">
        <v>0</v>
      </c>
      <c r="H176" t="s">
        <v>90</v>
      </c>
      <c r="I176" t="s">
        <v>90</v>
      </c>
      <c r="J176" t="s">
        <v>90</v>
      </c>
      <c r="K176" t="s">
        <v>90</v>
      </c>
      <c r="L176" t="s">
        <v>90</v>
      </c>
      <c r="M176" t="s">
        <v>90</v>
      </c>
      <c r="N176" t="s">
        <v>90</v>
      </c>
      <c r="O176" t="s">
        <v>90</v>
      </c>
      <c r="P176" t="s">
        <v>90</v>
      </c>
      <c r="Q176" t="s">
        <v>90</v>
      </c>
      <c r="R176" t="s">
        <v>90</v>
      </c>
      <c r="S176" t="s">
        <v>90</v>
      </c>
      <c r="T176" t="s">
        <v>90</v>
      </c>
      <c r="U176" t="s">
        <v>90</v>
      </c>
      <c r="V176" t="s">
        <v>90</v>
      </c>
      <c r="W176" t="s">
        <v>90</v>
      </c>
      <c r="X176" t="s">
        <v>90</v>
      </c>
      <c r="Y176" t="s">
        <v>90</v>
      </c>
      <c r="Z176" t="s">
        <v>90</v>
      </c>
      <c r="AA176" t="s">
        <v>90</v>
      </c>
      <c r="AB176" t="s">
        <v>90</v>
      </c>
      <c r="AC176">
        <v>753</v>
      </c>
      <c r="AD176">
        <f>AC176/AY176</f>
        <v>0.10578368430664625</v>
      </c>
      <c r="AH176" t="s">
        <v>90</v>
      </c>
      <c r="AI176" t="s">
        <v>90</v>
      </c>
      <c r="AJ176" t="s">
        <v>90</v>
      </c>
      <c r="AK176" t="s">
        <v>90</v>
      </c>
      <c r="AL176" t="s">
        <v>90</v>
      </c>
      <c r="AM176" t="s">
        <v>90</v>
      </c>
      <c r="AN176">
        <v>0</v>
      </c>
      <c r="AO176" t="s">
        <v>90</v>
      </c>
      <c r="AP176" t="s">
        <v>90</v>
      </c>
      <c r="AQ176">
        <v>0</v>
      </c>
      <c r="AR176" t="s">
        <v>90</v>
      </c>
      <c r="AT176" t="s">
        <v>90</v>
      </c>
      <c r="AU176" t="s">
        <v>90</v>
      </c>
      <c r="AW176">
        <v>2</v>
      </c>
      <c r="AY176">
        <v>7118.3</v>
      </c>
    </row>
    <row r="177" spans="1:51" ht="12.75" customHeight="1" x14ac:dyDescent="0.2">
      <c r="A177" t="s">
        <v>61</v>
      </c>
      <c r="B177">
        <v>1972</v>
      </c>
      <c r="C177" t="s">
        <v>90</v>
      </c>
      <c r="D177" t="s">
        <v>90</v>
      </c>
      <c r="G177">
        <v>0</v>
      </c>
      <c r="H177" t="s">
        <v>90</v>
      </c>
      <c r="I177" t="s">
        <v>90</v>
      </c>
      <c r="J177" t="s">
        <v>90</v>
      </c>
      <c r="K177" t="s">
        <v>90</v>
      </c>
      <c r="L177" t="s">
        <v>90</v>
      </c>
      <c r="M177" t="s">
        <v>90</v>
      </c>
      <c r="N177" t="s">
        <v>90</v>
      </c>
      <c r="O177" t="s">
        <v>90</v>
      </c>
      <c r="P177" t="s">
        <v>90</v>
      </c>
      <c r="Q177" t="s">
        <v>90</v>
      </c>
      <c r="R177" t="s">
        <v>90</v>
      </c>
      <c r="S177" t="s">
        <v>90</v>
      </c>
      <c r="T177" t="s">
        <v>90</v>
      </c>
      <c r="U177" t="s">
        <v>90</v>
      </c>
      <c r="V177" t="s">
        <v>90</v>
      </c>
      <c r="W177" t="s">
        <v>90</v>
      </c>
      <c r="X177" t="s">
        <v>90</v>
      </c>
      <c r="Y177" t="s">
        <v>90</v>
      </c>
      <c r="Z177" t="s">
        <v>90</v>
      </c>
      <c r="AA177" t="s">
        <v>90</v>
      </c>
      <c r="AB177" t="s">
        <v>90</v>
      </c>
      <c r="AC177">
        <v>0</v>
      </c>
      <c r="AD177">
        <f>AC177/AY177</f>
        <v>0</v>
      </c>
      <c r="AH177" t="s">
        <v>90</v>
      </c>
      <c r="AI177" t="s">
        <v>90</v>
      </c>
      <c r="AJ177" t="s">
        <v>90</v>
      </c>
      <c r="AK177" t="s">
        <v>90</v>
      </c>
      <c r="AL177" t="s">
        <v>90</v>
      </c>
      <c r="AM177" t="s">
        <v>90</v>
      </c>
      <c r="AN177">
        <v>0</v>
      </c>
      <c r="AO177" t="s">
        <v>90</v>
      </c>
      <c r="AP177" t="s">
        <v>90</v>
      </c>
      <c r="AQ177">
        <v>0</v>
      </c>
      <c r="AR177" t="s">
        <v>90</v>
      </c>
      <c r="AT177" t="s">
        <v>90</v>
      </c>
      <c r="AU177" t="s">
        <v>90</v>
      </c>
      <c r="AW177">
        <v>2</v>
      </c>
      <c r="AY177">
        <v>20640.5</v>
      </c>
    </row>
    <row r="178" spans="1:51" ht="12.75" customHeight="1" x14ac:dyDescent="0.2">
      <c r="A178" t="s">
        <v>62</v>
      </c>
      <c r="B178">
        <v>1972</v>
      </c>
      <c r="C178" t="s">
        <v>90</v>
      </c>
      <c r="D178" t="s">
        <v>90</v>
      </c>
      <c r="G178">
        <v>0</v>
      </c>
      <c r="H178" t="s">
        <v>90</v>
      </c>
      <c r="I178" t="s">
        <v>90</v>
      </c>
      <c r="J178" t="s">
        <v>90</v>
      </c>
      <c r="K178" t="s">
        <v>90</v>
      </c>
      <c r="L178" t="s">
        <v>90</v>
      </c>
      <c r="M178" t="s">
        <v>90</v>
      </c>
      <c r="N178" t="s">
        <v>90</v>
      </c>
      <c r="O178" t="s">
        <v>90</v>
      </c>
      <c r="P178" t="s">
        <v>90</v>
      </c>
      <c r="Q178" t="s">
        <v>90</v>
      </c>
      <c r="R178" t="s">
        <v>90</v>
      </c>
      <c r="S178" t="s">
        <v>90</v>
      </c>
      <c r="T178" t="s">
        <v>90</v>
      </c>
      <c r="U178" t="s">
        <v>90</v>
      </c>
      <c r="V178" t="s">
        <v>90</v>
      </c>
      <c r="W178" t="s">
        <v>90</v>
      </c>
      <c r="X178" t="s">
        <v>90</v>
      </c>
      <c r="Y178" t="s">
        <v>90</v>
      </c>
      <c r="Z178" t="s">
        <v>90</v>
      </c>
      <c r="AA178" t="s">
        <v>90</v>
      </c>
      <c r="AB178" t="s">
        <v>90</v>
      </c>
      <c r="AC178">
        <v>0</v>
      </c>
      <c r="AD178">
        <f>AC178/AY178</f>
        <v>0</v>
      </c>
      <c r="AH178" t="s">
        <v>90</v>
      </c>
      <c r="AI178" t="s">
        <v>90</v>
      </c>
      <c r="AJ178" t="s">
        <v>90</v>
      </c>
      <c r="AK178" t="s">
        <v>90</v>
      </c>
      <c r="AL178" t="s">
        <v>90</v>
      </c>
      <c r="AM178" t="s">
        <v>90</v>
      </c>
      <c r="AN178">
        <v>0</v>
      </c>
      <c r="AO178" t="s">
        <v>90</v>
      </c>
      <c r="AP178" t="s">
        <v>90</v>
      </c>
      <c r="AQ178">
        <v>0</v>
      </c>
      <c r="AR178" t="s">
        <v>90</v>
      </c>
      <c r="AT178" t="s">
        <v>90</v>
      </c>
      <c r="AU178" t="s">
        <v>90</v>
      </c>
      <c r="AW178">
        <v>2</v>
      </c>
      <c r="AY178">
        <v>2970.13</v>
      </c>
    </row>
    <row r="179" spans="1:51" ht="12.75" customHeight="1" x14ac:dyDescent="0.2">
      <c r="A179" t="s">
        <v>64</v>
      </c>
      <c r="B179">
        <v>1972</v>
      </c>
      <c r="C179" t="s">
        <v>90</v>
      </c>
      <c r="D179" t="s">
        <v>90</v>
      </c>
      <c r="G179">
        <v>0</v>
      </c>
      <c r="H179" t="s">
        <v>90</v>
      </c>
      <c r="I179" t="s">
        <v>90</v>
      </c>
      <c r="J179" t="s">
        <v>90</v>
      </c>
      <c r="K179" t="s">
        <v>90</v>
      </c>
      <c r="L179" t="s">
        <v>90</v>
      </c>
      <c r="M179" t="s">
        <v>90</v>
      </c>
      <c r="N179" t="s">
        <v>90</v>
      </c>
      <c r="O179" t="s">
        <v>90</v>
      </c>
      <c r="P179" t="s">
        <v>90</v>
      </c>
      <c r="Q179" t="s">
        <v>90</v>
      </c>
      <c r="R179" t="s">
        <v>90</v>
      </c>
      <c r="S179" t="s">
        <v>90</v>
      </c>
      <c r="T179" t="s">
        <v>90</v>
      </c>
      <c r="U179" t="s">
        <v>90</v>
      </c>
      <c r="V179" t="s">
        <v>90</v>
      </c>
      <c r="W179" t="s">
        <v>90</v>
      </c>
      <c r="X179" t="s">
        <v>90</v>
      </c>
      <c r="Y179" t="s">
        <v>90</v>
      </c>
      <c r="Z179" t="s">
        <v>90</v>
      </c>
      <c r="AA179" t="s">
        <v>90</v>
      </c>
      <c r="AB179" t="s">
        <v>90</v>
      </c>
      <c r="AC179">
        <v>3019</v>
      </c>
      <c r="AD179">
        <f>AC179/AY179</f>
        <v>0.45342516982792674</v>
      </c>
      <c r="AH179" t="s">
        <v>90</v>
      </c>
      <c r="AI179" t="s">
        <v>90</v>
      </c>
      <c r="AJ179" t="s">
        <v>90</v>
      </c>
      <c r="AK179" t="s">
        <v>90</v>
      </c>
      <c r="AL179" t="s">
        <v>90</v>
      </c>
      <c r="AM179" t="s">
        <v>90</v>
      </c>
      <c r="AN179">
        <v>0</v>
      </c>
      <c r="AO179" t="s">
        <v>90</v>
      </c>
      <c r="AP179" t="s">
        <v>90</v>
      </c>
      <c r="AQ179">
        <v>0</v>
      </c>
      <c r="AR179" t="s">
        <v>90</v>
      </c>
      <c r="AT179" t="s">
        <v>90</v>
      </c>
      <c r="AU179" t="s">
        <v>90</v>
      </c>
      <c r="AW179">
        <v>2</v>
      </c>
      <c r="AY179">
        <v>6658.21</v>
      </c>
    </row>
    <row r="180" spans="1:51" ht="12.75" customHeight="1" x14ac:dyDescent="0.2">
      <c r="A180" t="s">
        <v>65</v>
      </c>
      <c r="B180">
        <v>1972</v>
      </c>
      <c r="C180" t="s">
        <v>90</v>
      </c>
      <c r="D180" t="s">
        <v>90</v>
      </c>
      <c r="G180">
        <v>0</v>
      </c>
      <c r="H180" t="s">
        <v>90</v>
      </c>
      <c r="I180" t="s">
        <v>90</v>
      </c>
      <c r="J180" t="s">
        <v>90</v>
      </c>
      <c r="K180" t="s">
        <v>90</v>
      </c>
      <c r="L180" t="s">
        <v>90</v>
      </c>
      <c r="M180" t="s">
        <v>90</v>
      </c>
      <c r="N180" t="s">
        <v>90</v>
      </c>
      <c r="O180" t="s">
        <v>90</v>
      </c>
      <c r="P180" t="s">
        <v>90</v>
      </c>
      <c r="Q180" t="s">
        <v>90</v>
      </c>
      <c r="R180" t="s">
        <v>90</v>
      </c>
      <c r="S180" t="s">
        <v>90</v>
      </c>
      <c r="T180" t="s">
        <v>90</v>
      </c>
      <c r="U180" t="s">
        <v>90</v>
      </c>
      <c r="V180" t="s">
        <v>90</v>
      </c>
      <c r="W180" t="s">
        <v>90</v>
      </c>
      <c r="X180" t="s">
        <v>90</v>
      </c>
      <c r="Y180" t="s">
        <v>90</v>
      </c>
      <c r="Z180" t="s">
        <v>90</v>
      </c>
      <c r="AA180" t="s">
        <v>90</v>
      </c>
      <c r="AB180" t="s">
        <v>90</v>
      </c>
      <c r="AC180">
        <v>45447</v>
      </c>
      <c r="AD180">
        <f>AC180/AY180</f>
        <v>15.365863554296302</v>
      </c>
      <c r="AH180" t="s">
        <v>90</v>
      </c>
      <c r="AI180" t="s">
        <v>90</v>
      </c>
      <c r="AJ180" t="s">
        <v>90</v>
      </c>
      <c r="AK180" t="s">
        <v>90</v>
      </c>
      <c r="AL180" t="s">
        <v>90</v>
      </c>
      <c r="AM180" t="s">
        <v>90</v>
      </c>
      <c r="AN180">
        <v>1</v>
      </c>
      <c r="AO180" t="s">
        <v>90</v>
      </c>
      <c r="AP180" t="s">
        <v>90</v>
      </c>
      <c r="AQ180">
        <v>0</v>
      </c>
      <c r="AR180" t="s">
        <v>90</v>
      </c>
      <c r="AT180" t="s">
        <v>90</v>
      </c>
      <c r="AU180" t="s">
        <v>90</v>
      </c>
      <c r="AW180">
        <v>2</v>
      </c>
      <c r="AY180">
        <v>2957.66</v>
      </c>
    </row>
    <row r="181" spans="1:51" ht="12.75" customHeight="1" x14ac:dyDescent="0.2">
      <c r="A181" t="s">
        <v>66</v>
      </c>
      <c r="B181">
        <v>1972</v>
      </c>
      <c r="C181" t="s">
        <v>90</v>
      </c>
      <c r="D181" t="s">
        <v>90</v>
      </c>
      <c r="G181">
        <v>0</v>
      </c>
      <c r="H181" t="s">
        <v>90</v>
      </c>
      <c r="I181" t="s">
        <v>90</v>
      </c>
      <c r="J181" t="s">
        <v>90</v>
      </c>
      <c r="K181" t="s">
        <v>90</v>
      </c>
      <c r="L181" t="s">
        <v>90</v>
      </c>
      <c r="M181" t="s">
        <v>90</v>
      </c>
      <c r="N181" t="s">
        <v>90</v>
      </c>
      <c r="O181" t="s">
        <v>90</v>
      </c>
      <c r="P181" t="s">
        <v>90</v>
      </c>
      <c r="Q181" t="s">
        <v>90</v>
      </c>
      <c r="R181" t="s">
        <v>90</v>
      </c>
      <c r="S181" t="s">
        <v>90</v>
      </c>
      <c r="T181" t="s">
        <v>90</v>
      </c>
      <c r="U181" t="s">
        <v>90</v>
      </c>
      <c r="V181" t="s">
        <v>90</v>
      </c>
      <c r="W181" t="s">
        <v>90</v>
      </c>
      <c r="X181" t="s">
        <v>90</v>
      </c>
      <c r="Y181" t="s">
        <v>90</v>
      </c>
      <c r="Z181" t="s">
        <v>90</v>
      </c>
      <c r="AA181" t="s">
        <v>90</v>
      </c>
      <c r="AB181" t="s">
        <v>90</v>
      </c>
      <c r="AC181">
        <v>11110</v>
      </c>
      <c r="AD181">
        <f>AC181/AY181</f>
        <v>3.2663501256853897</v>
      </c>
      <c r="AH181" t="s">
        <v>90</v>
      </c>
      <c r="AI181" t="s">
        <v>90</v>
      </c>
      <c r="AJ181" t="s">
        <v>90</v>
      </c>
      <c r="AK181" t="s">
        <v>90</v>
      </c>
      <c r="AL181" t="s">
        <v>90</v>
      </c>
      <c r="AM181" t="s">
        <v>90</v>
      </c>
      <c r="AN181">
        <v>0</v>
      </c>
      <c r="AO181" t="s">
        <v>90</v>
      </c>
      <c r="AP181" t="s">
        <v>90</v>
      </c>
      <c r="AQ181">
        <v>0</v>
      </c>
      <c r="AR181" t="s">
        <v>90</v>
      </c>
      <c r="AT181" t="s">
        <v>90</v>
      </c>
      <c r="AU181" t="s">
        <v>90</v>
      </c>
      <c r="AW181">
        <v>2</v>
      </c>
      <c r="AY181">
        <v>3401.35</v>
      </c>
    </row>
    <row r="182" spans="1:51" ht="12.75" customHeight="1" x14ac:dyDescent="0.2">
      <c r="A182" t="s">
        <v>67</v>
      </c>
      <c r="B182">
        <v>1972</v>
      </c>
      <c r="C182" t="s">
        <v>90</v>
      </c>
      <c r="D182" t="s">
        <v>90</v>
      </c>
      <c r="G182">
        <v>0</v>
      </c>
      <c r="H182" t="s">
        <v>90</v>
      </c>
      <c r="I182" t="s">
        <v>90</v>
      </c>
      <c r="J182" t="s">
        <v>90</v>
      </c>
      <c r="K182" t="s">
        <v>90</v>
      </c>
      <c r="L182" t="s">
        <v>90</v>
      </c>
      <c r="M182" t="s">
        <v>90</v>
      </c>
      <c r="N182" t="s">
        <v>90</v>
      </c>
      <c r="O182" t="s">
        <v>90</v>
      </c>
      <c r="P182" t="s">
        <v>90</v>
      </c>
      <c r="Q182" t="s">
        <v>90</v>
      </c>
      <c r="R182" t="s">
        <v>90</v>
      </c>
      <c r="S182" t="s">
        <v>90</v>
      </c>
      <c r="T182" t="s">
        <v>90</v>
      </c>
      <c r="U182" t="s">
        <v>90</v>
      </c>
      <c r="V182" t="s">
        <v>90</v>
      </c>
      <c r="W182" t="s">
        <v>90</v>
      </c>
      <c r="X182" t="s">
        <v>90</v>
      </c>
      <c r="Y182" t="s">
        <v>90</v>
      </c>
      <c r="Z182" t="s">
        <v>90</v>
      </c>
      <c r="AA182" t="s">
        <v>90</v>
      </c>
      <c r="AB182" t="s">
        <v>90</v>
      </c>
      <c r="AC182">
        <v>34604</v>
      </c>
      <c r="AD182">
        <f>AC182/AY182</f>
        <v>0.87500948238804466</v>
      </c>
      <c r="AH182" t="s">
        <v>90</v>
      </c>
      <c r="AI182" t="s">
        <v>90</v>
      </c>
      <c r="AJ182" t="s">
        <v>90</v>
      </c>
      <c r="AK182" t="s">
        <v>90</v>
      </c>
      <c r="AL182" t="s">
        <v>90</v>
      </c>
      <c r="AM182" t="s">
        <v>90</v>
      </c>
      <c r="AN182">
        <v>0</v>
      </c>
      <c r="AO182" t="s">
        <v>90</v>
      </c>
      <c r="AP182" t="s">
        <v>90</v>
      </c>
      <c r="AQ182">
        <v>0</v>
      </c>
      <c r="AR182" t="s">
        <v>90</v>
      </c>
      <c r="AT182" t="s">
        <v>90</v>
      </c>
      <c r="AU182" t="s">
        <v>90</v>
      </c>
      <c r="AW182">
        <v>2</v>
      </c>
      <c r="AY182">
        <v>39547</v>
      </c>
    </row>
    <row r="183" spans="1:51" ht="12.75" customHeight="1" x14ac:dyDescent="0.2">
      <c r="A183" t="s">
        <v>68</v>
      </c>
      <c r="B183">
        <v>1972</v>
      </c>
      <c r="C183" t="s">
        <v>90</v>
      </c>
      <c r="D183" t="s">
        <v>90</v>
      </c>
      <c r="G183">
        <v>0</v>
      </c>
      <c r="H183" t="s">
        <v>90</v>
      </c>
      <c r="I183" t="s">
        <v>90</v>
      </c>
      <c r="J183" t="s">
        <v>90</v>
      </c>
      <c r="K183" t="s">
        <v>90</v>
      </c>
      <c r="L183" t="s">
        <v>90</v>
      </c>
      <c r="M183" t="s">
        <v>90</v>
      </c>
      <c r="N183" t="s">
        <v>90</v>
      </c>
      <c r="O183" t="s">
        <v>90</v>
      </c>
      <c r="P183" t="s">
        <v>90</v>
      </c>
      <c r="Q183" t="s">
        <v>90</v>
      </c>
      <c r="R183" t="s">
        <v>90</v>
      </c>
      <c r="S183" t="s">
        <v>90</v>
      </c>
      <c r="T183" t="s">
        <v>90</v>
      </c>
      <c r="U183" t="s">
        <v>90</v>
      </c>
      <c r="V183" t="s">
        <v>90</v>
      </c>
      <c r="W183" t="s">
        <v>90</v>
      </c>
      <c r="X183" t="s">
        <v>90</v>
      </c>
      <c r="Y183" t="s">
        <v>90</v>
      </c>
      <c r="Z183" t="s">
        <v>90</v>
      </c>
      <c r="AA183" t="s">
        <v>90</v>
      </c>
      <c r="AB183" t="s">
        <v>90</v>
      </c>
      <c r="AC183">
        <v>1156</v>
      </c>
      <c r="AD183">
        <f>AC183/AY183</f>
        <v>0.28532360534512802</v>
      </c>
      <c r="AH183" t="s">
        <v>90</v>
      </c>
      <c r="AI183" t="s">
        <v>90</v>
      </c>
      <c r="AJ183" t="s">
        <v>90</v>
      </c>
      <c r="AK183" t="s">
        <v>90</v>
      </c>
      <c r="AL183" t="s">
        <v>90</v>
      </c>
      <c r="AM183" t="s">
        <v>90</v>
      </c>
      <c r="AN183">
        <v>0</v>
      </c>
      <c r="AO183" t="s">
        <v>90</v>
      </c>
      <c r="AP183" t="s">
        <v>90</v>
      </c>
      <c r="AQ183">
        <v>0</v>
      </c>
      <c r="AR183" t="s">
        <v>90</v>
      </c>
      <c r="AT183" t="s">
        <v>90</v>
      </c>
      <c r="AU183" t="s">
        <v>90</v>
      </c>
      <c r="AW183">
        <v>2</v>
      </c>
      <c r="AY183">
        <v>4051.54</v>
      </c>
    </row>
    <row r="184" spans="1:51" ht="12.75" customHeight="1" x14ac:dyDescent="0.2">
      <c r="A184" t="s">
        <v>70</v>
      </c>
      <c r="B184">
        <v>1972</v>
      </c>
      <c r="C184" t="s">
        <v>90</v>
      </c>
      <c r="D184" t="s">
        <v>90</v>
      </c>
      <c r="G184">
        <v>0</v>
      </c>
      <c r="H184" t="s">
        <v>90</v>
      </c>
      <c r="I184" t="s">
        <v>90</v>
      </c>
      <c r="J184" t="s">
        <v>90</v>
      </c>
      <c r="K184" t="s">
        <v>90</v>
      </c>
      <c r="L184" t="s">
        <v>90</v>
      </c>
      <c r="M184" t="s">
        <v>90</v>
      </c>
      <c r="N184" t="s">
        <v>90</v>
      </c>
      <c r="O184" t="s">
        <v>90</v>
      </c>
      <c r="P184" t="s">
        <v>90</v>
      </c>
      <c r="Q184" t="s">
        <v>90</v>
      </c>
      <c r="R184" t="s">
        <v>90</v>
      </c>
      <c r="S184" t="s">
        <v>90</v>
      </c>
      <c r="T184" t="s">
        <v>90</v>
      </c>
      <c r="U184" t="s">
        <v>90</v>
      </c>
      <c r="V184" t="s">
        <v>90</v>
      </c>
      <c r="W184" t="s">
        <v>90</v>
      </c>
      <c r="X184" t="s">
        <v>90</v>
      </c>
      <c r="Y184" t="s">
        <v>90</v>
      </c>
      <c r="Z184" t="s">
        <v>90</v>
      </c>
      <c r="AA184" t="s">
        <v>90</v>
      </c>
      <c r="AB184" t="s">
        <v>90</v>
      </c>
      <c r="AC184">
        <v>170128</v>
      </c>
      <c r="AD184">
        <f>AC184/AY184</f>
        <v>1.7172660294683204</v>
      </c>
      <c r="AH184" t="s">
        <v>90</v>
      </c>
      <c r="AI184" t="s">
        <v>90</v>
      </c>
      <c r="AJ184" t="s">
        <v>90</v>
      </c>
      <c r="AK184" t="s">
        <v>90</v>
      </c>
      <c r="AL184" t="s">
        <v>90</v>
      </c>
      <c r="AM184" t="s">
        <v>90</v>
      </c>
      <c r="AN184">
        <v>0</v>
      </c>
      <c r="AO184" t="s">
        <v>90</v>
      </c>
      <c r="AP184" t="s">
        <v>90</v>
      </c>
      <c r="AQ184">
        <v>0</v>
      </c>
      <c r="AR184" t="s">
        <v>90</v>
      </c>
      <c r="AT184" t="s">
        <v>90</v>
      </c>
      <c r="AU184" t="s">
        <v>90</v>
      </c>
      <c r="AW184">
        <v>2</v>
      </c>
      <c r="AY184">
        <v>99069.1</v>
      </c>
    </row>
    <row r="185" spans="1:51" ht="12.75" customHeight="1" x14ac:dyDescent="0.2">
      <c r="A185" t="s">
        <v>71</v>
      </c>
      <c r="B185">
        <v>1972</v>
      </c>
      <c r="C185" t="s">
        <v>90</v>
      </c>
      <c r="D185" t="s">
        <v>90</v>
      </c>
      <c r="G185">
        <v>0</v>
      </c>
      <c r="H185" t="s">
        <v>90</v>
      </c>
      <c r="I185" t="s">
        <v>90</v>
      </c>
      <c r="J185" t="s">
        <v>90</v>
      </c>
      <c r="K185" t="s">
        <v>90</v>
      </c>
      <c r="L185" t="s">
        <v>90</v>
      </c>
      <c r="M185" t="s">
        <v>90</v>
      </c>
      <c r="N185" t="s">
        <v>90</v>
      </c>
      <c r="O185" t="s">
        <v>90</v>
      </c>
      <c r="P185" t="s">
        <v>90</v>
      </c>
      <c r="Q185" t="s">
        <v>90</v>
      </c>
      <c r="R185" t="s">
        <v>90</v>
      </c>
      <c r="S185" t="s">
        <v>90</v>
      </c>
      <c r="T185" t="s">
        <v>90</v>
      </c>
      <c r="U185" t="s">
        <v>90</v>
      </c>
      <c r="V185" t="s">
        <v>90</v>
      </c>
      <c r="W185" t="s">
        <v>90</v>
      </c>
      <c r="X185" t="s">
        <v>90</v>
      </c>
      <c r="Y185" t="s">
        <v>90</v>
      </c>
      <c r="Z185" t="s">
        <v>90</v>
      </c>
      <c r="AA185" t="s">
        <v>90</v>
      </c>
      <c r="AB185" t="s">
        <v>90</v>
      </c>
      <c r="AC185">
        <v>0</v>
      </c>
      <c r="AD185">
        <f>AC185/AY185</f>
        <v>0</v>
      </c>
      <c r="AH185" t="s">
        <v>90</v>
      </c>
      <c r="AI185" t="s">
        <v>90</v>
      </c>
      <c r="AJ185" t="s">
        <v>90</v>
      </c>
      <c r="AK185" t="s">
        <v>90</v>
      </c>
      <c r="AL185" t="s">
        <v>90</v>
      </c>
      <c r="AM185" t="s">
        <v>90</v>
      </c>
      <c r="AN185">
        <v>0</v>
      </c>
      <c r="AO185" t="s">
        <v>90</v>
      </c>
      <c r="AP185" t="s">
        <v>90</v>
      </c>
      <c r="AQ185">
        <v>0</v>
      </c>
      <c r="AR185" t="s">
        <v>90</v>
      </c>
      <c r="AT185" t="s">
        <v>90</v>
      </c>
      <c r="AU185" t="s">
        <v>90</v>
      </c>
      <c r="AW185">
        <v>2</v>
      </c>
      <c r="AY185">
        <v>19957</v>
      </c>
    </row>
    <row r="186" spans="1:51" ht="12.75" customHeight="1" x14ac:dyDescent="0.2">
      <c r="A186" t="s">
        <v>72</v>
      </c>
      <c r="B186">
        <v>1972</v>
      </c>
      <c r="C186" t="s">
        <v>90</v>
      </c>
      <c r="D186" t="s">
        <v>90</v>
      </c>
      <c r="G186">
        <v>0</v>
      </c>
      <c r="H186" t="s">
        <v>90</v>
      </c>
      <c r="I186" t="s">
        <v>90</v>
      </c>
      <c r="J186" t="s">
        <v>90</v>
      </c>
      <c r="K186" t="s">
        <v>90</v>
      </c>
      <c r="L186" t="s">
        <v>90</v>
      </c>
      <c r="M186" t="s">
        <v>90</v>
      </c>
      <c r="N186" t="s">
        <v>90</v>
      </c>
      <c r="O186" t="s">
        <v>90</v>
      </c>
      <c r="P186" t="s">
        <v>90</v>
      </c>
      <c r="Q186" t="s">
        <v>90</v>
      </c>
      <c r="R186" t="s">
        <v>90</v>
      </c>
      <c r="S186" t="s">
        <v>90</v>
      </c>
      <c r="T186" t="s">
        <v>90</v>
      </c>
      <c r="U186" t="s">
        <v>90</v>
      </c>
      <c r="V186" t="s">
        <v>90</v>
      </c>
      <c r="W186" t="s">
        <v>90</v>
      </c>
      <c r="X186" t="s">
        <v>90</v>
      </c>
      <c r="Y186" t="s">
        <v>90</v>
      </c>
      <c r="Z186" t="s">
        <v>90</v>
      </c>
      <c r="AA186" t="s">
        <v>90</v>
      </c>
      <c r="AB186" t="s">
        <v>90</v>
      </c>
      <c r="AC186">
        <v>0</v>
      </c>
      <c r="AD186">
        <f>AC186/AY186</f>
        <v>0</v>
      </c>
      <c r="AH186" t="s">
        <v>90</v>
      </c>
      <c r="AI186" t="s">
        <v>90</v>
      </c>
      <c r="AJ186" t="s">
        <v>90</v>
      </c>
      <c r="AK186" t="s">
        <v>90</v>
      </c>
      <c r="AL186" t="s">
        <v>90</v>
      </c>
      <c r="AM186" t="s">
        <v>90</v>
      </c>
      <c r="AN186">
        <v>0</v>
      </c>
      <c r="AO186" t="s">
        <v>90</v>
      </c>
      <c r="AP186" t="s">
        <v>90</v>
      </c>
      <c r="AQ186">
        <v>0</v>
      </c>
      <c r="AR186" t="s">
        <v>90</v>
      </c>
      <c r="AT186" t="s">
        <v>90</v>
      </c>
      <c r="AU186" t="s">
        <v>90</v>
      </c>
      <c r="AW186">
        <v>2</v>
      </c>
      <c r="AY186">
        <v>2537.1799999999998</v>
      </c>
    </row>
    <row r="187" spans="1:51" ht="12.75" customHeight="1" x14ac:dyDescent="0.2">
      <c r="A187" t="s">
        <v>73</v>
      </c>
      <c r="B187">
        <v>1972</v>
      </c>
      <c r="C187" t="s">
        <v>90</v>
      </c>
      <c r="D187" t="s">
        <v>90</v>
      </c>
      <c r="G187">
        <v>0</v>
      </c>
      <c r="H187" t="s">
        <v>90</v>
      </c>
      <c r="I187" t="s">
        <v>90</v>
      </c>
      <c r="J187" t="s">
        <v>90</v>
      </c>
      <c r="K187" t="s">
        <v>90</v>
      </c>
      <c r="L187" t="s">
        <v>90</v>
      </c>
      <c r="M187" t="s">
        <v>90</v>
      </c>
      <c r="N187" t="s">
        <v>90</v>
      </c>
      <c r="O187" t="s">
        <v>90</v>
      </c>
      <c r="P187" t="s">
        <v>90</v>
      </c>
      <c r="Q187" t="s">
        <v>90</v>
      </c>
      <c r="R187" t="s">
        <v>90</v>
      </c>
      <c r="S187" t="s">
        <v>90</v>
      </c>
      <c r="T187" t="s">
        <v>90</v>
      </c>
      <c r="U187" t="s">
        <v>90</v>
      </c>
      <c r="V187" t="s">
        <v>90</v>
      </c>
      <c r="W187" t="s">
        <v>90</v>
      </c>
      <c r="X187" t="s">
        <v>90</v>
      </c>
      <c r="Y187" t="s">
        <v>90</v>
      </c>
      <c r="Z187" t="s">
        <v>90</v>
      </c>
      <c r="AA187" t="s">
        <v>90</v>
      </c>
      <c r="AB187" t="s">
        <v>90</v>
      </c>
      <c r="AC187">
        <v>17014</v>
      </c>
      <c r="AD187">
        <f>AC187/AY187</f>
        <v>0.3492551590779861</v>
      </c>
      <c r="AH187" t="s">
        <v>90</v>
      </c>
      <c r="AI187" t="s">
        <v>90</v>
      </c>
      <c r="AJ187" t="s">
        <v>90</v>
      </c>
      <c r="AK187" t="s">
        <v>90</v>
      </c>
      <c r="AL187" t="s">
        <v>90</v>
      </c>
      <c r="AM187" t="s">
        <v>90</v>
      </c>
      <c r="AN187">
        <v>0</v>
      </c>
      <c r="AO187" t="s">
        <v>90</v>
      </c>
      <c r="AP187" t="s">
        <v>90</v>
      </c>
      <c r="AQ187">
        <v>0</v>
      </c>
      <c r="AR187" t="s">
        <v>90</v>
      </c>
      <c r="AT187" t="s">
        <v>90</v>
      </c>
      <c r="AU187" t="s">
        <v>90</v>
      </c>
      <c r="AW187">
        <v>2</v>
      </c>
      <c r="AY187">
        <v>48715.1</v>
      </c>
    </row>
    <row r="188" spans="1:51" ht="12.75" customHeight="1" x14ac:dyDescent="0.2">
      <c r="A188" t="s">
        <v>74</v>
      </c>
      <c r="B188">
        <v>1972</v>
      </c>
      <c r="C188" t="s">
        <v>90</v>
      </c>
      <c r="D188" t="s">
        <v>90</v>
      </c>
      <c r="G188">
        <v>0</v>
      </c>
      <c r="H188" t="s">
        <v>90</v>
      </c>
      <c r="I188" t="s">
        <v>90</v>
      </c>
      <c r="J188" t="s">
        <v>90</v>
      </c>
      <c r="K188" t="s">
        <v>90</v>
      </c>
      <c r="L188" t="s">
        <v>90</v>
      </c>
      <c r="M188" t="s">
        <v>90</v>
      </c>
      <c r="N188" t="s">
        <v>90</v>
      </c>
      <c r="O188" t="s">
        <v>90</v>
      </c>
      <c r="P188" t="s">
        <v>90</v>
      </c>
      <c r="Q188" t="s">
        <v>90</v>
      </c>
      <c r="R188" t="s">
        <v>90</v>
      </c>
      <c r="S188" t="s">
        <v>90</v>
      </c>
      <c r="T188" t="s">
        <v>90</v>
      </c>
      <c r="U188" t="s">
        <v>90</v>
      </c>
      <c r="V188" t="s">
        <v>90</v>
      </c>
      <c r="W188" t="s">
        <v>90</v>
      </c>
      <c r="X188" t="s">
        <v>90</v>
      </c>
      <c r="Y188" t="s">
        <v>90</v>
      </c>
      <c r="Z188" t="s">
        <v>90</v>
      </c>
      <c r="AA188" t="s">
        <v>90</v>
      </c>
      <c r="AB188" t="s">
        <v>90</v>
      </c>
      <c r="AC188">
        <v>0</v>
      </c>
      <c r="AD188">
        <f>AC188/AY188</f>
        <v>0</v>
      </c>
      <c r="AH188" t="s">
        <v>90</v>
      </c>
      <c r="AI188" t="s">
        <v>90</v>
      </c>
      <c r="AJ188" t="s">
        <v>90</v>
      </c>
      <c r="AK188" t="s">
        <v>90</v>
      </c>
      <c r="AL188" t="s">
        <v>90</v>
      </c>
      <c r="AM188" t="s">
        <v>90</v>
      </c>
      <c r="AN188">
        <v>0</v>
      </c>
      <c r="AO188" t="s">
        <v>90</v>
      </c>
      <c r="AP188" t="s">
        <v>90</v>
      </c>
      <c r="AQ188">
        <v>0</v>
      </c>
      <c r="AR188" t="s">
        <v>90</v>
      </c>
      <c r="AT188" t="s">
        <v>90</v>
      </c>
      <c r="AU188" t="s">
        <v>90</v>
      </c>
      <c r="AW188">
        <v>2</v>
      </c>
      <c r="AY188">
        <v>10576.4</v>
      </c>
    </row>
    <row r="189" spans="1:51" ht="12.75" customHeight="1" x14ac:dyDescent="0.2">
      <c r="A189" t="s">
        <v>75</v>
      </c>
      <c r="B189">
        <v>1972</v>
      </c>
      <c r="C189" t="s">
        <v>90</v>
      </c>
      <c r="D189" t="s">
        <v>90</v>
      </c>
      <c r="G189">
        <v>0</v>
      </c>
      <c r="H189" t="s">
        <v>90</v>
      </c>
      <c r="I189" t="s">
        <v>90</v>
      </c>
      <c r="J189" t="s">
        <v>90</v>
      </c>
      <c r="K189" t="s">
        <v>90</v>
      </c>
      <c r="L189" t="s">
        <v>90</v>
      </c>
      <c r="M189" t="s">
        <v>90</v>
      </c>
      <c r="N189" t="s">
        <v>90</v>
      </c>
      <c r="O189" t="s">
        <v>90</v>
      </c>
      <c r="P189" t="s">
        <v>90</v>
      </c>
      <c r="Q189" t="s">
        <v>90</v>
      </c>
      <c r="R189" t="s">
        <v>90</v>
      </c>
      <c r="S189" t="s">
        <v>90</v>
      </c>
      <c r="T189" t="s">
        <v>90</v>
      </c>
      <c r="U189" t="s">
        <v>90</v>
      </c>
      <c r="V189" t="s">
        <v>90</v>
      </c>
      <c r="W189" t="s">
        <v>90</v>
      </c>
      <c r="X189" t="s">
        <v>90</v>
      </c>
      <c r="Y189" t="s">
        <v>90</v>
      </c>
      <c r="Z189" t="s">
        <v>90</v>
      </c>
      <c r="AA189" t="s">
        <v>90</v>
      </c>
      <c r="AB189" t="s">
        <v>90</v>
      </c>
      <c r="AC189">
        <v>2667</v>
      </c>
      <c r="AD189">
        <f>AC189/AY189</f>
        <v>0.27179977925822202</v>
      </c>
      <c r="AH189" t="s">
        <v>90</v>
      </c>
      <c r="AI189" t="s">
        <v>90</v>
      </c>
      <c r="AJ189" t="s">
        <v>90</v>
      </c>
      <c r="AK189" t="s">
        <v>90</v>
      </c>
      <c r="AL189" t="s">
        <v>90</v>
      </c>
      <c r="AM189" t="s">
        <v>90</v>
      </c>
      <c r="AN189">
        <v>0</v>
      </c>
      <c r="AO189" t="s">
        <v>90</v>
      </c>
      <c r="AP189" t="s">
        <v>90</v>
      </c>
      <c r="AQ189">
        <v>0</v>
      </c>
      <c r="AR189" t="s">
        <v>90</v>
      </c>
      <c r="AT189" t="s">
        <v>90</v>
      </c>
      <c r="AU189" t="s">
        <v>90</v>
      </c>
      <c r="AW189">
        <v>2</v>
      </c>
      <c r="AY189">
        <v>9812.3700000000008</v>
      </c>
    </row>
    <row r="190" spans="1:51" ht="12.75" customHeight="1" x14ac:dyDescent="0.2">
      <c r="A190" t="s">
        <v>76</v>
      </c>
      <c r="B190">
        <v>1972</v>
      </c>
      <c r="C190" t="s">
        <v>90</v>
      </c>
      <c r="D190" t="s">
        <v>90</v>
      </c>
      <c r="G190">
        <v>0</v>
      </c>
      <c r="H190" t="s">
        <v>90</v>
      </c>
      <c r="I190" t="s">
        <v>90</v>
      </c>
      <c r="J190" t="s">
        <v>90</v>
      </c>
      <c r="K190" t="s">
        <v>90</v>
      </c>
      <c r="L190" t="s">
        <v>90</v>
      </c>
      <c r="M190" t="s">
        <v>90</v>
      </c>
      <c r="N190" t="s">
        <v>90</v>
      </c>
      <c r="O190" t="s">
        <v>90</v>
      </c>
      <c r="P190" t="s">
        <v>90</v>
      </c>
      <c r="Q190" t="s">
        <v>90</v>
      </c>
      <c r="R190" t="s">
        <v>90</v>
      </c>
      <c r="S190" t="s">
        <v>90</v>
      </c>
      <c r="T190" t="s">
        <v>90</v>
      </c>
      <c r="U190" t="s">
        <v>90</v>
      </c>
      <c r="V190" t="s">
        <v>90</v>
      </c>
      <c r="W190" t="s">
        <v>90</v>
      </c>
      <c r="X190" t="s">
        <v>90</v>
      </c>
      <c r="Y190" t="s">
        <v>90</v>
      </c>
      <c r="Z190" t="s">
        <v>90</v>
      </c>
      <c r="AA190" t="s">
        <v>90</v>
      </c>
      <c r="AB190" t="s">
        <v>90</v>
      </c>
      <c r="AC190">
        <v>21386</v>
      </c>
      <c r="AD190">
        <f>AC190/AY190</f>
        <v>0.39660991802974666</v>
      </c>
      <c r="AH190" t="s">
        <v>90</v>
      </c>
      <c r="AI190" t="s">
        <v>90</v>
      </c>
      <c r="AJ190" t="s">
        <v>90</v>
      </c>
      <c r="AK190" t="s">
        <v>90</v>
      </c>
      <c r="AL190" t="s">
        <v>90</v>
      </c>
      <c r="AM190" t="s">
        <v>90</v>
      </c>
      <c r="AN190">
        <v>0</v>
      </c>
      <c r="AO190" t="s">
        <v>90</v>
      </c>
      <c r="AP190" t="s">
        <v>90</v>
      </c>
      <c r="AQ190">
        <v>1</v>
      </c>
      <c r="AR190" t="s">
        <v>90</v>
      </c>
      <c r="AT190" t="s">
        <v>90</v>
      </c>
      <c r="AU190" t="s">
        <v>90</v>
      </c>
      <c r="AW190">
        <v>2</v>
      </c>
      <c r="AY190">
        <v>53922</v>
      </c>
    </row>
    <row r="191" spans="1:51" ht="12.75" customHeight="1" x14ac:dyDescent="0.2">
      <c r="A191" t="s">
        <v>77</v>
      </c>
      <c r="B191">
        <v>1972</v>
      </c>
      <c r="C191" t="s">
        <v>90</v>
      </c>
      <c r="D191" t="s">
        <v>90</v>
      </c>
      <c r="G191">
        <v>0</v>
      </c>
      <c r="H191" t="s">
        <v>90</v>
      </c>
      <c r="I191" t="s">
        <v>90</v>
      </c>
      <c r="J191" t="s">
        <v>90</v>
      </c>
      <c r="K191" t="s">
        <v>90</v>
      </c>
      <c r="L191" t="s">
        <v>90</v>
      </c>
      <c r="M191" t="s">
        <v>90</v>
      </c>
      <c r="N191" t="s">
        <v>90</v>
      </c>
      <c r="O191" t="s">
        <v>90</v>
      </c>
      <c r="P191" t="s">
        <v>90</v>
      </c>
      <c r="Q191" t="s">
        <v>90</v>
      </c>
      <c r="R191" t="s">
        <v>90</v>
      </c>
      <c r="S191" t="s">
        <v>90</v>
      </c>
      <c r="T191" t="s">
        <v>90</v>
      </c>
      <c r="U191" t="s">
        <v>90</v>
      </c>
      <c r="V191" t="s">
        <v>90</v>
      </c>
      <c r="W191" t="s">
        <v>90</v>
      </c>
      <c r="X191" t="s">
        <v>90</v>
      </c>
      <c r="Y191" t="s">
        <v>90</v>
      </c>
      <c r="Z191" t="s">
        <v>90</v>
      </c>
      <c r="AA191" t="s">
        <v>90</v>
      </c>
      <c r="AB191" t="s">
        <v>90</v>
      </c>
      <c r="AC191">
        <v>9294</v>
      </c>
      <c r="AD191">
        <f>AC191/AY191</f>
        <v>2.0491631591596091</v>
      </c>
      <c r="AH191" t="s">
        <v>90</v>
      </c>
      <c r="AI191" t="s">
        <v>90</v>
      </c>
      <c r="AJ191" t="s">
        <v>90</v>
      </c>
      <c r="AK191" t="s">
        <v>90</v>
      </c>
      <c r="AL191" t="s">
        <v>90</v>
      </c>
      <c r="AM191" t="s">
        <v>90</v>
      </c>
      <c r="AN191">
        <v>0</v>
      </c>
      <c r="AO191" t="s">
        <v>90</v>
      </c>
      <c r="AP191" t="s">
        <v>90</v>
      </c>
      <c r="AQ191">
        <v>0</v>
      </c>
      <c r="AR191" t="s">
        <v>90</v>
      </c>
      <c r="AT191" t="s">
        <v>90</v>
      </c>
      <c r="AU191" t="s">
        <v>90</v>
      </c>
      <c r="AW191">
        <v>2</v>
      </c>
      <c r="AY191">
        <v>4535.51</v>
      </c>
    </row>
    <row r="192" spans="1:51" ht="12.75" customHeight="1" x14ac:dyDescent="0.2">
      <c r="A192" t="s">
        <v>78</v>
      </c>
      <c r="B192">
        <v>1972</v>
      </c>
      <c r="C192" t="s">
        <v>90</v>
      </c>
      <c r="D192" t="s">
        <v>90</v>
      </c>
      <c r="G192">
        <v>0</v>
      </c>
      <c r="H192" t="s">
        <v>90</v>
      </c>
      <c r="I192" t="s">
        <v>90</v>
      </c>
      <c r="J192" t="s">
        <v>90</v>
      </c>
      <c r="K192" t="s">
        <v>90</v>
      </c>
      <c r="L192" t="s">
        <v>90</v>
      </c>
      <c r="M192" t="s">
        <v>90</v>
      </c>
      <c r="N192" t="s">
        <v>90</v>
      </c>
      <c r="O192" t="s">
        <v>90</v>
      </c>
      <c r="P192" t="s">
        <v>90</v>
      </c>
      <c r="Q192" t="s">
        <v>90</v>
      </c>
      <c r="R192" t="s">
        <v>90</v>
      </c>
      <c r="S192" t="s">
        <v>90</v>
      </c>
      <c r="T192" t="s">
        <v>90</v>
      </c>
      <c r="U192" t="s">
        <v>90</v>
      </c>
      <c r="V192" t="s">
        <v>90</v>
      </c>
      <c r="W192" t="s">
        <v>90</v>
      </c>
      <c r="X192" t="s">
        <v>90</v>
      </c>
      <c r="Y192" t="s">
        <v>90</v>
      </c>
      <c r="Z192" t="s">
        <v>90</v>
      </c>
      <c r="AA192" t="s">
        <v>90</v>
      </c>
      <c r="AB192" t="s">
        <v>90</v>
      </c>
      <c r="AC192">
        <v>2508</v>
      </c>
      <c r="AD192">
        <f>AC192/AY192</f>
        <v>0.26000441634295701</v>
      </c>
      <c r="AH192" t="s">
        <v>90</v>
      </c>
      <c r="AI192" t="s">
        <v>90</v>
      </c>
      <c r="AJ192" t="s">
        <v>90</v>
      </c>
      <c r="AK192" t="s">
        <v>90</v>
      </c>
      <c r="AL192" t="s">
        <v>90</v>
      </c>
      <c r="AM192" t="s">
        <v>90</v>
      </c>
      <c r="AN192">
        <v>0</v>
      </c>
      <c r="AO192" t="s">
        <v>90</v>
      </c>
      <c r="AP192" t="s">
        <v>90</v>
      </c>
      <c r="AQ192">
        <v>0</v>
      </c>
      <c r="AR192" t="s">
        <v>90</v>
      </c>
      <c r="AT192" t="s">
        <v>90</v>
      </c>
      <c r="AU192" t="s">
        <v>90</v>
      </c>
      <c r="AW192">
        <v>2</v>
      </c>
      <c r="AY192">
        <v>9645.99</v>
      </c>
    </row>
    <row r="193" spans="1:51" ht="12.75" customHeight="1" x14ac:dyDescent="0.2">
      <c r="A193" t="s">
        <v>80</v>
      </c>
      <c r="B193">
        <v>1972</v>
      </c>
      <c r="C193" t="s">
        <v>90</v>
      </c>
      <c r="D193" t="s">
        <v>90</v>
      </c>
      <c r="G193">
        <v>0</v>
      </c>
      <c r="H193" t="s">
        <v>90</v>
      </c>
      <c r="I193" t="s">
        <v>90</v>
      </c>
      <c r="J193" t="s">
        <v>90</v>
      </c>
      <c r="K193" t="s">
        <v>90</v>
      </c>
      <c r="L193" t="s">
        <v>90</v>
      </c>
      <c r="M193" t="s">
        <v>90</v>
      </c>
      <c r="N193" t="s">
        <v>90</v>
      </c>
      <c r="O193" t="s">
        <v>90</v>
      </c>
      <c r="P193" t="s">
        <v>90</v>
      </c>
      <c r="Q193" t="s">
        <v>90</v>
      </c>
      <c r="R193" t="s">
        <v>90</v>
      </c>
      <c r="S193" t="s">
        <v>90</v>
      </c>
      <c r="T193" t="s">
        <v>90</v>
      </c>
      <c r="U193" t="s">
        <v>90</v>
      </c>
      <c r="V193" t="s">
        <v>90</v>
      </c>
      <c r="W193" t="s">
        <v>90</v>
      </c>
      <c r="X193" t="s">
        <v>90</v>
      </c>
      <c r="Y193" t="s">
        <v>90</v>
      </c>
      <c r="Z193" t="s">
        <v>90</v>
      </c>
      <c r="AA193" t="s">
        <v>90</v>
      </c>
      <c r="AB193" t="s">
        <v>90</v>
      </c>
      <c r="AC193">
        <v>1565</v>
      </c>
      <c r="AD193">
        <f>AC193/AY193</f>
        <v>0.59694547008025389</v>
      </c>
      <c r="AH193" t="s">
        <v>90</v>
      </c>
      <c r="AI193" t="s">
        <v>90</v>
      </c>
      <c r="AJ193" t="s">
        <v>90</v>
      </c>
      <c r="AK193" t="s">
        <v>90</v>
      </c>
      <c r="AL193" t="s">
        <v>90</v>
      </c>
      <c r="AM193" t="s">
        <v>90</v>
      </c>
      <c r="AN193">
        <v>0</v>
      </c>
      <c r="AO193" t="s">
        <v>90</v>
      </c>
      <c r="AP193" t="s">
        <v>90</v>
      </c>
      <c r="AQ193">
        <v>0</v>
      </c>
      <c r="AR193" t="s">
        <v>90</v>
      </c>
      <c r="AT193" t="s">
        <v>90</v>
      </c>
      <c r="AU193" t="s">
        <v>90</v>
      </c>
      <c r="AW193">
        <v>2</v>
      </c>
      <c r="AY193">
        <v>2621.68</v>
      </c>
    </row>
    <row r="194" spans="1:51" ht="12.75" customHeight="1" x14ac:dyDescent="0.2">
      <c r="A194" t="s">
        <v>81</v>
      </c>
      <c r="B194">
        <v>1972</v>
      </c>
      <c r="C194" t="s">
        <v>90</v>
      </c>
      <c r="D194" t="s">
        <v>90</v>
      </c>
      <c r="G194">
        <v>0</v>
      </c>
      <c r="H194" t="s">
        <v>90</v>
      </c>
      <c r="I194" t="s">
        <v>90</v>
      </c>
      <c r="J194" t="s">
        <v>90</v>
      </c>
      <c r="K194" t="s">
        <v>90</v>
      </c>
      <c r="L194" t="s">
        <v>90</v>
      </c>
      <c r="M194" t="s">
        <v>90</v>
      </c>
      <c r="N194" t="s">
        <v>90</v>
      </c>
      <c r="O194" t="s">
        <v>90</v>
      </c>
      <c r="P194" t="s">
        <v>90</v>
      </c>
      <c r="Q194" t="s">
        <v>90</v>
      </c>
      <c r="R194" t="s">
        <v>90</v>
      </c>
      <c r="S194" t="s">
        <v>90</v>
      </c>
      <c r="T194" t="s">
        <v>90</v>
      </c>
      <c r="U194" t="s">
        <v>90</v>
      </c>
      <c r="V194" t="s">
        <v>90</v>
      </c>
      <c r="W194" t="s">
        <v>90</v>
      </c>
      <c r="X194" t="s">
        <v>90</v>
      </c>
      <c r="Y194" t="s">
        <v>90</v>
      </c>
      <c r="Z194" t="s">
        <v>90</v>
      </c>
      <c r="AA194" t="s">
        <v>90</v>
      </c>
      <c r="AB194" t="s">
        <v>90</v>
      </c>
      <c r="AC194">
        <v>168</v>
      </c>
      <c r="AD194">
        <f>AC194/AY194</f>
        <v>1.1210238684665329E-2</v>
      </c>
      <c r="AH194" t="s">
        <v>90</v>
      </c>
      <c r="AI194" t="s">
        <v>90</v>
      </c>
      <c r="AJ194" t="s">
        <v>90</v>
      </c>
      <c r="AK194" t="s">
        <v>90</v>
      </c>
      <c r="AL194" t="s">
        <v>90</v>
      </c>
      <c r="AM194" t="s">
        <v>90</v>
      </c>
      <c r="AN194">
        <v>0</v>
      </c>
      <c r="AO194" t="s">
        <v>90</v>
      </c>
      <c r="AP194" t="s">
        <v>90</v>
      </c>
      <c r="AQ194">
        <v>0</v>
      </c>
      <c r="AR194" t="s">
        <v>90</v>
      </c>
      <c r="AT194" t="s">
        <v>90</v>
      </c>
      <c r="AU194" t="s">
        <v>90</v>
      </c>
      <c r="AW194">
        <v>2</v>
      </c>
      <c r="AY194">
        <v>14986.3</v>
      </c>
    </row>
    <row r="195" spans="1:51" ht="12.75" customHeight="1" x14ac:dyDescent="0.2">
      <c r="A195" t="s">
        <v>82</v>
      </c>
      <c r="B195">
        <v>1972</v>
      </c>
      <c r="C195" t="s">
        <v>90</v>
      </c>
      <c r="D195" t="s">
        <v>90</v>
      </c>
      <c r="G195">
        <v>0</v>
      </c>
      <c r="H195" t="s">
        <v>90</v>
      </c>
      <c r="I195" t="s">
        <v>90</v>
      </c>
      <c r="J195" t="s">
        <v>90</v>
      </c>
      <c r="K195" t="s">
        <v>90</v>
      </c>
      <c r="L195" t="s">
        <v>90</v>
      </c>
      <c r="M195" t="s">
        <v>90</v>
      </c>
      <c r="N195" t="s">
        <v>90</v>
      </c>
      <c r="O195" t="s">
        <v>90</v>
      </c>
      <c r="P195" t="s">
        <v>90</v>
      </c>
      <c r="Q195" t="s">
        <v>90</v>
      </c>
      <c r="R195" t="s">
        <v>90</v>
      </c>
      <c r="S195" t="s">
        <v>90</v>
      </c>
      <c r="T195" t="s">
        <v>90</v>
      </c>
      <c r="U195" t="s">
        <v>90</v>
      </c>
      <c r="V195" t="s">
        <v>90</v>
      </c>
      <c r="W195" t="s">
        <v>90</v>
      </c>
      <c r="X195" t="s">
        <v>90</v>
      </c>
      <c r="Y195" t="s">
        <v>90</v>
      </c>
      <c r="Z195" t="s">
        <v>90</v>
      </c>
      <c r="AA195" t="s">
        <v>90</v>
      </c>
      <c r="AB195" t="s">
        <v>90</v>
      </c>
      <c r="AC195">
        <v>4036</v>
      </c>
      <c r="AD195">
        <f>AC195/AY195</f>
        <v>8.3986573801432929E-2</v>
      </c>
      <c r="AH195" t="s">
        <v>90</v>
      </c>
      <c r="AI195" t="s">
        <v>90</v>
      </c>
      <c r="AJ195" t="s">
        <v>90</v>
      </c>
      <c r="AK195" t="s">
        <v>90</v>
      </c>
      <c r="AL195" t="s">
        <v>90</v>
      </c>
      <c r="AM195" t="s">
        <v>90</v>
      </c>
      <c r="AN195">
        <v>0</v>
      </c>
      <c r="AO195" t="s">
        <v>90</v>
      </c>
      <c r="AP195" t="s">
        <v>90</v>
      </c>
      <c r="AQ195">
        <v>0</v>
      </c>
      <c r="AR195" t="s">
        <v>90</v>
      </c>
      <c r="AT195" t="s">
        <v>90</v>
      </c>
      <c r="AU195" t="s">
        <v>90</v>
      </c>
      <c r="AW195">
        <v>2</v>
      </c>
      <c r="AY195">
        <v>48055.3</v>
      </c>
    </row>
    <row r="196" spans="1:51" ht="12.75" customHeight="1" x14ac:dyDescent="0.2">
      <c r="A196" t="s">
        <v>83</v>
      </c>
      <c r="B196">
        <v>1972</v>
      </c>
      <c r="C196" t="s">
        <v>90</v>
      </c>
      <c r="D196" t="s">
        <v>90</v>
      </c>
      <c r="G196">
        <v>0</v>
      </c>
      <c r="H196" t="s">
        <v>90</v>
      </c>
      <c r="I196" t="s">
        <v>90</v>
      </c>
      <c r="J196" t="s">
        <v>90</v>
      </c>
      <c r="K196" t="s">
        <v>90</v>
      </c>
      <c r="L196" t="s">
        <v>90</v>
      </c>
      <c r="M196" t="s">
        <v>90</v>
      </c>
      <c r="N196" t="s">
        <v>90</v>
      </c>
      <c r="O196" t="s">
        <v>90</v>
      </c>
      <c r="P196" t="s">
        <v>90</v>
      </c>
      <c r="Q196" t="s">
        <v>90</v>
      </c>
      <c r="R196" t="s">
        <v>90</v>
      </c>
      <c r="S196" t="s">
        <v>90</v>
      </c>
      <c r="T196" t="s">
        <v>90</v>
      </c>
      <c r="U196" t="s">
        <v>90</v>
      </c>
      <c r="V196" t="s">
        <v>90</v>
      </c>
      <c r="W196" t="s">
        <v>90</v>
      </c>
      <c r="X196" t="s">
        <v>90</v>
      </c>
      <c r="Y196" t="s">
        <v>90</v>
      </c>
      <c r="Z196" t="s">
        <v>90</v>
      </c>
      <c r="AA196" t="s">
        <v>90</v>
      </c>
      <c r="AB196" t="s">
        <v>90</v>
      </c>
      <c r="AC196">
        <v>0</v>
      </c>
      <c r="AD196">
        <f>AC196/AY196</f>
        <v>0</v>
      </c>
      <c r="AH196" t="s">
        <v>90</v>
      </c>
      <c r="AI196" t="s">
        <v>90</v>
      </c>
      <c r="AJ196" t="s">
        <v>90</v>
      </c>
      <c r="AK196" t="s">
        <v>90</v>
      </c>
      <c r="AL196" t="s">
        <v>90</v>
      </c>
      <c r="AM196" t="s">
        <v>90</v>
      </c>
      <c r="AN196">
        <v>0</v>
      </c>
      <c r="AO196" t="s">
        <v>90</v>
      </c>
      <c r="AP196" t="s">
        <v>90</v>
      </c>
      <c r="AQ196">
        <v>1</v>
      </c>
      <c r="AR196" t="s">
        <v>90</v>
      </c>
      <c r="AT196" t="s">
        <v>90</v>
      </c>
      <c r="AU196" t="s">
        <v>90</v>
      </c>
      <c r="AW196">
        <v>2</v>
      </c>
      <c r="AY196">
        <v>4457.28</v>
      </c>
    </row>
    <row r="197" spans="1:51" ht="12.75" customHeight="1" x14ac:dyDescent="0.2">
      <c r="A197" t="s">
        <v>84</v>
      </c>
      <c r="B197">
        <v>1972</v>
      </c>
      <c r="C197" t="s">
        <v>90</v>
      </c>
      <c r="D197" t="s">
        <v>90</v>
      </c>
      <c r="G197">
        <v>0</v>
      </c>
      <c r="H197" t="s">
        <v>90</v>
      </c>
      <c r="I197" t="s">
        <v>90</v>
      </c>
      <c r="J197" t="s">
        <v>90</v>
      </c>
      <c r="K197" t="s">
        <v>90</v>
      </c>
      <c r="L197" t="s">
        <v>90</v>
      </c>
      <c r="M197" t="s">
        <v>90</v>
      </c>
      <c r="N197" t="s">
        <v>90</v>
      </c>
      <c r="O197" t="s">
        <v>90</v>
      </c>
      <c r="P197" t="s">
        <v>90</v>
      </c>
      <c r="Q197" t="s">
        <v>90</v>
      </c>
      <c r="R197" t="s">
        <v>90</v>
      </c>
      <c r="S197" t="s">
        <v>90</v>
      </c>
      <c r="T197" t="s">
        <v>90</v>
      </c>
      <c r="U197" t="s">
        <v>90</v>
      </c>
      <c r="V197" t="s">
        <v>90</v>
      </c>
      <c r="W197" t="s">
        <v>90</v>
      </c>
      <c r="X197" t="s">
        <v>90</v>
      </c>
      <c r="Y197" t="s">
        <v>90</v>
      </c>
      <c r="Z197" t="s">
        <v>90</v>
      </c>
      <c r="AA197" t="s">
        <v>90</v>
      </c>
      <c r="AB197" t="s">
        <v>90</v>
      </c>
      <c r="AC197">
        <v>2913</v>
      </c>
      <c r="AD197">
        <f>AC197/AY197</f>
        <v>1.556680151125694</v>
      </c>
      <c r="AH197" t="s">
        <v>90</v>
      </c>
      <c r="AI197" t="s">
        <v>90</v>
      </c>
      <c r="AJ197" t="s">
        <v>90</v>
      </c>
      <c r="AK197" t="s">
        <v>90</v>
      </c>
      <c r="AL197" t="s">
        <v>90</v>
      </c>
      <c r="AM197" t="s">
        <v>90</v>
      </c>
      <c r="AN197">
        <v>0</v>
      </c>
      <c r="AO197" t="s">
        <v>90</v>
      </c>
      <c r="AP197" t="s">
        <v>90</v>
      </c>
      <c r="AQ197">
        <v>0</v>
      </c>
      <c r="AR197" t="s">
        <v>90</v>
      </c>
      <c r="AT197" t="s">
        <v>90</v>
      </c>
      <c r="AU197" t="s">
        <v>90</v>
      </c>
      <c r="AW197">
        <v>2</v>
      </c>
      <c r="AY197">
        <v>1871.29</v>
      </c>
    </row>
    <row r="198" spans="1:51" ht="12.75" customHeight="1" x14ac:dyDescent="0.2">
      <c r="A198" t="s">
        <v>85</v>
      </c>
      <c r="B198">
        <v>1972</v>
      </c>
      <c r="C198" t="s">
        <v>90</v>
      </c>
      <c r="D198" t="s">
        <v>90</v>
      </c>
      <c r="G198">
        <v>0</v>
      </c>
      <c r="H198" t="s">
        <v>90</v>
      </c>
      <c r="I198" t="s">
        <v>90</v>
      </c>
      <c r="J198" t="s">
        <v>90</v>
      </c>
      <c r="K198" t="s">
        <v>90</v>
      </c>
      <c r="L198" t="s">
        <v>90</v>
      </c>
      <c r="M198" t="s">
        <v>90</v>
      </c>
      <c r="N198" t="s">
        <v>90</v>
      </c>
      <c r="O198" t="s">
        <v>90</v>
      </c>
      <c r="P198" t="s">
        <v>90</v>
      </c>
      <c r="Q198" t="s">
        <v>90</v>
      </c>
      <c r="R198" t="s">
        <v>90</v>
      </c>
      <c r="S198" t="s">
        <v>90</v>
      </c>
      <c r="T198" t="s">
        <v>90</v>
      </c>
      <c r="U198" t="s">
        <v>90</v>
      </c>
      <c r="V198" t="s">
        <v>90</v>
      </c>
      <c r="W198" t="s">
        <v>90</v>
      </c>
      <c r="X198" t="s">
        <v>90</v>
      </c>
      <c r="Y198" t="s">
        <v>90</v>
      </c>
      <c r="Z198" t="s">
        <v>90</v>
      </c>
      <c r="AA198" t="s">
        <v>90</v>
      </c>
      <c r="AB198" t="s">
        <v>90</v>
      </c>
      <c r="AC198">
        <v>36</v>
      </c>
      <c r="AD198">
        <f>AC198/AY198</f>
        <v>1.5953133239682534E-3</v>
      </c>
      <c r="AH198" t="s">
        <v>90</v>
      </c>
      <c r="AI198" t="s">
        <v>90</v>
      </c>
      <c r="AJ198" t="s">
        <v>90</v>
      </c>
      <c r="AK198" t="s">
        <v>90</v>
      </c>
      <c r="AL198" t="s">
        <v>90</v>
      </c>
      <c r="AM198" t="s">
        <v>90</v>
      </c>
      <c r="AN198">
        <v>0</v>
      </c>
      <c r="AO198" t="s">
        <v>90</v>
      </c>
      <c r="AP198" t="s">
        <v>90</v>
      </c>
      <c r="AQ198">
        <v>0.5</v>
      </c>
      <c r="AR198" t="s">
        <v>90</v>
      </c>
      <c r="AT198" t="s">
        <v>90</v>
      </c>
      <c r="AU198" t="s">
        <v>90</v>
      </c>
      <c r="AW198">
        <v>2</v>
      </c>
      <c r="AY198">
        <v>22566.1</v>
      </c>
    </row>
    <row r="199" spans="1:51" ht="12.75" customHeight="1" x14ac:dyDescent="0.2">
      <c r="A199" t="s">
        <v>86</v>
      </c>
      <c r="B199">
        <v>1972</v>
      </c>
      <c r="C199" t="s">
        <v>90</v>
      </c>
      <c r="D199" t="s">
        <v>90</v>
      </c>
      <c r="G199">
        <v>0</v>
      </c>
      <c r="H199" t="s">
        <v>90</v>
      </c>
      <c r="I199" t="s">
        <v>90</v>
      </c>
      <c r="J199" t="s">
        <v>90</v>
      </c>
      <c r="K199" t="s">
        <v>90</v>
      </c>
      <c r="L199" t="s">
        <v>90</v>
      </c>
      <c r="M199" t="s">
        <v>90</v>
      </c>
      <c r="N199" t="s">
        <v>90</v>
      </c>
      <c r="O199" t="s">
        <v>90</v>
      </c>
      <c r="P199" t="s">
        <v>90</v>
      </c>
      <c r="Q199" t="s">
        <v>90</v>
      </c>
      <c r="R199" t="s">
        <v>90</v>
      </c>
      <c r="S199" t="s">
        <v>90</v>
      </c>
      <c r="T199" t="s">
        <v>90</v>
      </c>
      <c r="U199" t="s">
        <v>90</v>
      </c>
      <c r="V199" t="s">
        <v>90</v>
      </c>
      <c r="W199" t="s">
        <v>90</v>
      </c>
      <c r="X199" t="s">
        <v>90</v>
      </c>
      <c r="Y199" t="s">
        <v>90</v>
      </c>
      <c r="Z199" t="s">
        <v>90</v>
      </c>
      <c r="AA199" t="s">
        <v>90</v>
      </c>
      <c r="AB199" t="s">
        <v>90</v>
      </c>
      <c r="AC199">
        <v>3062</v>
      </c>
      <c r="AD199">
        <f>AC199/AY199</f>
        <v>0.18854331508654398</v>
      </c>
      <c r="AH199" t="s">
        <v>90</v>
      </c>
      <c r="AI199" t="s">
        <v>90</v>
      </c>
      <c r="AJ199" t="s">
        <v>90</v>
      </c>
      <c r="AK199" t="s">
        <v>90</v>
      </c>
      <c r="AL199" t="s">
        <v>90</v>
      </c>
      <c r="AM199" t="s">
        <v>90</v>
      </c>
      <c r="AN199">
        <v>0</v>
      </c>
      <c r="AO199" t="s">
        <v>90</v>
      </c>
      <c r="AP199" t="s">
        <v>90</v>
      </c>
      <c r="AQ199">
        <v>1</v>
      </c>
      <c r="AR199" t="s">
        <v>90</v>
      </c>
      <c r="AT199" t="s">
        <v>90</v>
      </c>
      <c r="AU199" t="s">
        <v>90</v>
      </c>
      <c r="AW199">
        <v>2</v>
      </c>
      <c r="AY199">
        <v>16240.3</v>
      </c>
    </row>
    <row r="200" spans="1:51" ht="12.75" customHeight="1" x14ac:dyDescent="0.2">
      <c r="A200" t="s">
        <v>87</v>
      </c>
      <c r="B200">
        <v>1972</v>
      </c>
      <c r="C200" t="s">
        <v>90</v>
      </c>
      <c r="D200" t="s">
        <v>90</v>
      </c>
      <c r="G200">
        <v>0</v>
      </c>
      <c r="H200" t="s">
        <v>90</v>
      </c>
      <c r="I200" t="s">
        <v>90</v>
      </c>
      <c r="J200" t="s">
        <v>90</v>
      </c>
      <c r="K200" t="s">
        <v>90</v>
      </c>
      <c r="L200" t="s">
        <v>90</v>
      </c>
      <c r="M200" t="s">
        <v>90</v>
      </c>
      <c r="N200" t="s">
        <v>90</v>
      </c>
      <c r="O200" t="s">
        <v>90</v>
      </c>
      <c r="P200" t="s">
        <v>90</v>
      </c>
      <c r="Q200" t="s">
        <v>90</v>
      </c>
      <c r="R200" t="s">
        <v>90</v>
      </c>
      <c r="S200" t="s">
        <v>90</v>
      </c>
      <c r="T200" t="s">
        <v>90</v>
      </c>
      <c r="U200" t="s">
        <v>90</v>
      </c>
      <c r="V200" t="s">
        <v>90</v>
      </c>
      <c r="W200" t="s">
        <v>90</v>
      </c>
      <c r="X200" t="s">
        <v>90</v>
      </c>
      <c r="Y200" t="s">
        <v>90</v>
      </c>
      <c r="Z200" t="s">
        <v>90</v>
      </c>
      <c r="AA200" t="s">
        <v>90</v>
      </c>
      <c r="AB200" t="s">
        <v>90</v>
      </c>
      <c r="AC200">
        <v>10577</v>
      </c>
      <c r="AD200">
        <f>AC200/AY200</f>
        <v>1.6742011257368257</v>
      </c>
      <c r="AH200" t="s">
        <v>90</v>
      </c>
      <c r="AI200" t="s">
        <v>90</v>
      </c>
      <c r="AJ200" t="s">
        <v>90</v>
      </c>
      <c r="AK200" t="s">
        <v>90</v>
      </c>
      <c r="AL200" t="s">
        <v>90</v>
      </c>
      <c r="AM200" t="s">
        <v>90</v>
      </c>
      <c r="AN200">
        <v>0</v>
      </c>
      <c r="AO200" t="s">
        <v>90</v>
      </c>
      <c r="AP200" t="s">
        <v>90</v>
      </c>
      <c r="AQ200">
        <v>0</v>
      </c>
      <c r="AR200" t="s">
        <v>90</v>
      </c>
      <c r="AT200" t="s">
        <v>90</v>
      </c>
      <c r="AU200" t="s">
        <v>90</v>
      </c>
      <c r="AW200">
        <v>2</v>
      </c>
      <c r="AY200">
        <v>6317.64</v>
      </c>
    </row>
    <row r="201" spans="1:51" ht="12.75" customHeight="1" x14ac:dyDescent="0.2">
      <c r="A201" t="s">
        <v>88</v>
      </c>
      <c r="B201">
        <v>1972</v>
      </c>
      <c r="C201" t="s">
        <v>90</v>
      </c>
      <c r="D201" t="s">
        <v>90</v>
      </c>
      <c r="G201">
        <v>0</v>
      </c>
      <c r="H201" t="s">
        <v>90</v>
      </c>
      <c r="I201" t="s">
        <v>90</v>
      </c>
      <c r="J201" t="s">
        <v>90</v>
      </c>
      <c r="K201" t="s">
        <v>90</v>
      </c>
      <c r="L201" t="s">
        <v>90</v>
      </c>
      <c r="M201" t="s">
        <v>90</v>
      </c>
      <c r="N201" t="s">
        <v>90</v>
      </c>
      <c r="O201" t="s">
        <v>90</v>
      </c>
      <c r="P201" t="s">
        <v>90</v>
      </c>
      <c r="Q201" t="s">
        <v>90</v>
      </c>
      <c r="R201" t="s">
        <v>90</v>
      </c>
      <c r="S201" t="s">
        <v>90</v>
      </c>
      <c r="T201" t="s">
        <v>90</v>
      </c>
      <c r="U201" t="s">
        <v>90</v>
      </c>
      <c r="V201" t="s">
        <v>90</v>
      </c>
      <c r="W201" t="s">
        <v>90</v>
      </c>
      <c r="X201" t="s">
        <v>90</v>
      </c>
      <c r="Y201" t="s">
        <v>90</v>
      </c>
      <c r="Z201" t="s">
        <v>90</v>
      </c>
      <c r="AA201" t="s">
        <v>90</v>
      </c>
      <c r="AB201" t="s">
        <v>90</v>
      </c>
      <c r="AC201">
        <v>4</v>
      </c>
      <c r="AD201">
        <f>AC201/AY201</f>
        <v>2.0233596875932644E-4</v>
      </c>
      <c r="AH201" t="s">
        <v>90</v>
      </c>
      <c r="AI201" t="s">
        <v>90</v>
      </c>
      <c r="AJ201" t="s">
        <v>90</v>
      </c>
      <c r="AK201" t="s">
        <v>90</v>
      </c>
      <c r="AL201" t="s">
        <v>90</v>
      </c>
      <c r="AM201" t="s">
        <v>90</v>
      </c>
      <c r="AN201">
        <v>0</v>
      </c>
      <c r="AO201" t="s">
        <v>90</v>
      </c>
      <c r="AP201" t="s">
        <v>90</v>
      </c>
      <c r="AQ201">
        <v>0</v>
      </c>
      <c r="AR201" t="s">
        <v>90</v>
      </c>
      <c r="AT201" t="s">
        <v>90</v>
      </c>
      <c r="AU201" t="s">
        <v>90</v>
      </c>
      <c r="AW201">
        <v>2</v>
      </c>
      <c r="AY201">
        <v>19769.099999999999</v>
      </c>
    </row>
    <row r="202" spans="1:51" ht="12.75" customHeight="1" x14ac:dyDescent="0.2">
      <c r="A202" t="s">
        <v>89</v>
      </c>
      <c r="B202">
        <v>1972</v>
      </c>
      <c r="C202" t="s">
        <v>90</v>
      </c>
      <c r="D202" t="s">
        <v>90</v>
      </c>
      <c r="G202">
        <v>0</v>
      </c>
      <c r="H202" t="s">
        <v>90</v>
      </c>
      <c r="I202" t="s">
        <v>90</v>
      </c>
      <c r="J202" t="s">
        <v>90</v>
      </c>
      <c r="K202" t="s">
        <v>90</v>
      </c>
      <c r="L202" t="s">
        <v>90</v>
      </c>
      <c r="M202" t="s">
        <v>90</v>
      </c>
      <c r="N202" t="s">
        <v>90</v>
      </c>
      <c r="O202" t="s">
        <v>90</v>
      </c>
      <c r="P202" t="s">
        <v>90</v>
      </c>
      <c r="Q202" t="s">
        <v>90</v>
      </c>
      <c r="R202" t="s">
        <v>90</v>
      </c>
      <c r="S202" t="s">
        <v>90</v>
      </c>
      <c r="T202" t="s">
        <v>90</v>
      </c>
      <c r="U202" t="s">
        <v>90</v>
      </c>
      <c r="V202" t="s">
        <v>90</v>
      </c>
      <c r="W202" t="s">
        <v>90</v>
      </c>
      <c r="X202" t="s">
        <v>90</v>
      </c>
      <c r="Y202" t="s">
        <v>90</v>
      </c>
      <c r="Z202" t="s">
        <v>90</v>
      </c>
      <c r="AA202" t="s">
        <v>90</v>
      </c>
      <c r="AB202" t="s">
        <v>90</v>
      </c>
      <c r="AC202">
        <v>24</v>
      </c>
      <c r="AD202">
        <f>AC202/AY202</f>
        <v>1.5245354930919485E-2</v>
      </c>
      <c r="AH202" t="s">
        <v>90</v>
      </c>
      <c r="AI202" t="s">
        <v>90</v>
      </c>
      <c r="AJ202" t="s">
        <v>90</v>
      </c>
      <c r="AK202" t="s">
        <v>90</v>
      </c>
      <c r="AL202" t="s">
        <v>90</v>
      </c>
      <c r="AM202" t="s">
        <v>90</v>
      </c>
      <c r="AN202">
        <v>0</v>
      </c>
      <c r="AO202" t="s">
        <v>90</v>
      </c>
      <c r="AP202" t="s">
        <v>90</v>
      </c>
      <c r="AQ202">
        <v>1</v>
      </c>
      <c r="AR202" t="s">
        <v>90</v>
      </c>
      <c r="AT202" t="s">
        <v>90</v>
      </c>
      <c r="AU202" t="s">
        <v>90</v>
      </c>
      <c r="AW202">
        <v>2</v>
      </c>
      <c r="AY202">
        <v>1574.25</v>
      </c>
    </row>
    <row r="203" spans="1:51" ht="12.75" customHeight="1" x14ac:dyDescent="0.2">
      <c r="A203" t="s">
        <v>34</v>
      </c>
      <c r="B203">
        <v>1977</v>
      </c>
      <c r="C203" t="s">
        <v>90</v>
      </c>
      <c r="D203" t="s">
        <v>90</v>
      </c>
      <c r="G203">
        <v>0</v>
      </c>
      <c r="H203" t="s">
        <v>90</v>
      </c>
      <c r="I203" t="s">
        <v>90</v>
      </c>
      <c r="J203" t="s">
        <v>90</v>
      </c>
      <c r="K203" t="s">
        <v>90</v>
      </c>
      <c r="L203" t="s">
        <v>90</v>
      </c>
      <c r="M203" t="s">
        <v>90</v>
      </c>
      <c r="N203" t="s">
        <v>90</v>
      </c>
      <c r="O203" t="s">
        <v>90</v>
      </c>
      <c r="P203" t="s">
        <v>90</v>
      </c>
      <c r="Q203" t="s">
        <v>90</v>
      </c>
      <c r="R203" t="s">
        <v>90</v>
      </c>
      <c r="S203" t="s">
        <v>90</v>
      </c>
      <c r="T203" t="s">
        <v>90</v>
      </c>
      <c r="U203" t="s">
        <v>90</v>
      </c>
      <c r="V203" t="s">
        <v>90</v>
      </c>
      <c r="W203" t="s">
        <v>90</v>
      </c>
      <c r="X203" t="s">
        <v>90</v>
      </c>
      <c r="Y203" t="s">
        <v>90</v>
      </c>
      <c r="Z203" t="s">
        <v>90</v>
      </c>
      <c r="AA203" t="s">
        <v>90</v>
      </c>
      <c r="AB203" t="s">
        <v>90</v>
      </c>
      <c r="AC203">
        <v>77</v>
      </c>
      <c r="AD203">
        <f>AC203/AY203</f>
        <v>3.6480961202260869E-3</v>
      </c>
      <c r="AH203" t="s">
        <v>90</v>
      </c>
      <c r="AI203" t="s">
        <v>90</v>
      </c>
      <c r="AJ203" t="s">
        <v>90</v>
      </c>
      <c r="AK203" t="s">
        <v>90</v>
      </c>
      <c r="AL203" t="s">
        <v>90</v>
      </c>
      <c r="AM203" t="s">
        <v>90</v>
      </c>
      <c r="AN203">
        <v>0</v>
      </c>
      <c r="AO203" t="s">
        <v>90</v>
      </c>
      <c r="AP203" t="s">
        <v>90</v>
      </c>
      <c r="AQ203">
        <v>0</v>
      </c>
      <c r="AR203" t="s">
        <v>90</v>
      </c>
      <c r="AT203" t="s">
        <v>90</v>
      </c>
      <c r="AU203" t="s">
        <v>90</v>
      </c>
      <c r="AW203">
        <v>2</v>
      </c>
      <c r="AY203">
        <v>21106.9</v>
      </c>
    </row>
    <row r="204" spans="1:51" ht="12.75" customHeight="1" x14ac:dyDescent="0.2">
      <c r="A204" t="s">
        <v>35</v>
      </c>
      <c r="B204">
        <v>1977</v>
      </c>
      <c r="C204" t="s">
        <v>90</v>
      </c>
      <c r="D204" t="s">
        <v>90</v>
      </c>
      <c r="G204">
        <v>0</v>
      </c>
      <c r="H204" t="s">
        <v>90</v>
      </c>
      <c r="I204" t="s">
        <v>90</v>
      </c>
      <c r="J204" t="s">
        <v>90</v>
      </c>
      <c r="K204" t="s">
        <v>90</v>
      </c>
      <c r="L204" t="s">
        <v>90</v>
      </c>
      <c r="M204" t="s">
        <v>90</v>
      </c>
      <c r="N204" t="s">
        <v>90</v>
      </c>
      <c r="O204" t="s">
        <v>90</v>
      </c>
      <c r="P204" t="s">
        <v>90</v>
      </c>
      <c r="Q204" t="s">
        <v>90</v>
      </c>
      <c r="R204" t="s">
        <v>90</v>
      </c>
      <c r="S204" t="s">
        <v>90</v>
      </c>
      <c r="T204" t="s">
        <v>90</v>
      </c>
      <c r="U204" t="s">
        <v>90</v>
      </c>
      <c r="V204">
        <v>0</v>
      </c>
      <c r="W204">
        <v>0</v>
      </c>
      <c r="X204">
        <v>0</v>
      </c>
      <c r="Y204">
        <v>0</v>
      </c>
      <c r="Z204">
        <v>1</v>
      </c>
      <c r="AA204">
        <v>0</v>
      </c>
      <c r="AB204">
        <v>0</v>
      </c>
      <c r="AC204">
        <v>0</v>
      </c>
      <c r="AD204">
        <f>AC204/AY204</f>
        <v>0</v>
      </c>
      <c r="AH204" t="s">
        <v>90</v>
      </c>
      <c r="AI204" t="s">
        <v>90</v>
      </c>
      <c r="AJ204" t="s">
        <v>90</v>
      </c>
      <c r="AK204" t="s">
        <v>90</v>
      </c>
      <c r="AL204" t="s">
        <v>90</v>
      </c>
      <c r="AM204" t="s">
        <v>90</v>
      </c>
      <c r="AN204">
        <v>0</v>
      </c>
      <c r="AO204" t="s">
        <v>90</v>
      </c>
      <c r="AP204" t="s">
        <v>90</v>
      </c>
      <c r="AQ204">
        <v>1</v>
      </c>
      <c r="AR204" t="s">
        <v>90</v>
      </c>
      <c r="AT204" t="s">
        <v>90</v>
      </c>
      <c r="AU204" t="s">
        <v>90</v>
      </c>
      <c r="AW204">
        <v>2</v>
      </c>
      <c r="AY204">
        <v>5071.3</v>
      </c>
    </row>
    <row r="205" spans="1:51" ht="12.75" customHeight="1" x14ac:dyDescent="0.2">
      <c r="A205" t="s">
        <v>36</v>
      </c>
      <c r="B205">
        <v>1977</v>
      </c>
      <c r="C205" t="s">
        <v>90</v>
      </c>
      <c r="D205" t="s">
        <v>90</v>
      </c>
      <c r="G205">
        <v>0</v>
      </c>
      <c r="H205" t="s">
        <v>90</v>
      </c>
      <c r="I205" t="s">
        <v>90</v>
      </c>
      <c r="J205" t="s">
        <v>90</v>
      </c>
      <c r="K205" t="s">
        <v>90</v>
      </c>
      <c r="L205" t="s">
        <v>90</v>
      </c>
      <c r="M205" t="s">
        <v>90</v>
      </c>
      <c r="N205" t="s">
        <v>90</v>
      </c>
      <c r="O205" t="s">
        <v>90</v>
      </c>
      <c r="P205" t="s">
        <v>90</v>
      </c>
      <c r="Q205" t="s">
        <v>90</v>
      </c>
      <c r="R205" t="s">
        <v>90</v>
      </c>
      <c r="S205" t="s">
        <v>90</v>
      </c>
      <c r="T205" t="s">
        <v>90</v>
      </c>
      <c r="U205" t="s">
        <v>90</v>
      </c>
      <c r="V205" t="s">
        <v>90</v>
      </c>
      <c r="W205" t="s">
        <v>90</v>
      </c>
      <c r="X205" t="s">
        <v>90</v>
      </c>
      <c r="Y205" t="s">
        <v>90</v>
      </c>
      <c r="Z205" t="s">
        <v>90</v>
      </c>
      <c r="AA205" t="s">
        <v>90</v>
      </c>
      <c r="AB205" t="s">
        <v>90</v>
      </c>
      <c r="AC205">
        <v>7542</v>
      </c>
      <c r="AD205">
        <f>AC205/AY205</f>
        <v>0.48810479173677807</v>
      </c>
      <c r="AH205" t="s">
        <v>90</v>
      </c>
      <c r="AI205" t="s">
        <v>90</v>
      </c>
      <c r="AJ205" t="s">
        <v>90</v>
      </c>
      <c r="AK205" t="s">
        <v>90</v>
      </c>
      <c r="AL205" t="s">
        <v>90</v>
      </c>
      <c r="AM205" t="s">
        <v>90</v>
      </c>
      <c r="AN205">
        <v>0</v>
      </c>
      <c r="AO205" t="s">
        <v>90</v>
      </c>
      <c r="AP205" t="s">
        <v>90</v>
      </c>
      <c r="AQ205">
        <v>0</v>
      </c>
      <c r="AR205" t="s">
        <v>90</v>
      </c>
      <c r="AT205" t="s">
        <v>90</v>
      </c>
      <c r="AU205" t="s">
        <v>90</v>
      </c>
      <c r="AW205">
        <v>2</v>
      </c>
      <c r="AY205">
        <v>15451.6</v>
      </c>
    </row>
    <row r="206" spans="1:51" ht="12.75" customHeight="1" x14ac:dyDescent="0.2">
      <c r="A206" t="s">
        <v>38</v>
      </c>
      <c r="B206">
        <v>1977</v>
      </c>
      <c r="C206" t="s">
        <v>90</v>
      </c>
      <c r="D206" t="s">
        <v>90</v>
      </c>
      <c r="G206">
        <v>0</v>
      </c>
      <c r="H206" t="s">
        <v>90</v>
      </c>
      <c r="I206" t="s">
        <v>90</v>
      </c>
      <c r="J206" t="s">
        <v>90</v>
      </c>
      <c r="K206" t="s">
        <v>90</v>
      </c>
      <c r="L206" t="s">
        <v>90</v>
      </c>
      <c r="M206" t="s">
        <v>90</v>
      </c>
      <c r="N206" t="s">
        <v>90</v>
      </c>
      <c r="O206" t="s">
        <v>90</v>
      </c>
      <c r="P206" t="s">
        <v>90</v>
      </c>
      <c r="Q206" t="s">
        <v>90</v>
      </c>
      <c r="R206" t="s">
        <v>90</v>
      </c>
      <c r="S206" t="s">
        <v>90</v>
      </c>
      <c r="T206" t="s">
        <v>90</v>
      </c>
      <c r="U206" t="s">
        <v>90</v>
      </c>
      <c r="V206" t="s">
        <v>90</v>
      </c>
      <c r="W206" t="s">
        <v>90</v>
      </c>
      <c r="X206" t="s">
        <v>90</v>
      </c>
      <c r="Y206" t="s">
        <v>90</v>
      </c>
      <c r="Z206" t="s">
        <v>90</v>
      </c>
      <c r="AA206" t="s">
        <v>90</v>
      </c>
      <c r="AB206" t="s">
        <v>90</v>
      </c>
      <c r="AC206">
        <v>12194</v>
      </c>
      <c r="AD206">
        <f>AC206/AY206</f>
        <v>1.0224461903524145</v>
      </c>
      <c r="AH206" t="s">
        <v>90</v>
      </c>
      <c r="AI206" t="s">
        <v>90</v>
      </c>
      <c r="AJ206" t="s">
        <v>90</v>
      </c>
      <c r="AK206" t="s">
        <v>90</v>
      </c>
      <c r="AL206" t="s">
        <v>90</v>
      </c>
      <c r="AM206" t="s">
        <v>90</v>
      </c>
      <c r="AN206">
        <v>0</v>
      </c>
      <c r="AO206" t="s">
        <v>90</v>
      </c>
      <c r="AP206" t="s">
        <v>90</v>
      </c>
      <c r="AQ206">
        <v>0</v>
      </c>
      <c r="AR206" t="s">
        <v>90</v>
      </c>
      <c r="AT206" t="s">
        <v>90</v>
      </c>
      <c r="AU206" t="s">
        <v>90</v>
      </c>
      <c r="AW206">
        <v>2</v>
      </c>
      <c r="AY206">
        <v>11926.3</v>
      </c>
    </row>
    <row r="207" spans="1:51" ht="12.75" customHeight="1" x14ac:dyDescent="0.2">
      <c r="A207" t="s">
        <v>39</v>
      </c>
      <c r="B207">
        <v>1977</v>
      </c>
      <c r="C207" t="s">
        <v>90</v>
      </c>
      <c r="D207" t="s">
        <v>90</v>
      </c>
      <c r="G207">
        <v>0</v>
      </c>
      <c r="H207" t="s">
        <v>90</v>
      </c>
      <c r="I207" t="s">
        <v>90</v>
      </c>
      <c r="J207" t="s">
        <v>90</v>
      </c>
      <c r="K207" t="s">
        <v>90</v>
      </c>
      <c r="L207" t="s">
        <v>90</v>
      </c>
      <c r="M207" t="s">
        <v>90</v>
      </c>
      <c r="N207" t="s">
        <v>90</v>
      </c>
      <c r="O207" t="s">
        <v>90</v>
      </c>
      <c r="P207" t="s">
        <v>90</v>
      </c>
      <c r="Q207" t="s">
        <v>90</v>
      </c>
      <c r="R207" t="s">
        <v>90</v>
      </c>
      <c r="S207" t="s">
        <v>90</v>
      </c>
      <c r="T207" t="s">
        <v>90</v>
      </c>
      <c r="U207" t="s">
        <v>90</v>
      </c>
      <c r="V207" t="s">
        <v>90</v>
      </c>
      <c r="W207" t="s">
        <v>90</v>
      </c>
      <c r="X207" t="s">
        <v>90</v>
      </c>
      <c r="Y207" t="s">
        <v>90</v>
      </c>
      <c r="Z207" t="s">
        <v>90</v>
      </c>
      <c r="AA207" t="s">
        <v>90</v>
      </c>
      <c r="AB207" t="s">
        <v>90</v>
      </c>
      <c r="AC207">
        <v>104081</v>
      </c>
      <c r="AD207">
        <f>AC207/AY207</f>
        <v>0.56792002924694573</v>
      </c>
      <c r="AH207" t="s">
        <v>90</v>
      </c>
      <c r="AI207" t="s">
        <v>90</v>
      </c>
      <c r="AJ207" t="s">
        <v>90</v>
      </c>
      <c r="AK207" t="s">
        <v>90</v>
      </c>
      <c r="AL207" t="s">
        <v>90</v>
      </c>
      <c r="AM207" t="s">
        <v>90</v>
      </c>
      <c r="AN207">
        <v>0</v>
      </c>
      <c r="AO207" t="s">
        <v>90</v>
      </c>
      <c r="AP207" t="s">
        <v>90</v>
      </c>
      <c r="AQ207">
        <v>0.5</v>
      </c>
      <c r="AR207" t="s">
        <v>90</v>
      </c>
      <c r="AT207" t="s">
        <v>90</v>
      </c>
      <c r="AU207" t="s">
        <v>90</v>
      </c>
      <c r="AW207">
        <v>2</v>
      </c>
      <c r="AY207">
        <v>183267</v>
      </c>
    </row>
    <row r="208" spans="1:51" ht="12.75" customHeight="1" x14ac:dyDescent="0.2">
      <c r="A208" t="s">
        <v>40</v>
      </c>
      <c r="B208">
        <v>1977</v>
      </c>
      <c r="C208" t="s">
        <v>90</v>
      </c>
      <c r="D208" t="s">
        <v>90</v>
      </c>
      <c r="G208">
        <v>0</v>
      </c>
      <c r="H208" t="s">
        <v>90</v>
      </c>
      <c r="I208" t="s">
        <v>90</v>
      </c>
      <c r="J208" t="s">
        <v>90</v>
      </c>
      <c r="K208" t="s">
        <v>90</v>
      </c>
      <c r="L208" t="s">
        <v>90</v>
      </c>
      <c r="M208" t="s">
        <v>90</v>
      </c>
      <c r="N208" t="s">
        <v>90</v>
      </c>
      <c r="O208" t="s">
        <v>90</v>
      </c>
      <c r="P208" t="s">
        <v>90</v>
      </c>
      <c r="Q208" t="s">
        <v>90</v>
      </c>
      <c r="R208" t="s">
        <v>90</v>
      </c>
      <c r="S208" t="s">
        <v>90</v>
      </c>
      <c r="T208" t="s">
        <v>90</v>
      </c>
      <c r="U208" t="s">
        <v>90</v>
      </c>
      <c r="V208" t="s">
        <v>90</v>
      </c>
      <c r="W208" t="s">
        <v>90</v>
      </c>
      <c r="X208" t="s">
        <v>90</v>
      </c>
      <c r="Y208" t="s">
        <v>90</v>
      </c>
      <c r="Z208" t="s">
        <v>90</v>
      </c>
      <c r="AA208" t="s">
        <v>90</v>
      </c>
      <c r="AB208" t="s">
        <v>90</v>
      </c>
      <c r="AC208">
        <v>6645</v>
      </c>
      <c r="AD208">
        <f>AC208/AY208</f>
        <v>0.33940638359816738</v>
      </c>
      <c r="AH208" t="s">
        <v>90</v>
      </c>
      <c r="AI208" t="s">
        <v>90</v>
      </c>
      <c r="AJ208" t="s">
        <v>90</v>
      </c>
      <c r="AK208" t="s">
        <v>90</v>
      </c>
      <c r="AL208" t="s">
        <v>90</v>
      </c>
      <c r="AM208" t="s">
        <v>90</v>
      </c>
      <c r="AN208">
        <v>0</v>
      </c>
      <c r="AO208" t="s">
        <v>90</v>
      </c>
      <c r="AP208" t="s">
        <v>90</v>
      </c>
      <c r="AQ208">
        <v>1</v>
      </c>
      <c r="AR208" t="s">
        <v>90</v>
      </c>
      <c r="AT208" t="s">
        <v>90</v>
      </c>
      <c r="AU208" t="s">
        <v>90</v>
      </c>
      <c r="AW208">
        <v>2</v>
      </c>
      <c r="AY208">
        <v>19578.3</v>
      </c>
    </row>
    <row r="209" spans="1:51" ht="12.75" customHeight="1" x14ac:dyDescent="0.2">
      <c r="A209" t="s">
        <v>41</v>
      </c>
      <c r="B209">
        <v>1977</v>
      </c>
      <c r="C209" t="s">
        <v>90</v>
      </c>
      <c r="D209" t="s">
        <v>90</v>
      </c>
      <c r="G209">
        <v>0</v>
      </c>
      <c r="H209" t="s">
        <v>90</v>
      </c>
      <c r="I209" t="s">
        <v>90</v>
      </c>
      <c r="J209" t="s">
        <v>90</v>
      </c>
      <c r="K209" t="s">
        <v>90</v>
      </c>
      <c r="L209" t="s">
        <v>90</v>
      </c>
      <c r="M209" t="s">
        <v>90</v>
      </c>
      <c r="N209" t="s">
        <v>90</v>
      </c>
      <c r="O209" t="s">
        <v>90</v>
      </c>
      <c r="P209" t="s">
        <v>90</v>
      </c>
      <c r="Q209" t="s">
        <v>90</v>
      </c>
      <c r="R209" t="s">
        <v>90</v>
      </c>
      <c r="S209" t="s">
        <v>90</v>
      </c>
      <c r="T209" t="s">
        <v>90</v>
      </c>
      <c r="U209" t="s">
        <v>90</v>
      </c>
      <c r="V209" t="s">
        <v>90</v>
      </c>
      <c r="W209" t="s">
        <v>90</v>
      </c>
      <c r="X209" t="s">
        <v>90</v>
      </c>
      <c r="Y209" t="s">
        <v>90</v>
      </c>
      <c r="Z209" t="s">
        <v>90</v>
      </c>
      <c r="AA209" t="s">
        <v>90</v>
      </c>
      <c r="AB209" t="s">
        <v>90</v>
      </c>
      <c r="AC209">
        <v>50861</v>
      </c>
      <c r="AD209">
        <f>AC209/AY209</f>
        <v>1.9799594361547654</v>
      </c>
      <c r="AH209" t="s">
        <v>90</v>
      </c>
      <c r="AI209" t="s">
        <v>90</v>
      </c>
      <c r="AJ209" t="s">
        <v>90</v>
      </c>
      <c r="AK209" t="s">
        <v>90</v>
      </c>
      <c r="AL209" t="s">
        <v>90</v>
      </c>
      <c r="AM209" t="s">
        <v>90</v>
      </c>
      <c r="AN209">
        <v>0</v>
      </c>
      <c r="AO209" t="s">
        <v>90</v>
      </c>
      <c r="AP209" t="s">
        <v>90</v>
      </c>
      <c r="AQ209">
        <v>1</v>
      </c>
      <c r="AR209" t="s">
        <v>90</v>
      </c>
      <c r="AT209" t="s">
        <v>90</v>
      </c>
      <c r="AU209" t="s">
        <v>90</v>
      </c>
      <c r="AW209">
        <v>2</v>
      </c>
      <c r="AY209">
        <v>25687.9</v>
      </c>
    </row>
    <row r="210" spans="1:51" ht="12.75" customHeight="1" x14ac:dyDescent="0.2">
      <c r="A210" t="s">
        <v>42</v>
      </c>
      <c r="B210">
        <v>1977</v>
      </c>
      <c r="C210" t="s">
        <v>90</v>
      </c>
      <c r="D210" t="s">
        <v>90</v>
      </c>
      <c r="G210">
        <v>0</v>
      </c>
      <c r="H210" t="s">
        <v>90</v>
      </c>
      <c r="I210" t="s">
        <v>90</v>
      </c>
      <c r="J210" t="s">
        <v>90</v>
      </c>
      <c r="K210" t="s">
        <v>90</v>
      </c>
      <c r="L210" t="s">
        <v>90</v>
      </c>
      <c r="M210" t="s">
        <v>90</v>
      </c>
      <c r="N210" t="s">
        <v>90</v>
      </c>
      <c r="O210" t="s">
        <v>90</v>
      </c>
      <c r="P210" t="s">
        <v>90</v>
      </c>
      <c r="Q210" t="s">
        <v>90</v>
      </c>
      <c r="R210" t="s">
        <v>90</v>
      </c>
      <c r="S210" t="s">
        <v>90</v>
      </c>
      <c r="T210" t="s">
        <v>90</v>
      </c>
      <c r="U210" t="s">
        <v>90</v>
      </c>
      <c r="V210" t="s">
        <v>90</v>
      </c>
      <c r="W210" t="s">
        <v>90</v>
      </c>
      <c r="X210" t="s">
        <v>90</v>
      </c>
      <c r="Y210" t="s">
        <v>90</v>
      </c>
      <c r="Z210" t="s">
        <v>90</v>
      </c>
      <c r="AA210" t="s">
        <v>90</v>
      </c>
      <c r="AB210" t="s">
        <v>90</v>
      </c>
      <c r="AC210">
        <v>6214</v>
      </c>
      <c r="AD210">
        <f>AC210/AY210</f>
        <v>1.363655316039299</v>
      </c>
      <c r="AH210" t="s">
        <v>90</v>
      </c>
      <c r="AI210" t="s">
        <v>90</v>
      </c>
      <c r="AJ210" t="s">
        <v>90</v>
      </c>
      <c r="AK210" t="s">
        <v>90</v>
      </c>
      <c r="AL210" t="s">
        <v>90</v>
      </c>
      <c r="AM210" t="s">
        <v>90</v>
      </c>
      <c r="AN210">
        <v>0</v>
      </c>
      <c r="AO210" t="s">
        <v>90</v>
      </c>
      <c r="AP210" t="s">
        <v>90</v>
      </c>
      <c r="AQ210">
        <v>0</v>
      </c>
      <c r="AR210" t="s">
        <v>90</v>
      </c>
      <c r="AT210" t="s">
        <v>90</v>
      </c>
      <c r="AU210" t="s">
        <v>90</v>
      </c>
      <c r="AW210">
        <v>2</v>
      </c>
      <c r="AY210">
        <v>4556.87</v>
      </c>
    </row>
    <row r="211" spans="1:51" ht="12.75" customHeight="1" x14ac:dyDescent="0.2">
      <c r="A211" t="s">
        <v>43</v>
      </c>
      <c r="B211">
        <v>1977</v>
      </c>
      <c r="C211" t="s">
        <v>90</v>
      </c>
      <c r="D211" t="s">
        <v>90</v>
      </c>
      <c r="G211">
        <v>0</v>
      </c>
      <c r="H211" t="s">
        <v>90</v>
      </c>
      <c r="I211" t="s">
        <v>90</v>
      </c>
      <c r="J211" t="s">
        <v>90</v>
      </c>
      <c r="K211" t="s">
        <v>90</v>
      </c>
      <c r="L211" t="s">
        <v>90</v>
      </c>
      <c r="M211" t="s">
        <v>90</v>
      </c>
      <c r="N211" t="s">
        <v>90</v>
      </c>
      <c r="O211" t="s">
        <v>90</v>
      </c>
      <c r="P211" t="s">
        <v>90</v>
      </c>
      <c r="Q211" t="s">
        <v>90</v>
      </c>
      <c r="R211" t="s">
        <v>90</v>
      </c>
      <c r="S211" t="s">
        <v>90</v>
      </c>
      <c r="T211" t="s">
        <v>90</v>
      </c>
      <c r="U211" t="s">
        <v>90</v>
      </c>
      <c r="V211" t="s">
        <v>90</v>
      </c>
      <c r="W211" t="s">
        <v>90</v>
      </c>
      <c r="X211" t="s">
        <v>90</v>
      </c>
      <c r="Y211" t="s">
        <v>90</v>
      </c>
      <c r="Z211" t="s">
        <v>90</v>
      </c>
      <c r="AA211" t="s">
        <v>90</v>
      </c>
      <c r="AB211" t="s">
        <v>90</v>
      </c>
      <c r="AC211">
        <v>85248</v>
      </c>
      <c r="AD211">
        <f>AC211/AY211</f>
        <v>1.4177824862750448</v>
      </c>
      <c r="AH211" t="s">
        <v>90</v>
      </c>
      <c r="AI211" t="s">
        <v>90</v>
      </c>
      <c r="AJ211" t="s">
        <v>90</v>
      </c>
      <c r="AK211" t="s">
        <v>90</v>
      </c>
      <c r="AL211" t="s">
        <v>90</v>
      </c>
      <c r="AM211" t="s">
        <v>90</v>
      </c>
      <c r="AN211">
        <v>0</v>
      </c>
      <c r="AO211" t="s">
        <v>90</v>
      </c>
      <c r="AP211" t="s">
        <v>90</v>
      </c>
      <c r="AQ211">
        <v>0</v>
      </c>
      <c r="AR211" t="s">
        <v>90</v>
      </c>
      <c r="AT211" t="s">
        <v>90</v>
      </c>
      <c r="AU211" t="s">
        <v>90</v>
      </c>
      <c r="AW211">
        <v>2</v>
      </c>
      <c r="AY211">
        <v>60127.7</v>
      </c>
    </row>
    <row r="212" spans="1:51" ht="12.75" customHeight="1" x14ac:dyDescent="0.2">
      <c r="A212" t="s">
        <v>45</v>
      </c>
      <c r="B212">
        <v>1977</v>
      </c>
      <c r="C212" t="s">
        <v>90</v>
      </c>
      <c r="D212" t="s">
        <v>90</v>
      </c>
      <c r="G212">
        <v>0</v>
      </c>
      <c r="H212" t="s">
        <v>90</v>
      </c>
      <c r="I212" t="s">
        <v>90</v>
      </c>
      <c r="J212" t="s">
        <v>90</v>
      </c>
      <c r="K212" t="s">
        <v>90</v>
      </c>
      <c r="L212" t="s">
        <v>90</v>
      </c>
      <c r="M212" t="s">
        <v>90</v>
      </c>
      <c r="N212" t="s">
        <v>90</v>
      </c>
      <c r="O212" t="s">
        <v>90</v>
      </c>
      <c r="P212" t="s">
        <v>90</v>
      </c>
      <c r="Q212" t="s">
        <v>90</v>
      </c>
      <c r="R212" t="s">
        <v>90</v>
      </c>
      <c r="S212" t="s">
        <v>90</v>
      </c>
      <c r="T212" t="s">
        <v>90</v>
      </c>
      <c r="U212" t="s">
        <v>90</v>
      </c>
      <c r="V212">
        <v>0</v>
      </c>
      <c r="W212">
        <v>0</v>
      </c>
      <c r="X212">
        <v>0</v>
      </c>
      <c r="Y212">
        <v>0</v>
      </c>
      <c r="Z212">
        <v>1</v>
      </c>
      <c r="AA212">
        <v>0</v>
      </c>
      <c r="AB212">
        <v>0</v>
      </c>
      <c r="AC212">
        <v>0</v>
      </c>
      <c r="AD212">
        <f>AC212/AY212</f>
        <v>0</v>
      </c>
      <c r="AH212" t="s">
        <v>90</v>
      </c>
      <c r="AI212" t="s">
        <v>90</v>
      </c>
      <c r="AJ212" t="s">
        <v>90</v>
      </c>
      <c r="AK212" t="s">
        <v>90</v>
      </c>
      <c r="AL212" t="s">
        <v>90</v>
      </c>
      <c r="AM212" t="s">
        <v>90</v>
      </c>
      <c r="AN212">
        <v>0</v>
      </c>
      <c r="AO212" t="s">
        <v>90</v>
      </c>
      <c r="AP212" t="s">
        <v>90</v>
      </c>
      <c r="AQ212">
        <v>0</v>
      </c>
      <c r="AR212" t="s">
        <v>90</v>
      </c>
      <c r="AT212" t="s">
        <v>90</v>
      </c>
      <c r="AU212" t="s">
        <v>90</v>
      </c>
      <c r="AW212">
        <v>2</v>
      </c>
      <c r="AY212">
        <v>31313.8</v>
      </c>
    </row>
    <row r="213" spans="1:51" ht="12.75" customHeight="1" x14ac:dyDescent="0.2">
      <c r="A213" t="s">
        <v>47</v>
      </c>
      <c r="B213">
        <v>1977</v>
      </c>
      <c r="C213" t="s">
        <v>90</v>
      </c>
      <c r="D213" t="s">
        <v>90</v>
      </c>
      <c r="G213">
        <v>0</v>
      </c>
      <c r="H213" t="s">
        <v>90</v>
      </c>
      <c r="I213" t="s">
        <v>90</v>
      </c>
      <c r="J213" t="s">
        <v>90</v>
      </c>
      <c r="K213" t="s">
        <v>90</v>
      </c>
      <c r="L213" t="s">
        <v>90</v>
      </c>
      <c r="M213" t="s">
        <v>90</v>
      </c>
      <c r="N213" t="s">
        <v>90</v>
      </c>
      <c r="O213" t="s">
        <v>90</v>
      </c>
      <c r="P213" t="s">
        <v>90</v>
      </c>
      <c r="Q213" t="s">
        <v>90</v>
      </c>
      <c r="R213" t="s">
        <v>90</v>
      </c>
      <c r="S213" t="s">
        <v>90</v>
      </c>
      <c r="T213" t="s">
        <v>90</v>
      </c>
      <c r="U213" t="s">
        <v>90</v>
      </c>
      <c r="V213">
        <v>0</v>
      </c>
      <c r="W213">
        <v>0</v>
      </c>
      <c r="X213">
        <v>0</v>
      </c>
      <c r="Y213">
        <v>0</v>
      </c>
      <c r="Z213">
        <v>0</v>
      </c>
      <c r="AA213">
        <v>0</v>
      </c>
      <c r="AB213">
        <v>0</v>
      </c>
      <c r="AC213">
        <v>0</v>
      </c>
      <c r="AD213">
        <f>AC213/AY213</f>
        <v>0</v>
      </c>
      <c r="AE213">
        <v>0</v>
      </c>
      <c r="AH213" t="s">
        <v>90</v>
      </c>
      <c r="AI213" t="s">
        <v>90</v>
      </c>
      <c r="AJ213" t="s">
        <v>90</v>
      </c>
      <c r="AK213" t="s">
        <v>90</v>
      </c>
      <c r="AL213" t="s">
        <v>90</v>
      </c>
      <c r="AM213" t="s">
        <v>90</v>
      </c>
      <c r="AN213">
        <v>0</v>
      </c>
      <c r="AO213" t="s">
        <v>90</v>
      </c>
      <c r="AP213" t="s">
        <v>90</v>
      </c>
      <c r="AQ213">
        <v>1</v>
      </c>
      <c r="AR213" t="s">
        <v>90</v>
      </c>
      <c r="AT213" t="s">
        <v>90</v>
      </c>
      <c r="AU213" t="s">
        <v>90</v>
      </c>
      <c r="AW213">
        <v>2</v>
      </c>
      <c r="AY213">
        <v>7747.8</v>
      </c>
    </row>
    <row r="214" spans="1:51" ht="12.75" customHeight="1" x14ac:dyDescent="0.2">
      <c r="A214" t="s">
        <v>48</v>
      </c>
      <c r="B214">
        <v>1977</v>
      </c>
      <c r="C214" t="s">
        <v>90</v>
      </c>
      <c r="D214" t="s">
        <v>90</v>
      </c>
      <c r="G214">
        <v>0</v>
      </c>
      <c r="H214" t="s">
        <v>90</v>
      </c>
      <c r="I214" t="s">
        <v>90</v>
      </c>
      <c r="J214" t="s">
        <v>90</v>
      </c>
      <c r="K214" t="s">
        <v>90</v>
      </c>
      <c r="L214" t="s">
        <v>90</v>
      </c>
      <c r="M214" t="s">
        <v>90</v>
      </c>
      <c r="N214" t="s">
        <v>90</v>
      </c>
      <c r="O214" t="s">
        <v>90</v>
      </c>
      <c r="P214" t="s">
        <v>90</v>
      </c>
      <c r="Q214" t="s">
        <v>90</v>
      </c>
      <c r="R214" t="s">
        <v>90</v>
      </c>
      <c r="S214" t="s">
        <v>90</v>
      </c>
      <c r="T214" t="s">
        <v>90</v>
      </c>
      <c r="U214" t="s">
        <v>90</v>
      </c>
      <c r="V214" t="s">
        <v>90</v>
      </c>
      <c r="W214" t="s">
        <v>90</v>
      </c>
      <c r="X214" t="s">
        <v>90</v>
      </c>
      <c r="Y214" t="s">
        <v>90</v>
      </c>
      <c r="Z214" t="s">
        <v>90</v>
      </c>
      <c r="AA214" t="s">
        <v>90</v>
      </c>
      <c r="AB214" t="s">
        <v>90</v>
      </c>
      <c r="AC214">
        <v>320</v>
      </c>
      <c r="AD214">
        <f>AC214/AY214</f>
        <v>5.7701427569381458E-2</v>
      </c>
      <c r="AH214" t="s">
        <v>90</v>
      </c>
      <c r="AI214" t="s">
        <v>90</v>
      </c>
      <c r="AJ214" t="s">
        <v>90</v>
      </c>
      <c r="AK214" t="s">
        <v>90</v>
      </c>
      <c r="AL214" t="s">
        <v>90</v>
      </c>
      <c r="AM214" t="s">
        <v>90</v>
      </c>
      <c r="AN214">
        <v>0</v>
      </c>
      <c r="AO214" t="s">
        <v>90</v>
      </c>
      <c r="AP214" t="s">
        <v>90</v>
      </c>
      <c r="AQ214">
        <v>0</v>
      </c>
      <c r="AR214" t="s">
        <v>90</v>
      </c>
      <c r="AT214" t="s">
        <v>90</v>
      </c>
      <c r="AU214" t="s">
        <v>90</v>
      </c>
      <c r="AW214">
        <v>2</v>
      </c>
      <c r="AY214">
        <v>5545.79</v>
      </c>
    </row>
    <row r="215" spans="1:51" ht="12.75" customHeight="1" x14ac:dyDescent="0.2">
      <c r="A215" t="s">
        <v>49</v>
      </c>
      <c r="B215">
        <v>1977</v>
      </c>
      <c r="C215" t="s">
        <v>90</v>
      </c>
      <c r="D215" t="s">
        <v>90</v>
      </c>
      <c r="G215">
        <v>0</v>
      </c>
      <c r="H215" t="s">
        <v>90</v>
      </c>
      <c r="I215" t="s">
        <v>90</v>
      </c>
      <c r="J215" t="s">
        <v>90</v>
      </c>
      <c r="K215" t="s">
        <v>90</v>
      </c>
      <c r="L215" t="s">
        <v>90</v>
      </c>
      <c r="M215" t="s">
        <v>90</v>
      </c>
      <c r="N215" t="s">
        <v>90</v>
      </c>
      <c r="O215" t="s">
        <v>90</v>
      </c>
      <c r="P215" t="s">
        <v>90</v>
      </c>
      <c r="Q215" t="s">
        <v>90</v>
      </c>
      <c r="R215" t="s">
        <v>90</v>
      </c>
      <c r="S215" t="s">
        <v>90</v>
      </c>
      <c r="T215" t="s">
        <v>90</v>
      </c>
      <c r="U215" t="s">
        <v>90</v>
      </c>
      <c r="V215" t="s">
        <v>90</v>
      </c>
      <c r="W215" t="s">
        <v>90</v>
      </c>
      <c r="X215" t="s">
        <v>90</v>
      </c>
      <c r="Y215" t="s">
        <v>90</v>
      </c>
      <c r="Z215" t="s">
        <v>90</v>
      </c>
      <c r="AA215" t="s">
        <v>90</v>
      </c>
      <c r="AB215" t="s">
        <v>90</v>
      </c>
      <c r="AC215">
        <v>82830</v>
      </c>
      <c r="AD215">
        <f>AC215/AY215</f>
        <v>0.91190128610778998</v>
      </c>
      <c r="AH215" t="s">
        <v>90</v>
      </c>
      <c r="AI215" t="s">
        <v>90</v>
      </c>
      <c r="AJ215" t="s">
        <v>90</v>
      </c>
      <c r="AK215" t="s">
        <v>90</v>
      </c>
      <c r="AL215" t="s">
        <v>90</v>
      </c>
      <c r="AM215" t="s">
        <v>90</v>
      </c>
      <c r="AN215">
        <v>0</v>
      </c>
      <c r="AO215" t="s">
        <v>90</v>
      </c>
      <c r="AP215" t="s">
        <v>90</v>
      </c>
      <c r="AQ215">
        <v>1</v>
      </c>
      <c r="AR215" t="s">
        <v>90</v>
      </c>
      <c r="AT215" t="s">
        <v>90</v>
      </c>
      <c r="AU215" t="s">
        <v>90</v>
      </c>
      <c r="AW215">
        <v>2</v>
      </c>
      <c r="AY215">
        <v>90832.2</v>
      </c>
    </row>
    <row r="216" spans="1:51" ht="12.75" customHeight="1" x14ac:dyDescent="0.2">
      <c r="A216" t="s">
        <v>50</v>
      </c>
      <c r="B216">
        <v>1977</v>
      </c>
      <c r="C216" t="s">
        <v>90</v>
      </c>
      <c r="D216" t="s">
        <v>90</v>
      </c>
      <c r="G216">
        <v>0</v>
      </c>
      <c r="H216" t="s">
        <v>90</v>
      </c>
      <c r="I216" t="s">
        <v>90</v>
      </c>
      <c r="J216" t="s">
        <v>90</v>
      </c>
      <c r="K216" t="s">
        <v>90</v>
      </c>
      <c r="L216" t="s">
        <v>90</v>
      </c>
      <c r="M216" t="s">
        <v>90</v>
      </c>
      <c r="N216" t="s">
        <v>90</v>
      </c>
      <c r="O216" t="s">
        <v>90</v>
      </c>
      <c r="P216" t="s">
        <v>90</v>
      </c>
      <c r="Q216" t="s">
        <v>90</v>
      </c>
      <c r="R216" t="s">
        <v>90</v>
      </c>
      <c r="S216" t="s">
        <v>90</v>
      </c>
      <c r="T216" t="s">
        <v>90</v>
      </c>
      <c r="U216" t="s">
        <v>90</v>
      </c>
      <c r="V216" t="s">
        <v>90</v>
      </c>
      <c r="W216" t="s">
        <v>90</v>
      </c>
      <c r="X216" t="s">
        <v>90</v>
      </c>
      <c r="Y216" t="s">
        <v>90</v>
      </c>
      <c r="Z216" t="s">
        <v>90</v>
      </c>
      <c r="AA216" t="s">
        <v>90</v>
      </c>
      <c r="AB216" t="s">
        <v>90</v>
      </c>
      <c r="AC216">
        <v>83</v>
      </c>
      <c r="AD216">
        <f>AC216/AY216</f>
        <v>2.2662487303546268E-3</v>
      </c>
      <c r="AH216" t="s">
        <v>90</v>
      </c>
      <c r="AI216" t="s">
        <v>90</v>
      </c>
      <c r="AJ216" t="s">
        <v>90</v>
      </c>
      <c r="AK216" t="s">
        <v>90</v>
      </c>
      <c r="AL216" t="s">
        <v>90</v>
      </c>
      <c r="AM216" t="s">
        <v>90</v>
      </c>
      <c r="AN216">
        <v>0</v>
      </c>
      <c r="AO216" t="s">
        <v>90</v>
      </c>
      <c r="AP216" t="s">
        <v>90</v>
      </c>
      <c r="AQ216">
        <v>0</v>
      </c>
      <c r="AR216" t="s">
        <v>90</v>
      </c>
      <c r="AT216" t="s">
        <v>90</v>
      </c>
      <c r="AU216" t="s">
        <v>90</v>
      </c>
      <c r="AW216">
        <v>2</v>
      </c>
      <c r="AY216">
        <v>36624.400000000001</v>
      </c>
    </row>
    <row r="217" spans="1:51" ht="12.75" customHeight="1" x14ac:dyDescent="0.2">
      <c r="A217" t="s">
        <v>51</v>
      </c>
      <c r="B217">
        <v>1977</v>
      </c>
      <c r="C217" t="s">
        <v>90</v>
      </c>
      <c r="D217" t="s">
        <v>90</v>
      </c>
      <c r="G217">
        <v>0</v>
      </c>
      <c r="H217" t="s">
        <v>90</v>
      </c>
      <c r="I217" t="s">
        <v>90</v>
      </c>
      <c r="J217" t="s">
        <v>90</v>
      </c>
      <c r="K217" t="s">
        <v>90</v>
      </c>
      <c r="L217" t="s">
        <v>90</v>
      </c>
      <c r="M217" t="s">
        <v>90</v>
      </c>
      <c r="N217" t="s">
        <v>90</v>
      </c>
      <c r="O217" t="s">
        <v>90</v>
      </c>
      <c r="P217" t="s">
        <v>90</v>
      </c>
      <c r="Q217" t="s">
        <v>90</v>
      </c>
      <c r="R217" t="s">
        <v>90</v>
      </c>
      <c r="S217" t="s">
        <v>90</v>
      </c>
      <c r="T217" t="s">
        <v>90</v>
      </c>
      <c r="U217" t="s">
        <v>90</v>
      </c>
      <c r="V217" t="s">
        <v>90</v>
      </c>
      <c r="W217" t="s">
        <v>90</v>
      </c>
      <c r="X217" t="s">
        <v>90</v>
      </c>
      <c r="Y217" t="s">
        <v>90</v>
      </c>
      <c r="Z217" t="s">
        <v>90</v>
      </c>
      <c r="AA217" t="s">
        <v>90</v>
      </c>
      <c r="AB217" t="s">
        <v>90</v>
      </c>
      <c r="AC217">
        <v>0</v>
      </c>
      <c r="AD217">
        <f>AC217/AY217</f>
        <v>0</v>
      </c>
      <c r="AH217" t="s">
        <v>90</v>
      </c>
      <c r="AI217" t="s">
        <v>90</v>
      </c>
      <c r="AJ217" t="s">
        <v>90</v>
      </c>
      <c r="AK217" t="s">
        <v>90</v>
      </c>
      <c r="AL217" t="s">
        <v>90</v>
      </c>
      <c r="AM217" t="s">
        <v>90</v>
      </c>
      <c r="AN217">
        <v>0</v>
      </c>
      <c r="AO217" t="s">
        <v>90</v>
      </c>
      <c r="AP217" t="s">
        <v>90</v>
      </c>
      <c r="AQ217">
        <v>0</v>
      </c>
      <c r="AR217" t="s">
        <v>90</v>
      </c>
      <c r="AT217" t="s">
        <v>90</v>
      </c>
      <c r="AU217" t="s">
        <v>90</v>
      </c>
      <c r="AW217">
        <v>2</v>
      </c>
      <c r="AY217">
        <v>20247.3</v>
      </c>
    </row>
    <row r="218" spans="1:51" ht="12.75" customHeight="1" x14ac:dyDescent="0.2">
      <c r="A218" t="s">
        <v>52</v>
      </c>
      <c r="B218">
        <v>1977</v>
      </c>
      <c r="C218" t="s">
        <v>90</v>
      </c>
      <c r="D218" t="s">
        <v>90</v>
      </c>
      <c r="G218">
        <v>0</v>
      </c>
      <c r="H218" t="s">
        <v>90</v>
      </c>
      <c r="I218" t="s">
        <v>90</v>
      </c>
      <c r="J218" t="s">
        <v>90</v>
      </c>
      <c r="K218" t="s">
        <v>90</v>
      </c>
      <c r="L218" t="s">
        <v>90</v>
      </c>
      <c r="M218" t="s">
        <v>90</v>
      </c>
      <c r="N218" t="s">
        <v>90</v>
      </c>
      <c r="O218" t="s">
        <v>90</v>
      </c>
      <c r="P218" t="s">
        <v>90</v>
      </c>
      <c r="Q218" t="s">
        <v>90</v>
      </c>
      <c r="R218" t="s">
        <v>90</v>
      </c>
      <c r="S218" t="s">
        <v>90</v>
      </c>
      <c r="T218" t="s">
        <v>90</v>
      </c>
      <c r="U218" t="s">
        <v>90</v>
      </c>
      <c r="V218" t="s">
        <v>90</v>
      </c>
      <c r="W218" t="s">
        <v>90</v>
      </c>
      <c r="X218" t="s">
        <v>90</v>
      </c>
      <c r="Y218" t="s">
        <v>90</v>
      </c>
      <c r="Z218" t="s">
        <v>90</v>
      </c>
      <c r="AA218" t="s">
        <v>90</v>
      </c>
      <c r="AB218" t="s">
        <v>90</v>
      </c>
      <c r="AC218">
        <v>337</v>
      </c>
      <c r="AD218">
        <f>AC218/AY218</f>
        <v>2.0729659406159846E-2</v>
      </c>
      <c r="AH218" t="s">
        <v>90</v>
      </c>
      <c r="AI218" t="s">
        <v>90</v>
      </c>
      <c r="AJ218" t="s">
        <v>90</v>
      </c>
      <c r="AK218" t="s">
        <v>90</v>
      </c>
      <c r="AL218" t="s">
        <v>90</v>
      </c>
      <c r="AM218" t="s">
        <v>90</v>
      </c>
      <c r="AN218">
        <v>0</v>
      </c>
      <c r="AO218" t="s">
        <v>90</v>
      </c>
      <c r="AP218" t="s">
        <v>90</v>
      </c>
      <c r="AQ218">
        <v>0</v>
      </c>
      <c r="AR218" t="s">
        <v>90</v>
      </c>
      <c r="AT218" t="s">
        <v>90</v>
      </c>
      <c r="AU218" t="s">
        <v>90</v>
      </c>
      <c r="AW218">
        <v>2</v>
      </c>
      <c r="AY218">
        <v>16256.9</v>
      </c>
    </row>
    <row r="219" spans="1:51" ht="12.75" customHeight="1" x14ac:dyDescent="0.2">
      <c r="A219" t="s">
        <v>53</v>
      </c>
      <c r="B219">
        <v>1977</v>
      </c>
      <c r="C219" t="s">
        <v>90</v>
      </c>
      <c r="D219" t="s">
        <v>90</v>
      </c>
      <c r="G219">
        <v>0</v>
      </c>
      <c r="H219" t="s">
        <v>90</v>
      </c>
      <c r="I219" t="s">
        <v>90</v>
      </c>
      <c r="J219" t="s">
        <v>90</v>
      </c>
      <c r="K219" t="s">
        <v>90</v>
      </c>
      <c r="L219" t="s">
        <v>90</v>
      </c>
      <c r="M219" t="s">
        <v>90</v>
      </c>
      <c r="N219" t="s">
        <v>90</v>
      </c>
      <c r="O219" t="s">
        <v>90</v>
      </c>
      <c r="P219" t="s">
        <v>90</v>
      </c>
      <c r="Q219" t="s">
        <v>90</v>
      </c>
      <c r="R219" t="s">
        <v>90</v>
      </c>
      <c r="S219" t="s">
        <v>90</v>
      </c>
      <c r="T219" t="s">
        <v>90</v>
      </c>
      <c r="U219" t="s">
        <v>90</v>
      </c>
      <c r="V219" t="s">
        <v>90</v>
      </c>
      <c r="W219" t="s">
        <v>90</v>
      </c>
      <c r="X219" t="s">
        <v>90</v>
      </c>
      <c r="Y219" t="s">
        <v>90</v>
      </c>
      <c r="Z219" t="s">
        <v>90</v>
      </c>
      <c r="AA219" t="s">
        <v>90</v>
      </c>
      <c r="AB219" t="s">
        <v>90</v>
      </c>
      <c r="AC219">
        <v>11465</v>
      </c>
      <c r="AD219">
        <f>AC219/AY219</f>
        <v>0.55637784194307627</v>
      </c>
      <c r="AH219" t="s">
        <v>90</v>
      </c>
      <c r="AI219" t="s">
        <v>90</v>
      </c>
      <c r="AJ219" t="s">
        <v>90</v>
      </c>
      <c r="AK219" t="s">
        <v>90</v>
      </c>
      <c r="AL219" t="s">
        <v>90</v>
      </c>
      <c r="AM219" t="s">
        <v>90</v>
      </c>
      <c r="AN219">
        <v>0</v>
      </c>
      <c r="AO219" t="s">
        <v>90</v>
      </c>
      <c r="AP219" t="s">
        <v>90</v>
      </c>
      <c r="AQ219">
        <v>0</v>
      </c>
      <c r="AR219" t="s">
        <v>90</v>
      </c>
      <c r="AT219" t="s">
        <v>90</v>
      </c>
      <c r="AU219" t="s">
        <v>90</v>
      </c>
      <c r="AW219">
        <v>2</v>
      </c>
      <c r="AY219">
        <v>20606.5</v>
      </c>
    </row>
    <row r="220" spans="1:51" ht="12.75" customHeight="1" x14ac:dyDescent="0.2">
      <c r="A220" t="s">
        <v>54</v>
      </c>
      <c r="B220">
        <v>1977</v>
      </c>
      <c r="C220" t="s">
        <v>90</v>
      </c>
      <c r="D220" t="s">
        <v>90</v>
      </c>
      <c r="G220">
        <v>0</v>
      </c>
      <c r="H220" t="s">
        <v>90</v>
      </c>
      <c r="I220" t="s">
        <v>90</v>
      </c>
      <c r="J220" t="s">
        <v>90</v>
      </c>
      <c r="K220" t="s">
        <v>90</v>
      </c>
      <c r="L220" t="s">
        <v>90</v>
      </c>
      <c r="M220" t="s">
        <v>90</v>
      </c>
      <c r="N220" t="s">
        <v>90</v>
      </c>
      <c r="O220" t="s">
        <v>90</v>
      </c>
      <c r="P220" t="s">
        <v>90</v>
      </c>
      <c r="Q220" t="s">
        <v>90</v>
      </c>
      <c r="R220" t="s">
        <v>90</v>
      </c>
      <c r="S220" t="s">
        <v>90</v>
      </c>
      <c r="T220" t="s">
        <v>90</v>
      </c>
      <c r="U220" t="s">
        <v>90</v>
      </c>
      <c r="V220" t="s">
        <v>90</v>
      </c>
      <c r="W220" t="s">
        <v>90</v>
      </c>
      <c r="X220" t="s">
        <v>90</v>
      </c>
      <c r="Y220" t="s">
        <v>90</v>
      </c>
      <c r="Z220" t="s">
        <v>90</v>
      </c>
      <c r="AA220" t="s">
        <v>90</v>
      </c>
      <c r="AB220" t="s">
        <v>90</v>
      </c>
      <c r="AC220">
        <v>16880</v>
      </c>
      <c r="AD220">
        <f>AC220/AY220</f>
        <v>0.72147235068343263</v>
      </c>
      <c r="AH220" t="s">
        <v>90</v>
      </c>
      <c r="AI220" t="s">
        <v>90</v>
      </c>
      <c r="AJ220" t="s">
        <v>90</v>
      </c>
      <c r="AK220" t="s">
        <v>90</v>
      </c>
      <c r="AL220" t="s">
        <v>90</v>
      </c>
      <c r="AM220" t="s">
        <v>90</v>
      </c>
      <c r="AN220">
        <v>0</v>
      </c>
      <c r="AO220" t="s">
        <v>90</v>
      </c>
      <c r="AP220" t="s">
        <v>90</v>
      </c>
      <c r="AQ220">
        <v>1</v>
      </c>
      <c r="AR220" t="s">
        <v>90</v>
      </c>
      <c r="AT220" t="s">
        <v>90</v>
      </c>
      <c r="AU220" t="s">
        <v>90</v>
      </c>
      <c r="AW220">
        <v>2</v>
      </c>
      <c r="AY220">
        <v>23396.6</v>
      </c>
    </row>
    <row r="221" spans="1:51" ht="12.75" customHeight="1" x14ac:dyDescent="0.2">
      <c r="A221" t="s">
        <v>55</v>
      </c>
      <c r="B221">
        <v>1977</v>
      </c>
      <c r="C221" t="s">
        <v>90</v>
      </c>
      <c r="D221" t="s">
        <v>90</v>
      </c>
      <c r="G221">
        <v>0</v>
      </c>
      <c r="H221" t="s">
        <v>90</v>
      </c>
      <c r="I221" t="s">
        <v>90</v>
      </c>
      <c r="J221" t="s">
        <v>90</v>
      </c>
      <c r="K221" t="s">
        <v>90</v>
      </c>
      <c r="L221" t="s">
        <v>90</v>
      </c>
      <c r="M221" t="s">
        <v>90</v>
      </c>
      <c r="N221" t="s">
        <v>90</v>
      </c>
      <c r="O221" t="s">
        <v>90</v>
      </c>
      <c r="P221" t="s">
        <v>90</v>
      </c>
      <c r="Q221" t="s">
        <v>90</v>
      </c>
      <c r="R221" t="s">
        <v>90</v>
      </c>
      <c r="S221" t="s">
        <v>90</v>
      </c>
      <c r="T221" t="s">
        <v>90</v>
      </c>
      <c r="U221" t="s">
        <v>90</v>
      </c>
      <c r="V221" t="s">
        <v>90</v>
      </c>
      <c r="W221" t="s">
        <v>90</v>
      </c>
      <c r="X221" t="s">
        <v>90</v>
      </c>
      <c r="Y221" t="s">
        <v>90</v>
      </c>
      <c r="Z221" t="s">
        <v>90</v>
      </c>
      <c r="AA221" t="s">
        <v>90</v>
      </c>
      <c r="AB221" t="s">
        <v>90</v>
      </c>
      <c r="AC221">
        <v>1242</v>
      </c>
      <c r="AD221">
        <f>AC221/AY221</f>
        <v>0.18620605904321272</v>
      </c>
      <c r="AH221" t="s">
        <v>90</v>
      </c>
      <c r="AI221" t="s">
        <v>90</v>
      </c>
      <c r="AJ221" t="s">
        <v>90</v>
      </c>
      <c r="AK221" t="s">
        <v>90</v>
      </c>
      <c r="AL221" t="s">
        <v>90</v>
      </c>
      <c r="AM221" t="s">
        <v>90</v>
      </c>
      <c r="AN221">
        <v>0</v>
      </c>
      <c r="AO221" t="s">
        <v>90</v>
      </c>
      <c r="AP221" t="s">
        <v>90</v>
      </c>
      <c r="AQ221">
        <v>0</v>
      </c>
      <c r="AR221" t="s">
        <v>90</v>
      </c>
      <c r="AT221" t="s">
        <v>90</v>
      </c>
      <c r="AU221" t="s">
        <v>90</v>
      </c>
      <c r="AW221">
        <v>2</v>
      </c>
      <c r="AY221">
        <v>6670.03</v>
      </c>
    </row>
    <row r="222" spans="1:51" ht="12.75" customHeight="1" x14ac:dyDescent="0.2">
      <c r="A222" t="s">
        <v>56</v>
      </c>
      <c r="B222">
        <v>1977</v>
      </c>
      <c r="C222" t="s">
        <v>90</v>
      </c>
      <c r="D222" t="s">
        <v>90</v>
      </c>
      <c r="G222">
        <v>0</v>
      </c>
      <c r="H222" t="s">
        <v>90</v>
      </c>
      <c r="I222" t="s">
        <v>90</v>
      </c>
      <c r="J222" t="s">
        <v>90</v>
      </c>
      <c r="K222" t="s">
        <v>90</v>
      </c>
      <c r="L222" t="s">
        <v>90</v>
      </c>
      <c r="M222" t="s">
        <v>90</v>
      </c>
      <c r="N222" t="s">
        <v>90</v>
      </c>
      <c r="O222" t="s">
        <v>90</v>
      </c>
      <c r="P222" t="s">
        <v>90</v>
      </c>
      <c r="Q222" t="s">
        <v>90</v>
      </c>
      <c r="R222" t="s">
        <v>90</v>
      </c>
      <c r="S222" t="s">
        <v>90</v>
      </c>
      <c r="T222" t="s">
        <v>90</v>
      </c>
      <c r="U222" t="s">
        <v>90</v>
      </c>
      <c r="V222" t="s">
        <v>90</v>
      </c>
      <c r="W222" t="s">
        <v>90</v>
      </c>
      <c r="X222" t="s">
        <v>90</v>
      </c>
      <c r="Y222" t="s">
        <v>90</v>
      </c>
      <c r="Z222" t="s">
        <v>90</v>
      </c>
      <c r="AA222" t="s">
        <v>90</v>
      </c>
      <c r="AB222" t="s">
        <v>90</v>
      </c>
      <c r="AC222">
        <v>18180</v>
      </c>
      <c r="AD222">
        <f>AC222/AY222</f>
        <v>0.53198182249130188</v>
      </c>
      <c r="AH222" t="s">
        <v>90</v>
      </c>
      <c r="AI222" t="s">
        <v>90</v>
      </c>
      <c r="AJ222" t="s">
        <v>90</v>
      </c>
      <c r="AK222" t="s">
        <v>90</v>
      </c>
      <c r="AL222" t="s">
        <v>90</v>
      </c>
      <c r="AM222" t="s">
        <v>90</v>
      </c>
      <c r="AN222">
        <v>0</v>
      </c>
      <c r="AO222" t="s">
        <v>90</v>
      </c>
      <c r="AP222" t="s">
        <v>90</v>
      </c>
      <c r="AQ222">
        <v>1</v>
      </c>
      <c r="AR222" t="s">
        <v>90</v>
      </c>
      <c r="AT222" t="s">
        <v>90</v>
      </c>
      <c r="AU222" t="s">
        <v>90</v>
      </c>
      <c r="AW222">
        <v>2</v>
      </c>
      <c r="AY222">
        <v>34174.1</v>
      </c>
    </row>
    <row r="223" spans="1:51" ht="12.75" customHeight="1" x14ac:dyDescent="0.2">
      <c r="A223" t="s">
        <v>57</v>
      </c>
      <c r="B223">
        <v>1977</v>
      </c>
      <c r="C223" t="s">
        <v>90</v>
      </c>
      <c r="D223" t="s">
        <v>90</v>
      </c>
      <c r="G223">
        <v>0</v>
      </c>
      <c r="H223" t="s">
        <v>90</v>
      </c>
      <c r="I223" t="s">
        <v>90</v>
      </c>
      <c r="J223" t="s">
        <v>90</v>
      </c>
      <c r="K223" t="s">
        <v>90</v>
      </c>
      <c r="L223" t="s">
        <v>90</v>
      </c>
      <c r="M223" t="s">
        <v>90</v>
      </c>
      <c r="N223" t="s">
        <v>90</v>
      </c>
      <c r="O223" t="s">
        <v>90</v>
      </c>
      <c r="P223" t="s">
        <v>90</v>
      </c>
      <c r="Q223" t="s">
        <v>90</v>
      </c>
      <c r="R223" t="s">
        <v>90</v>
      </c>
      <c r="S223" t="s">
        <v>90</v>
      </c>
      <c r="T223" t="s">
        <v>90</v>
      </c>
      <c r="U223" t="s">
        <v>90</v>
      </c>
      <c r="V223" t="s">
        <v>90</v>
      </c>
      <c r="W223" t="s">
        <v>90</v>
      </c>
      <c r="X223" t="s">
        <v>90</v>
      </c>
      <c r="Y223" t="s">
        <v>90</v>
      </c>
      <c r="Z223" t="s">
        <v>90</v>
      </c>
      <c r="AA223" t="s">
        <v>90</v>
      </c>
      <c r="AB223" t="s">
        <v>90</v>
      </c>
      <c r="AC223">
        <v>41500</v>
      </c>
      <c r="AD223">
        <f>AC223/AY223</f>
        <v>0.97802161545604094</v>
      </c>
      <c r="AH223" t="s">
        <v>90</v>
      </c>
      <c r="AI223" t="s">
        <v>90</v>
      </c>
      <c r="AJ223" t="s">
        <v>90</v>
      </c>
      <c r="AK223" t="s">
        <v>90</v>
      </c>
      <c r="AL223" t="s">
        <v>90</v>
      </c>
      <c r="AM223" t="s">
        <v>90</v>
      </c>
      <c r="AN223">
        <v>0</v>
      </c>
      <c r="AO223" t="s">
        <v>90</v>
      </c>
      <c r="AP223" t="s">
        <v>90</v>
      </c>
      <c r="AQ223">
        <v>1</v>
      </c>
      <c r="AR223" t="s">
        <v>90</v>
      </c>
      <c r="AT223" t="s">
        <v>90</v>
      </c>
      <c r="AU223" t="s">
        <v>90</v>
      </c>
      <c r="AW223">
        <v>2</v>
      </c>
      <c r="AY223">
        <v>42432.6</v>
      </c>
    </row>
    <row r="224" spans="1:51" ht="12.75" customHeight="1" x14ac:dyDescent="0.2">
      <c r="A224" t="s">
        <v>58</v>
      </c>
      <c r="B224">
        <v>1977</v>
      </c>
      <c r="C224" t="s">
        <v>90</v>
      </c>
      <c r="D224" t="s">
        <v>90</v>
      </c>
      <c r="G224">
        <v>0</v>
      </c>
      <c r="H224" t="s">
        <v>90</v>
      </c>
      <c r="I224" t="s">
        <v>90</v>
      </c>
      <c r="J224" t="s">
        <v>90</v>
      </c>
      <c r="K224" t="s">
        <v>90</v>
      </c>
      <c r="L224" t="s">
        <v>90</v>
      </c>
      <c r="M224" t="s">
        <v>90</v>
      </c>
      <c r="N224" t="s">
        <v>90</v>
      </c>
      <c r="O224" t="s">
        <v>90</v>
      </c>
      <c r="P224" t="s">
        <v>90</v>
      </c>
      <c r="Q224" t="s">
        <v>90</v>
      </c>
      <c r="R224" t="s">
        <v>90</v>
      </c>
      <c r="S224" t="s">
        <v>90</v>
      </c>
      <c r="T224" t="s">
        <v>90</v>
      </c>
      <c r="U224" t="s">
        <v>90</v>
      </c>
      <c r="V224" t="s">
        <v>90</v>
      </c>
      <c r="W224" t="s">
        <v>90</v>
      </c>
      <c r="X224" t="s">
        <v>90</v>
      </c>
      <c r="Y224" t="s">
        <v>90</v>
      </c>
      <c r="Z224" t="s">
        <v>90</v>
      </c>
      <c r="AA224" t="s">
        <v>90</v>
      </c>
      <c r="AB224" t="s">
        <v>90</v>
      </c>
      <c r="AC224">
        <v>25714</v>
      </c>
      <c r="AD224">
        <f>AC224/AY224</f>
        <v>0.38082459172505517</v>
      </c>
      <c r="AH224" t="s">
        <v>90</v>
      </c>
      <c r="AI224" t="s">
        <v>90</v>
      </c>
      <c r="AJ224" t="s">
        <v>90</v>
      </c>
      <c r="AK224" t="s">
        <v>90</v>
      </c>
      <c r="AL224" t="s">
        <v>90</v>
      </c>
      <c r="AM224" t="s">
        <v>90</v>
      </c>
      <c r="AN224">
        <v>0</v>
      </c>
      <c r="AO224" t="s">
        <v>90</v>
      </c>
      <c r="AP224" t="s">
        <v>90</v>
      </c>
      <c r="AQ224">
        <v>0</v>
      </c>
      <c r="AR224" t="s">
        <v>90</v>
      </c>
      <c r="AT224" t="s">
        <v>90</v>
      </c>
      <c r="AU224" t="s">
        <v>90</v>
      </c>
      <c r="AW224">
        <v>2</v>
      </c>
      <c r="AY224">
        <v>67521.899999999994</v>
      </c>
    </row>
    <row r="225" spans="1:51" ht="12.75" customHeight="1" x14ac:dyDescent="0.2">
      <c r="A225" t="s">
        <v>59</v>
      </c>
      <c r="B225">
        <v>1977</v>
      </c>
      <c r="C225" t="s">
        <v>90</v>
      </c>
      <c r="D225" t="s">
        <v>90</v>
      </c>
      <c r="G225">
        <v>0</v>
      </c>
      <c r="H225" t="s">
        <v>90</v>
      </c>
      <c r="I225" t="s">
        <v>90</v>
      </c>
      <c r="J225" t="s">
        <v>90</v>
      </c>
      <c r="K225" t="s">
        <v>90</v>
      </c>
      <c r="L225" t="s">
        <v>90</v>
      </c>
      <c r="M225" t="s">
        <v>90</v>
      </c>
      <c r="N225" t="s">
        <v>90</v>
      </c>
      <c r="O225" t="s">
        <v>90</v>
      </c>
      <c r="P225" t="s">
        <v>90</v>
      </c>
      <c r="Q225" t="s">
        <v>90</v>
      </c>
      <c r="R225" t="s">
        <v>90</v>
      </c>
      <c r="S225" t="s">
        <v>90</v>
      </c>
      <c r="T225" t="s">
        <v>90</v>
      </c>
      <c r="U225" t="s">
        <v>90</v>
      </c>
      <c r="V225" t="s">
        <v>90</v>
      </c>
      <c r="W225" t="s">
        <v>90</v>
      </c>
      <c r="X225" t="s">
        <v>90</v>
      </c>
      <c r="Y225" t="s">
        <v>90</v>
      </c>
      <c r="Z225" t="s">
        <v>90</v>
      </c>
      <c r="AA225" t="s">
        <v>90</v>
      </c>
      <c r="AB225" t="s">
        <v>90</v>
      </c>
      <c r="AC225">
        <v>10</v>
      </c>
      <c r="AD225">
        <f>AC225/AY225</f>
        <v>3.5238937616508735E-4</v>
      </c>
      <c r="AH225" t="s">
        <v>90</v>
      </c>
      <c r="AI225" t="s">
        <v>90</v>
      </c>
      <c r="AJ225" t="s">
        <v>90</v>
      </c>
      <c r="AK225" t="s">
        <v>90</v>
      </c>
      <c r="AL225" t="s">
        <v>90</v>
      </c>
      <c r="AM225" t="s">
        <v>90</v>
      </c>
      <c r="AN225">
        <v>0</v>
      </c>
      <c r="AO225" t="s">
        <v>90</v>
      </c>
      <c r="AP225" t="s">
        <v>90</v>
      </c>
      <c r="AQ225">
        <v>0</v>
      </c>
      <c r="AR225" t="s">
        <v>90</v>
      </c>
      <c r="AT225" t="s">
        <v>90</v>
      </c>
      <c r="AU225" t="s">
        <v>90</v>
      </c>
      <c r="AW225">
        <v>2</v>
      </c>
      <c r="AY225">
        <v>28377.7</v>
      </c>
    </row>
    <row r="226" spans="1:51" ht="12.75" customHeight="1" x14ac:dyDescent="0.2">
      <c r="A226" t="s">
        <v>60</v>
      </c>
      <c r="B226">
        <v>1977</v>
      </c>
      <c r="C226" t="s">
        <v>90</v>
      </c>
      <c r="D226" t="s">
        <v>90</v>
      </c>
      <c r="G226">
        <v>0</v>
      </c>
      <c r="H226" t="s">
        <v>90</v>
      </c>
      <c r="I226" t="s">
        <v>90</v>
      </c>
      <c r="J226" t="s">
        <v>90</v>
      </c>
      <c r="K226" t="s">
        <v>90</v>
      </c>
      <c r="L226" t="s">
        <v>90</v>
      </c>
      <c r="M226" t="s">
        <v>90</v>
      </c>
      <c r="N226" t="s">
        <v>90</v>
      </c>
      <c r="O226" t="s">
        <v>90</v>
      </c>
      <c r="P226" t="s">
        <v>90</v>
      </c>
      <c r="Q226" t="s">
        <v>90</v>
      </c>
      <c r="R226" t="s">
        <v>90</v>
      </c>
      <c r="S226" t="s">
        <v>90</v>
      </c>
      <c r="T226" t="s">
        <v>90</v>
      </c>
      <c r="U226" t="s">
        <v>90</v>
      </c>
      <c r="V226" t="s">
        <v>90</v>
      </c>
      <c r="W226" t="s">
        <v>90</v>
      </c>
      <c r="X226" t="s">
        <v>90</v>
      </c>
      <c r="Y226" t="s">
        <v>90</v>
      </c>
      <c r="Z226" t="s">
        <v>90</v>
      </c>
      <c r="AA226" t="s">
        <v>90</v>
      </c>
      <c r="AB226" t="s">
        <v>90</v>
      </c>
      <c r="AC226">
        <v>1037</v>
      </c>
      <c r="AD226">
        <f>AC226/AY226</f>
        <v>8.3555584204207597E-2</v>
      </c>
      <c r="AH226" t="s">
        <v>90</v>
      </c>
      <c r="AI226" t="s">
        <v>90</v>
      </c>
      <c r="AJ226" t="s">
        <v>90</v>
      </c>
      <c r="AK226" t="s">
        <v>90</v>
      </c>
      <c r="AL226" t="s">
        <v>90</v>
      </c>
      <c r="AM226" t="s">
        <v>90</v>
      </c>
      <c r="AN226">
        <v>0</v>
      </c>
      <c r="AO226" t="s">
        <v>90</v>
      </c>
      <c r="AP226" t="s">
        <v>90</v>
      </c>
      <c r="AQ226">
        <v>0</v>
      </c>
      <c r="AR226" t="s">
        <v>90</v>
      </c>
      <c r="AT226" t="s">
        <v>90</v>
      </c>
      <c r="AU226" t="s">
        <v>90</v>
      </c>
      <c r="AW226">
        <v>2</v>
      </c>
      <c r="AY226">
        <v>12410.9</v>
      </c>
    </row>
    <row r="227" spans="1:51" ht="12.75" customHeight="1" x14ac:dyDescent="0.2">
      <c r="A227" t="s">
        <v>61</v>
      </c>
      <c r="B227">
        <v>1977</v>
      </c>
      <c r="C227" t="s">
        <v>90</v>
      </c>
      <c r="D227" t="s">
        <v>90</v>
      </c>
      <c r="G227">
        <v>0</v>
      </c>
      <c r="H227" t="s">
        <v>90</v>
      </c>
      <c r="I227" t="s">
        <v>90</v>
      </c>
      <c r="J227" t="s">
        <v>90</v>
      </c>
      <c r="K227" t="s">
        <v>90</v>
      </c>
      <c r="L227" t="s">
        <v>90</v>
      </c>
      <c r="M227" t="s">
        <v>90</v>
      </c>
      <c r="N227" t="s">
        <v>90</v>
      </c>
      <c r="O227" t="s">
        <v>90</v>
      </c>
      <c r="P227" t="s">
        <v>90</v>
      </c>
      <c r="Q227" t="s">
        <v>90</v>
      </c>
      <c r="R227" t="s">
        <v>90</v>
      </c>
      <c r="S227" t="s">
        <v>90</v>
      </c>
      <c r="T227" t="s">
        <v>90</v>
      </c>
      <c r="U227" t="s">
        <v>90</v>
      </c>
      <c r="V227" t="s">
        <v>90</v>
      </c>
      <c r="W227" t="s">
        <v>90</v>
      </c>
      <c r="X227" t="s">
        <v>90</v>
      </c>
      <c r="Y227" t="s">
        <v>90</v>
      </c>
      <c r="Z227" t="s">
        <v>90</v>
      </c>
      <c r="AA227" t="s">
        <v>90</v>
      </c>
      <c r="AB227" t="s">
        <v>90</v>
      </c>
      <c r="AC227">
        <v>0</v>
      </c>
      <c r="AD227">
        <f>AC227/AY227</f>
        <v>0</v>
      </c>
      <c r="AH227" t="s">
        <v>90</v>
      </c>
      <c r="AI227" t="s">
        <v>90</v>
      </c>
      <c r="AJ227" t="s">
        <v>90</v>
      </c>
      <c r="AK227" t="s">
        <v>90</v>
      </c>
      <c r="AL227" t="s">
        <v>90</v>
      </c>
      <c r="AM227" t="s">
        <v>90</v>
      </c>
      <c r="AN227">
        <v>0</v>
      </c>
      <c r="AO227" t="s">
        <v>90</v>
      </c>
      <c r="AP227" t="s">
        <v>90</v>
      </c>
      <c r="AQ227">
        <v>0</v>
      </c>
      <c r="AR227" t="s">
        <v>90</v>
      </c>
      <c r="AT227" t="s">
        <v>90</v>
      </c>
      <c r="AU227" t="s">
        <v>90</v>
      </c>
      <c r="AW227">
        <v>2</v>
      </c>
      <c r="AY227">
        <v>32328.2</v>
      </c>
    </row>
    <row r="228" spans="1:51" ht="12.75" customHeight="1" x14ac:dyDescent="0.2">
      <c r="A228" t="s">
        <v>62</v>
      </c>
      <c r="B228">
        <v>1977</v>
      </c>
      <c r="C228" t="s">
        <v>90</v>
      </c>
      <c r="D228" t="s">
        <v>90</v>
      </c>
      <c r="G228">
        <v>0</v>
      </c>
      <c r="H228" t="s">
        <v>90</v>
      </c>
      <c r="I228" t="s">
        <v>90</v>
      </c>
      <c r="J228" t="s">
        <v>90</v>
      </c>
      <c r="K228" t="s">
        <v>90</v>
      </c>
      <c r="L228" t="s">
        <v>90</v>
      </c>
      <c r="M228" t="s">
        <v>90</v>
      </c>
      <c r="N228" t="s">
        <v>90</v>
      </c>
      <c r="O228" t="s">
        <v>90</v>
      </c>
      <c r="P228" t="s">
        <v>90</v>
      </c>
      <c r="Q228" t="s">
        <v>90</v>
      </c>
      <c r="R228" t="s">
        <v>90</v>
      </c>
      <c r="S228" t="s">
        <v>90</v>
      </c>
      <c r="T228" t="s">
        <v>90</v>
      </c>
      <c r="U228" t="s">
        <v>90</v>
      </c>
      <c r="V228" t="s">
        <v>90</v>
      </c>
      <c r="W228" t="s">
        <v>90</v>
      </c>
      <c r="X228" t="s">
        <v>90</v>
      </c>
      <c r="Y228" t="s">
        <v>90</v>
      </c>
      <c r="Z228" t="s">
        <v>90</v>
      </c>
      <c r="AA228" t="s">
        <v>90</v>
      </c>
      <c r="AB228" t="s">
        <v>90</v>
      </c>
      <c r="AC228">
        <v>0</v>
      </c>
      <c r="AD228">
        <f>AC228/AY228</f>
        <v>0</v>
      </c>
      <c r="AH228" t="s">
        <v>90</v>
      </c>
      <c r="AI228" t="s">
        <v>90</v>
      </c>
      <c r="AJ228" t="s">
        <v>90</v>
      </c>
      <c r="AK228" t="s">
        <v>90</v>
      </c>
      <c r="AL228" t="s">
        <v>90</v>
      </c>
      <c r="AM228" t="s">
        <v>90</v>
      </c>
      <c r="AN228">
        <v>0</v>
      </c>
      <c r="AO228" t="s">
        <v>90</v>
      </c>
      <c r="AP228" t="s">
        <v>90</v>
      </c>
      <c r="AQ228">
        <v>1</v>
      </c>
      <c r="AR228" t="s">
        <v>90</v>
      </c>
      <c r="AT228" t="s">
        <v>90</v>
      </c>
      <c r="AU228" t="s">
        <v>90</v>
      </c>
      <c r="AW228">
        <v>2</v>
      </c>
      <c r="AY228">
        <v>4953.29</v>
      </c>
    </row>
    <row r="229" spans="1:51" ht="12.75" customHeight="1" x14ac:dyDescent="0.2">
      <c r="A229" t="s">
        <v>64</v>
      </c>
      <c r="B229">
        <v>1977</v>
      </c>
      <c r="C229" t="s">
        <v>90</v>
      </c>
      <c r="D229" t="s">
        <v>90</v>
      </c>
      <c r="G229">
        <v>0</v>
      </c>
      <c r="H229" t="s">
        <v>90</v>
      </c>
      <c r="I229" t="s">
        <v>90</v>
      </c>
      <c r="J229" t="s">
        <v>90</v>
      </c>
      <c r="K229" t="s">
        <v>90</v>
      </c>
      <c r="L229" t="s">
        <v>90</v>
      </c>
      <c r="M229" t="s">
        <v>90</v>
      </c>
      <c r="N229" t="s">
        <v>90</v>
      </c>
      <c r="O229" t="s">
        <v>90</v>
      </c>
      <c r="P229" t="s">
        <v>90</v>
      </c>
      <c r="Q229" t="s">
        <v>90</v>
      </c>
      <c r="R229" t="s">
        <v>90</v>
      </c>
      <c r="S229" t="s">
        <v>90</v>
      </c>
      <c r="T229" t="s">
        <v>90</v>
      </c>
      <c r="U229" t="s">
        <v>90</v>
      </c>
      <c r="V229" t="s">
        <v>90</v>
      </c>
      <c r="W229" t="s">
        <v>90</v>
      </c>
      <c r="X229" t="s">
        <v>90</v>
      </c>
      <c r="Y229" t="s">
        <v>90</v>
      </c>
      <c r="Z229" t="s">
        <v>90</v>
      </c>
      <c r="AA229" t="s">
        <v>90</v>
      </c>
      <c r="AB229" t="s">
        <v>90</v>
      </c>
      <c r="AC229">
        <v>7030</v>
      </c>
      <c r="AD229">
        <f>AC229/AY229</f>
        <v>0.66752124578645022</v>
      </c>
      <c r="AH229" t="s">
        <v>90</v>
      </c>
      <c r="AI229" t="s">
        <v>90</v>
      </c>
      <c r="AJ229" t="s">
        <v>90</v>
      </c>
      <c r="AK229" t="s">
        <v>90</v>
      </c>
      <c r="AL229" t="s">
        <v>90</v>
      </c>
      <c r="AM229" t="s">
        <v>90</v>
      </c>
      <c r="AN229">
        <v>0</v>
      </c>
      <c r="AO229" t="s">
        <v>90</v>
      </c>
      <c r="AP229" t="s">
        <v>90</v>
      </c>
      <c r="AQ229">
        <v>0</v>
      </c>
      <c r="AR229" t="s">
        <v>90</v>
      </c>
      <c r="AT229" t="s">
        <v>90</v>
      </c>
      <c r="AU229" t="s">
        <v>90</v>
      </c>
      <c r="AW229">
        <v>2</v>
      </c>
      <c r="AY229">
        <v>10531.5</v>
      </c>
    </row>
    <row r="230" spans="1:51" ht="12.75" customHeight="1" x14ac:dyDescent="0.2">
      <c r="A230" t="s">
        <v>65</v>
      </c>
      <c r="B230">
        <v>1977</v>
      </c>
      <c r="C230" t="s">
        <v>90</v>
      </c>
      <c r="D230" t="s">
        <v>90</v>
      </c>
      <c r="G230">
        <v>0</v>
      </c>
      <c r="H230" t="s">
        <v>90</v>
      </c>
      <c r="I230" t="s">
        <v>90</v>
      </c>
      <c r="J230" t="s">
        <v>90</v>
      </c>
      <c r="K230" t="s">
        <v>90</v>
      </c>
      <c r="L230" t="s">
        <v>90</v>
      </c>
      <c r="M230" t="s">
        <v>90</v>
      </c>
      <c r="N230" t="s">
        <v>90</v>
      </c>
      <c r="O230" t="s">
        <v>90</v>
      </c>
      <c r="P230" t="s">
        <v>90</v>
      </c>
      <c r="Q230" t="s">
        <v>90</v>
      </c>
      <c r="R230" t="s">
        <v>90</v>
      </c>
      <c r="S230" t="s">
        <v>90</v>
      </c>
      <c r="T230" t="s">
        <v>90</v>
      </c>
      <c r="U230" t="s">
        <v>90</v>
      </c>
      <c r="V230" t="s">
        <v>90</v>
      </c>
      <c r="W230" t="s">
        <v>90</v>
      </c>
      <c r="X230" t="s">
        <v>90</v>
      </c>
      <c r="Y230" t="s">
        <v>90</v>
      </c>
      <c r="Z230" t="s">
        <v>90</v>
      </c>
      <c r="AA230" t="s">
        <v>90</v>
      </c>
      <c r="AB230" t="s">
        <v>90</v>
      </c>
      <c r="AC230">
        <v>81754</v>
      </c>
      <c r="AD230">
        <f>AC230/AY230</f>
        <v>14.999330337894985</v>
      </c>
      <c r="AH230" t="s">
        <v>90</v>
      </c>
      <c r="AI230" t="s">
        <v>90</v>
      </c>
      <c r="AJ230" t="s">
        <v>90</v>
      </c>
      <c r="AK230" t="s">
        <v>90</v>
      </c>
      <c r="AL230" t="s">
        <v>90</v>
      </c>
      <c r="AM230" t="s">
        <v>90</v>
      </c>
      <c r="AN230">
        <v>1</v>
      </c>
      <c r="AO230" t="s">
        <v>90</v>
      </c>
      <c r="AP230" t="s">
        <v>90</v>
      </c>
      <c r="AQ230">
        <v>0</v>
      </c>
      <c r="AR230" t="s">
        <v>90</v>
      </c>
      <c r="AT230" t="s">
        <v>90</v>
      </c>
      <c r="AU230" t="s">
        <v>90</v>
      </c>
      <c r="AW230">
        <v>2</v>
      </c>
      <c r="AY230">
        <v>5450.51</v>
      </c>
    </row>
    <row r="231" spans="1:51" ht="12.75" customHeight="1" x14ac:dyDescent="0.2">
      <c r="A231" t="s">
        <v>66</v>
      </c>
      <c r="B231">
        <v>1977</v>
      </c>
      <c r="C231" t="s">
        <v>90</v>
      </c>
      <c r="D231" t="s">
        <v>90</v>
      </c>
      <c r="G231">
        <v>0</v>
      </c>
      <c r="H231" t="s">
        <v>90</v>
      </c>
      <c r="I231" t="s">
        <v>90</v>
      </c>
      <c r="J231" t="s">
        <v>90</v>
      </c>
      <c r="K231" t="s">
        <v>90</v>
      </c>
      <c r="L231" t="s">
        <v>90</v>
      </c>
      <c r="M231" t="s">
        <v>90</v>
      </c>
      <c r="N231" t="s">
        <v>90</v>
      </c>
      <c r="O231" t="s">
        <v>90</v>
      </c>
      <c r="P231" t="s">
        <v>90</v>
      </c>
      <c r="Q231" t="s">
        <v>90</v>
      </c>
      <c r="R231" t="s">
        <v>90</v>
      </c>
      <c r="S231" t="s">
        <v>90</v>
      </c>
      <c r="T231" t="s">
        <v>90</v>
      </c>
      <c r="U231" t="s">
        <v>90</v>
      </c>
      <c r="V231" t="s">
        <v>90</v>
      </c>
      <c r="W231" t="s">
        <v>90</v>
      </c>
      <c r="X231" t="s">
        <v>90</v>
      </c>
      <c r="Y231" t="s">
        <v>90</v>
      </c>
      <c r="Z231" t="s">
        <v>90</v>
      </c>
      <c r="AA231" t="s">
        <v>90</v>
      </c>
      <c r="AB231" t="s">
        <v>90</v>
      </c>
      <c r="AC231">
        <v>15305</v>
      </c>
      <c r="AD231">
        <f>AC231/AY231</f>
        <v>2.6497163305973417</v>
      </c>
      <c r="AH231" t="s">
        <v>90</v>
      </c>
      <c r="AI231" t="s">
        <v>90</v>
      </c>
      <c r="AJ231" t="s">
        <v>90</v>
      </c>
      <c r="AK231" t="s">
        <v>90</v>
      </c>
      <c r="AL231" t="s">
        <v>90</v>
      </c>
      <c r="AM231" t="s">
        <v>90</v>
      </c>
      <c r="AN231">
        <v>0</v>
      </c>
      <c r="AO231" t="s">
        <v>90</v>
      </c>
      <c r="AP231" t="s">
        <v>90</v>
      </c>
      <c r="AQ231">
        <v>1</v>
      </c>
      <c r="AR231" t="s">
        <v>90</v>
      </c>
      <c r="AT231" t="s">
        <v>90</v>
      </c>
      <c r="AU231" t="s">
        <v>90</v>
      </c>
      <c r="AW231">
        <v>2</v>
      </c>
      <c r="AY231">
        <v>5776.09</v>
      </c>
    </row>
    <row r="232" spans="1:51" ht="12.75" customHeight="1" x14ac:dyDescent="0.2">
      <c r="A232" t="s">
        <v>67</v>
      </c>
      <c r="B232">
        <v>1977</v>
      </c>
      <c r="C232" t="s">
        <v>90</v>
      </c>
      <c r="D232" t="s">
        <v>90</v>
      </c>
      <c r="G232">
        <v>0</v>
      </c>
      <c r="H232" t="s">
        <v>90</v>
      </c>
      <c r="I232" t="s">
        <v>90</v>
      </c>
      <c r="J232" t="s">
        <v>90</v>
      </c>
      <c r="K232" t="s">
        <v>90</v>
      </c>
      <c r="L232" t="s">
        <v>90</v>
      </c>
      <c r="M232" t="s">
        <v>90</v>
      </c>
      <c r="N232" t="s">
        <v>90</v>
      </c>
      <c r="O232" t="s">
        <v>90</v>
      </c>
      <c r="P232" t="s">
        <v>90</v>
      </c>
      <c r="Q232" t="s">
        <v>90</v>
      </c>
      <c r="R232" t="s">
        <v>90</v>
      </c>
      <c r="S232" t="s">
        <v>90</v>
      </c>
      <c r="T232" t="s">
        <v>90</v>
      </c>
      <c r="U232" t="s">
        <v>90</v>
      </c>
      <c r="V232" t="s">
        <v>90</v>
      </c>
      <c r="W232" t="s">
        <v>90</v>
      </c>
      <c r="X232" t="s">
        <v>90</v>
      </c>
      <c r="Y232" t="s">
        <v>90</v>
      </c>
      <c r="Z232" t="s">
        <v>90</v>
      </c>
      <c r="AA232" t="s">
        <v>90</v>
      </c>
      <c r="AB232" t="s">
        <v>90</v>
      </c>
      <c r="AC232">
        <v>28942</v>
      </c>
      <c r="AD232">
        <f>AC232/AY232</f>
        <v>0.4835772216448509</v>
      </c>
      <c r="AH232" t="s">
        <v>90</v>
      </c>
      <c r="AI232" t="s">
        <v>90</v>
      </c>
      <c r="AJ232" t="s">
        <v>90</v>
      </c>
      <c r="AK232" t="s">
        <v>90</v>
      </c>
      <c r="AL232" t="s">
        <v>90</v>
      </c>
      <c r="AM232" t="s">
        <v>90</v>
      </c>
      <c r="AN232">
        <v>0</v>
      </c>
      <c r="AO232" t="s">
        <v>90</v>
      </c>
      <c r="AP232" t="s">
        <v>90</v>
      </c>
      <c r="AQ232">
        <v>0</v>
      </c>
      <c r="AR232" t="s">
        <v>90</v>
      </c>
      <c r="AT232" t="s">
        <v>90</v>
      </c>
      <c r="AU232" t="s">
        <v>90</v>
      </c>
      <c r="AW232">
        <v>2</v>
      </c>
      <c r="AY232">
        <v>59849.8</v>
      </c>
    </row>
    <row r="233" spans="1:51" ht="12.75" customHeight="1" x14ac:dyDescent="0.2">
      <c r="A233" t="s">
        <v>68</v>
      </c>
      <c r="B233">
        <v>1977</v>
      </c>
      <c r="C233" t="s">
        <v>90</v>
      </c>
      <c r="D233" t="s">
        <v>90</v>
      </c>
      <c r="G233">
        <v>0</v>
      </c>
      <c r="H233" t="s">
        <v>90</v>
      </c>
      <c r="I233" t="s">
        <v>90</v>
      </c>
      <c r="J233" t="s">
        <v>90</v>
      </c>
      <c r="K233" t="s">
        <v>90</v>
      </c>
      <c r="L233" t="s">
        <v>90</v>
      </c>
      <c r="M233" t="s">
        <v>90</v>
      </c>
      <c r="N233" t="s">
        <v>90</v>
      </c>
      <c r="O233" t="s">
        <v>90</v>
      </c>
      <c r="P233" t="s">
        <v>90</v>
      </c>
      <c r="Q233" t="s">
        <v>90</v>
      </c>
      <c r="R233" t="s">
        <v>90</v>
      </c>
      <c r="S233" t="s">
        <v>90</v>
      </c>
      <c r="T233" t="s">
        <v>90</v>
      </c>
      <c r="U233" t="s">
        <v>90</v>
      </c>
      <c r="V233" t="s">
        <v>90</v>
      </c>
      <c r="W233" t="s">
        <v>90</v>
      </c>
      <c r="X233" t="s">
        <v>90</v>
      </c>
      <c r="Y233" t="s">
        <v>90</v>
      </c>
      <c r="Z233" t="s">
        <v>90</v>
      </c>
      <c r="AA233" t="s">
        <v>90</v>
      </c>
      <c r="AB233" t="s">
        <v>90</v>
      </c>
      <c r="AC233">
        <v>2289</v>
      </c>
      <c r="AD233">
        <f>AC233/AY233</f>
        <v>0.31462447115873621</v>
      </c>
      <c r="AH233" t="s">
        <v>90</v>
      </c>
      <c r="AI233" t="s">
        <v>90</v>
      </c>
      <c r="AJ233" t="s">
        <v>90</v>
      </c>
      <c r="AK233" t="s">
        <v>90</v>
      </c>
      <c r="AL233" t="s">
        <v>90</v>
      </c>
      <c r="AM233" t="s">
        <v>90</v>
      </c>
      <c r="AN233">
        <v>0</v>
      </c>
      <c r="AO233" t="s">
        <v>90</v>
      </c>
      <c r="AP233" t="s">
        <v>90</v>
      </c>
      <c r="AQ233">
        <v>1</v>
      </c>
      <c r="AR233" t="s">
        <v>90</v>
      </c>
      <c r="AT233" t="s">
        <v>90</v>
      </c>
      <c r="AU233" t="s">
        <v>90</v>
      </c>
      <c r="AW233">
        <v>2</v>
      </c>
      <c r="AY233">
        <v>7275.34</v>
      </c>
    </row>
    <row r="234" spans="1:51" ht="12.75" customHeight="1" x14ac:dyDescent="0.2">
      <c r="A234" t="s">
        <v>70</v>
      </c>
      <c r="B234">
        <v>1977</v>
      </c>
      <c r="C234" t="s">
        <v>90</v>
      </c>
      <c r="D234" t="s">
        <v>90</v>
      </c>
      <c r="G234">
        <v>0</v>
      </c>
      <c r="H234" t="s">
        <v>90</v>
      </c>
      <c r="I234" t="s">
        <v>90</v>
      </c>
      <c r="J234" t="s">
        <v>90</v>
      </c>
      <c r="K234" t="s">
        <v>90</v>
      </c>
      <c r="L234" t="s">
        <v>90</v>
      </c>
      <c r="M234" t="s">
        <v>90</v>
      </c>
      <c r="N234" t="s">
        <v>90</v>
      </c>
      <c r="O234" t="s">
        <v>90</v>
      </c>
      <c r="P234" t="s">
        <v>90</v>
      </c>
      <c r="Q234" t="s">
        <v>90</v>
      </c>
      <c r="R234" t="s">
        <v>90</v>
      </c>
      <c r="S234" t="s">
        <v>90</v>
      </c>
      <c r="T234" t="s">
        <v>90</v>
      </c>
      <c r="U234" t="s">
        <v>90</v>
      </c>
      <c r="V234" t="s">
        <v>90</v>
      </c>
      <c r="W234" t="s">
        <v>90</v>
      </c>
      <c r="X234" t="s">
        <v>90</v>
      </c>
      <c r="Y234" t="s">
        <v>90</v>
      </c>
      <c r="Z234" t="s">
        <v>90</v>
      </c>
      <c r="AA234" t="s">
        <v>90</v>
      </c>
      <c r="AB234" t="s">
        <v>90</v>
      </c>
      <c r="AC234">
        <v>154390</v>
      </c>
      <c r="AD234">
        <f>AC234/AY234</f>
        <v>1.1060564813090139</v>
      </c>
      <c r="AH234" t="s">
        <v>90</v>
      </c>
      <c r="AI234" t="s">
        <v>90</v>
      </c>
      <c r="AJ234" t="s">
        <v>90</v>
      </c>
      <c r="AK234" t="s">
        <v>90</v>
      </c>
      <c r="AL234" t="s">
        <v>90</v>
      </c>
      <c r="AM234" t="s">
        <v>90</v>
      </c>
      <c r="AN234">
        <v>0</v>
      </c>
      <c r="AO234" t="s">
        <v>90</v>
      </c>
      <c r="AP234" t="s">
        <v>90</v>
      </c>
      <c r="AQ234">
        <v>0</v>
      </c>
      <c r="AR234" t="s">
        <v>90</v>
      </c>
      <c r="AT234" t="s">
        <v>90</v>
      </c>
      <c r="AU234" t="s">
        <v>90</v>
      </c>
      <c r="AW234">
        <v>2</v>
      </c>
      <c r="AY234">
        <v>139586</v>
      </c>
    </row>
    <row r="235" spans="1:51" ht="12.75" customHeight="1" x14ac:dyDescent="0.2">
      <c r="A235" t="s">
        <v>71</v>
      </c>
      <c r="B235">
        <v>1977</v>
      </c>
      <c r="C235" t="s">
        <v>90</v>
      </c>
      <c r="D235" t="s">
        <v>90</v>
      </c>
      <c r="G235">
        <v>0</v>
      </c>
      <c r="H235" t="s">
        <v>90</v>
      </c>
      <c r="I235" t="s">
        <v>90</v>
      </c>
      <c r="J235" t="s">
        <v>90</v>
      </c>
      <c r="K235" t="s">
        <v>90</v>
      </c>
      <c r="L235" t="s">
        <v>90</v>
      </c>
      <c r="M235" t="s">
        <v>90</v>
      </c>
      <c r="N235" t="s">
        <v>90</v>
      </c>
      <c r="O235" t="s">
        <v>90</v>
      </c>
      <c r="P235" t="s">
        <v>90</v>
      </c>
      <c r="Q235" t="s">
        <v>90</v>
      </c>
      <c r="R235" t="s">
        <v>90</v>
      </c>
      <c r="S235" t="s">
        <v>90</v>
      </c>
      <c r="T235" t="s">
        <v>90</v>
      </c>
      <c r="U235" t="s">
        <v>90</v>
      </c>
      <c r="V235" t="s">
        <v>90</v>
      </c>
      <c r="W235" t="s">
        <v>90</v>
      </c>
      <c r="X235" t="s">
        <v>90</v>
      </c>
      <c r="Y235" t="s">
        <v>90</v>
      </c>
      <c r="Z235" t="s">
        <v>90</v>
      </c>
      <c r="AA235" t="s">
        <v>90</v>
      </c>
      <c r="AB235" t="s">
        <v>90</v>
      </c>
      <c r="AC235">
        <v>0</v>
      </c>
      <c r="AD235">
        <f>AC235/AY235</f>
        <v>0</v>
      </c>
      <c r="AH235" t="s">
        <v>90</v>
      </c>
      <c r="AI235" t="s">
        <v>90</v>
      </c>
      <c r="AJ235" t="s">
        <v>90</v>
      </c>
      <c r="AK235" t="s">
        <v>90</v>
      </c>
      <c r="AL235" t="s">
        <v>90</v>
      </c>
      <c r="AM235" t="s">
        <v>90</v>
      </c>
      <c r="AN235">
        <v>0</v>
      </c>
      <c r="AO235" t="s">
        <v>90</v>
      </c>
      <c r="AP235" t="s">
        <v>90</v>
      </c>
      <c r="AQ235">
        <v>0</v>
      </c>
      <c r="AR235" t="s">
        <v>90</v>
      </c>
      <c r="AT235" t="s">
        <v>90</v>
      </c>
      <c r="AU235" t="s">
        <v>90</v>
      </c>
      <c r="AW235">
        <v>2</v>
      </c>
      <c r="AY235">
        <v>33295</v>
      </c>
    </row>
    <row r="236" spans="1:51" ht="12.75" customHeight="1" x14ac:dyDescent="0.2">
      <c r="A236" t="s">
        <v>72</v>
      </c>
      <c r="B236">
        <v>1977</v>
      </c>
      <c r="C236" t="s">
        <v>90</v>
      </c>
      <c r="D236" t="s">
        <v>90</v>
      </c>
      <c r="G236">
        <v>0</v>
      </c>
      <c r="H236" t="s">
        <v>90</v>
      </c>
      <c r="I236" t="s">
        <v>90</v>
      </c>
      <c r="J236" t="s">
        <v>90</v>
      </c>
      <c r="K236" t="s">
        <v>90</v>
      </c>
      <c r="L236" t="s">
        <v>90</v>
      </c>
      <c r="M236" t="s">
        <v>90</v>
      </c>
      <c r="N236" t="s">
        <v>90</v>
      </c>
      <c r="O236" t="s">
        <v>90</v>
      </c>
      <c r="P236" t="s">
        <v>90</v>
      </c>
      <c r="Q236" t="s">
        <v>90</v>
      </c>
      <c r="R236" t="s">
        <v>90</v>
      </c>
      <c r="S236" t="s">
        <v>90</v>
      </c>
      <c r="T236" t="s">
        <v>90</v>
      </c>
      <c r="U236" t="s">
        <v>90</v>
      </c>
      <c r="V236" t="s">
        <v>90</v>
      </c>
      <c r="W236" t="s">
        <v>90</v>
      </c>
      <c r="X236" t="s">
        <v>90</v>
      </c>
      <c r="Y236" t="s">
        <v>90</v>
      </c>
      <c r="Z236" t="s">
        <v>90</v>
      </c>
      <c r="AA236" t="s">
        <v>90</v>
      </c>
      <c r="AB236" t="s">
        <v>90</v>
      </c>
      <c r="AC236">
        <v>0</v>
      </c>
      <c r="AD236">
        <f>AC236/AY236</f>
        <v>0</v>
      </c>
      <c r="AH236" t="s">
        <v>90</v>
      </c>
      <c r="AI236" t="s">
        <v>90</v>
      </c>
      <c r="AJ236" t="s">
        <v>90</v>
      </c>
      <c r="AK236" t="s">
        <v>90</v>
      </c>
      <c r="AL236" t="s">
        <v>90</v>
      </c>
      <c r="AM236" t="s">
        <v>90</v>
      </c>
      <c r="AN236">
        <v>0</v>
      </c>
      <c r="AO236" t="s">
        <v>90</v>
      </c>
      <c r="AP236" t="s">
        <v>90</v>
      </c>
      <c r="AQ236">
        <v>0</v>
      </c>
      <c r="AR236" t="s">
        <v>90</v>
      </c>
      <c r="AT236" t="s">
        <v>90</v>
      </c>
      <c r="AU236" t="s">
        <v>90</v>
      </c>
      <c r="AW236">
        <v>2</v>
      </c>
      <c r="AY236">
        <v>4025.16</v>
      </c>
    </row>
    <row r="237" spans="1:51" ht="12.75" customHeight="1" x14ac:dyDescent="0.2">
      <c r="A237" t="s">
        <v>73</v>
      </c>
      <c r="B237">
        <v>1977</v>
      </c>
      <c r="C237" t="s">
        <v>90</v>
      </c>
      <c r="D237" t="s">
        <v>90</v>
      </c>
      <c r="G237">
        <v>0</v>
      </c>
      <c r="H237" t="s">
        <v>90</v>
      </c>
      <c r="I237" t="s">
        <v>90</v>
      </c>
      <c r="J237" t="s">
        <v>90</v>
      </c>
      <c r="K237" t="s">
        <v>90</v>
      </c>
      <c r="L237" t="s">
        <v>90</v>
      </c>
      <c r="M237" t="s">
        <v>90</v>
      </c>
      <c r="N237" t="s">
        <v>90</v>
      </c>
      <c r="O237" t="s">
        <v>90</v>
      </c>
      <c r="P237" t="s">
        <v>90</v>
      </c>
      <c r="Q237" t="s">
        <v>90</v>
      </c>
      <c r="R237" t="s">
        <v>90</v>
      </c>
      <c r="S237" t="s">
        <v>90</v>
      </c>
      <c r="T237" t="s">
        <v>90</v>
      </c>
      <c r="U237" t="s">
        <v>90</v>
      </c>
      <c r="V237" t="s">
        <v>90</v>
      </c>
      <c r="W237" t="s">
        <v>90</v>
      </c>
      <c r="X237" t="s">
        <v>90</v>
      </c>
      <c r="Y237" t="s">
        <v>90</v>
      </c>
      <c r="Z237" t="s">
        <v>90</v>
      </c>
      <c r="AA237" t="s">
        <v>90</v>
      </c>
      <c r="AB237" t="s">
        <v>90</v>
      </c>
      <c r="AC237">
        <v>21455</v>
      </c>
      <c r="AD237">
        <f>AC237/AY237</f>
        <v>0.28299671826690725</v>
      </c>
      <c r="AH237" t="s">
        <v>90</v>
      </c>
      <c r="AI237" t="s">
        <v>90</v>
      </c>
      <c r="AJ237" t="s">
        <v>90</v>
      </c>
      <c r="AK237" t="s">
        <v>90</v>
      </c>
      <c r="AL237" t="s">
        <v>90</v>
      </c>
      <c r="AM237" t="s">
        <v>90</v>
      </c>
      <c r="AN237">
        <v>0</v>
      </c>
      <c r="AO237" t="s">
        <v>90</v>
      </c>
      <c r="AP237" t="s">
        <v>90</v>
      </c>
      <c r="AQ237">
        <v>0</v>
      </c>
      <c r="AR237" t="s">
        <v>90</v>
      </c>
      <c r="AT237" t="s">
        <v>90</v>
      </c>
      <c r="AU237" t="s">
        <v>90</v>
      </c>
      <c r="AW237">
        <v>2</v>
      </c>
      <c r="AY237">
        <v>75813.600000000006</v>
      </c>
    </row>
    <row r="238" spans="1:51" ht="12.75" customHeight="1" x14ac:dyDescent="0.2">
      <c r="A238" t="s">
        <v>74</v>
      </c>
      <c r="B238">
        <v>1977</v>
      </c>
      <c r="C238" t="s">
        <v>90</v>
      </c>
      <c r="D238" t="s">
        <v>90</v>
      </c>
      <c r="G238">
        <v>0</v>
      </c>
      <c r="H238" t="s">
        <v>90</v>
      </c>
      <c r="I238" t="s">
        <v>90</v>
      </c>
      <c r="J238" t="s">
        <v>90</v>
      </c>
      <c r="K238" t="s">
        <v>90</v>
      </c>
      <c r="L238" t="s">
        <v>90</v>
      </c>
      <c r="M238" t="s">
        <v>90</v>
      </c>
      <c r="N238" t="s">
        <v>90</v>
      </c>
      <c r="O238" t="s">
        <v>90</v>
      </c>
      <c r="P238" t="s">
        <v>90</v>
      </c>
      <c r="Q238" t="s">
        <v>90</v>
      </c>
      <c r="R238" t="s">
        <v>90</v>
      </c>
      <c r="S238" t="s">
        <v>90</v>
      </c>
      <c r="T238" t="s">
        <v>90</v>
      </c>
      <c r="U238" t="s">
        <v>90</v>
      </c>
      <c r="V238" t="s">
        <v>90</v>
      </c>
      <c r="W238" t="s">
        <v>90</v>
      </c>
      <c r="X238" t="s">
        <v>90</v>
      </c>
      <c r="Y238" t="s">
        <v>90</v>
      </c>
      <c r="Z238" t="s">
        <v>90</v>
      </c>
      <c r="AA238" t="s">
        <v>90</v>
      </c>
      <c r="AB238" t="s">
        <v>90</v>
      </c>
      <c r="AC238">
        <v>0</v>
      </c>
      <c r="AD238">
        <f>AC238/AY238</f>
        <v>0</v>
      </c>
      <c r="AH238" t="s">
        <v>90</v>
      </c>
      <c r="AI238" t="s">
        <v>90</v>
      </c>
      <c r="AJ238" t="s">
        <v>90</v>
      </c>
      <c r="AK238" t="s">
        <v>90</v>
      </c>
      <c r="AL238" t="s">
        <v>90</v>
      </c>
      <c r="AM238" t="s">
        <v>90</v>
      </c>
      <c r="AN238">
        <v>0</v>
      </c>
      <c r="AO238" t="s">
        <v>90</v>
      </c>
      <c r="AP238" t="s">
        <v>90</v>
      </c>
      <c r="AQ238">
        <v>0</v>
      </c>
      <c r="AR238" t="s">
        <v>90</v>
      </c>
      <c r="AT238" t="s">
        <v>90</v>
      </c>
      <c r="AU238" t="s">
        <v>90</v>
      </c>
      <c r="AW238">
        <v>2</v>
      </c>
      <c r="AY238">
        <v>17890.599999999999</v>
      </c>
    </row>
    <row r="239" spans="1:51" ht="12.75" customHeight="1" x14ac:dyDescent="0.2">
      <c r="A239" t="s">
        <v>75</v>
      </c>
      <c r="B239">
        <v>1977</v>
      </c>
      <c r="C239" t="s">
        <v>90</v>
      </c>
      <c r="D239" t="s">
        <v>90</v>
      </c>
      <c r="G239">
        <v>0</v>
      </c>
      <c r="H239" t="s">
        <v>90</v>
      </c>
      <c r="I239" t="s">
        <v>90</v>
      </c>
      <c r="J239" t="s">
        <v>90</v>
      </c>
      <c r="K239" t="s">
        <v>90</v>
      </c>
      <c r="L239" t="s">
        <v>90</v>
      </c>
      <c r="M239" t="s">
        <v>90</v>
      </c>
      <c r="N239" t="s">
        <v>90</v>
      </c>
      <c r="O239" t="s">
        <v>90</v>
      </c>
      <c r="P239" t="s">
        <v>90</v>
      </c>
      <c r="Q239" t="s">
        <v>90</v>
      </c>
      <c r="R239" t="s">
        <v>90</v>
      </c>
      <c r="S239" t="s">
        <v>90</v>
      </c>
      <c r="T239" t="s">
        <v>90</v>
      </c>
      <c r="U239" t="s">
        <v>90</v>
      </c>
      <c r="V239" t="s">
        <v>90</v>
      </c>
      <c r="W239" t="s">
        <v>90</v>
      </c>
      <c r="X239" t="s">
        <v>90</v>
      </c>
      <c r="Y239" t="s">
        <v>90</v>
      </c>
      <c r="Z239" t="s">
        <v>90</v>
      </c>
      <c r="AA239" t="s">
        <v>90</v>
      </c>
      <c r="AB239" t="s">
        <v>90</v>
      </c>
      <c r="AC239">
        <v>4561</v>
      </c>
      <c r="AD239">
        <f>AC239/AY239</f>
        <v>0.25948535310147863</v>
      </c>
      <c r="AH239" t="s">
        <v>90</v>
      </c>
      <c r="AI239" t="s">
        <v>90</v>
      </c>
      <c r="AJ239" t="s">
        <v>90</v>
      </c>
      <c r="AK239" t="s">
        <v>90</v>
      </c>
      <c r="AL239" t="s">
        <v>90</v>
      </c>
      <c r="AM239" t="s">
        <v>90</v>
      </c>
      <c r="AN239">
        <v>0</v>
      </c>
      <c r="AO239" t="s">
        <v>90</v>
      </c>
      <c r="AP239" t="s">
        <v>90</v>
      </c>
      <c r="AQ239">
        <v>0</v>
      </c>
      <c r="AR239" t="s">
        <v>90</v>
      </c>
      <c r="AT239" t="s">
        <v>90</v>
      </c>
      <c r="AU239" t="s">
        <v>90</v>
      </c>
      <c r="AW239">
        <v>2</v>
      </c>
      <c r="AY239">
        <v>17577.099999999999</v>
      </c>
    </row>
    <row r="240" spans="1:51" ht="12.75" customHeight="1" x14ac:dyDescent="0.2">
      <c r="A240" t="s">
        <v>76</v>
      </c>
      <c r="B240">
        <v>1977</v>
      </c>
      <c r="C240" t="s">
        <v>90</v>
      </c>
      <c r="D240" t="s">
        <v>90</v>
      </c>
      <c r="G240">
        <v>0</v>
      </c>
      <c r="H240" t="s">
        <v>90</v>
      </c>
      <c r="I240" t="s">
        <v>90</v>
      </c>
      <c r="J240" t="s">
        <v>90</v>
      </c>
      <c r="K240" t="s">
        <v>90</v>
      </c>
      <c r="L240" t="s">
        <v>90</v>
      </c>
      <c r="M240" t="s">
        <v>90</v>
      </c>
      <c r="N240" t="s">
        <v>90</v>
      </c>
      <c r="O240" t="s">
        <v>90</v>
      </c>
      <c r="P240" t="s">
        <v>90</v>
      </c>
      <c r="Q240" t="s">
        <v>90</v>
      </c>
      <c r="R240" t="s">
        <v>90</v>
      </c>
      <c r="S240" t="s">
        <v>90</v>
      </c>
      <c r="T240" t="s">
        <v>90</v>
      </c>
      <c r="U240" t="s">
        <v>90</v>
      </c>
      <c r="V240" t="s">
        <v>90</v>
      </c>
      <c r="W240" t="s">
        <v>90</v>
      </c>
      <c r="X240" t="s">
        <v>90</v>
      </c>
      <c r="Y240" t="s">
        <v>90</v>
      </c>
      <c r="Z240" t="s">
        <v>90</v>
      </c>
      <c r="AA240" t="s">
        <v>90</v>
      </c>
      <c r="AB240" t="s">
        <v>90</v>
      </c>
      <c r="AC240">
        <v>25957</v>
      </c>
      <c r="AD240">
        <f>AC240/AY240</f>
        <v>0.30639659100298644</v>
      </c>
      <c r="AH240" t="s">
        <v>90</v>
      </c>
      <c r="AI240" t="s">
        <v>90</v>
      </c>
      <c r="AJ240" t="s">
        <v>90</v>
      </c>
      <c r="AK240" t="s">
        <v>90</v>
      </c>
      <c r="AL240" t="s">
        <v>90</v>
      </c>
      <c r="AM240" t="s">
        <v>90</v>
      </c>
      <c r="AN240">
        <v>0</v>
      </c>
      <c r="AO240" t="s">
        <v>90</v>
      </c>
      <c r="AP240" t="s">
        <v>90</v>
      </c>
      <c r="AQ240">
        <v>1</v>
      </c>
      <c r="AR240" t="s">
        <v>90</v>
      </c>
      <c r="AT240" t="s">
        <v>90</v>
      </c>
      <c r="AU240" t="s">
        <v>90</v>
      </c>
      <c r="AW240">
        <v>2</v>
      </c>
      <c r="AY240">
        <v>84717</v>
      </c>
    </row>
    <row r="241" spans="1:51" ht="12.75" customHeight="1" x14ac:dyDescent="0.2">
      <c r="A241" t="s">
        <v>77</v>
      </c>
      <c r="B241">
        <v>1977</v>
      </c>
      <c r="C241" t="s">
        <v>90</v>
      </c>
      <c r="D241" t="s">
        <v>90</v>
      </c>
      <c r="G241">
        <v>0</v>
      </c>
      <c r="H241" t="s">
        <v>90</v>
      </c>
      <c r="I241" t="s">
        <v>90</v>
      </c>
      <c r="J241" t="s">
        <v>90</v>
      </c>
      <c r="K241" t="s">
        <v>90</v>
      </c>
      <c r="L241" t="s">
        <v>90</v>
      </c>
      <c r="M241" t="s">
        <v>90</v>
      </c>
      <c r="N241" t="s">
        <v>90</v>
      </c>
      <c r="O241" t="s">
        <v>90</v>
      </c>
      <c r="P241" t="s">
        <v>90</v>
      </c>
      <c r="Q241" t="s">
        <v>90</v>
      </c>
      <c r="R241" t="s">
        <v>90</v>
      </c>
      <c r="S241" t="s">
        <v>90</v>
      </c>
      <c r="T241" t="s">
        <v>90</v>
      </c>
      <c r="U241" t="s">
        <v>90</v>
      </c>
      <c r="V241" t="s">
        <v>90</v>
      </c>
      <c r="W241" t="s">
        <v>90</v>
      </c>
      <c r="X241" t="s">
        <v>90</v>
      </c>
      <c r="Y241" t="s">
        <v>90</v>
      </c>
      <c r="Z241" t="s">
        <v>90</v>
      </c>
      <c r="AA241" t="s">
        <v>90</v>
      </c>
      <c r="AB241" t="s">
        <v>90</v>
      </c>
      <c r="AC241">
        <v>1743</v>
      </c>
      <c r="AD241">
        <f>AC241/AY241</f>
        <v>0.26817282453835195</v>
      </c>
      <c r="AH241" t="s">
        <v>90</v>
      </c>
      <c r="AI241" t="s">
        <v>90</v>
      </c>
      <c r="AJ241" t="s">
        <v>90</v>
      </c>
      <c r="AK241" t="s">
        <v>90</v>
      </c>
      <c r="AL241" t="s">
        <v>90</v>
      </c>
      <c r="AM241" t="s">
        <v>90</v>
      </c>
      <c r="AN241">
        <v>0</v>
      </c>
      <c r="AO241" t="s">
        <v>90</v>
      </c>
      <c r="AP241" t="s">
        <v>90</v>
      </c>
      <c r="AQ241">
        <v>0</v>
      </c>
      <c r="AR241" t="s">
        <v>90</v>
      </c>
      <c r="AT241" t="s">
        <v>90</v>
      </c>
      <c r="AU241" t="s">
        <v>90</v>
      </c>
      <c r="AW241">
        <v>2</v>
      </c>
      <c r="AY241">
        <v>6499.54</v>
      </c>
    </row>
    <row r="242" spans="1:51" ht="12.75" customHeight="1" x14ac:dyDescent="0.2">
      <c r="A242" t="s">
        <v>78</v>
      </c>
      <c r="B242">
        <v>1977</v>
      </c>
      <c r="C242" t="s">
        <v>90</v>
      </c>
      <c r="D242" t="s">
        <v>90</v>
      </c>
      <c r="G242">
        <v>0</v>
      </c>
      <c r="H242" t="s">
        <v>90</v>
      </c>
      <c r="I242" t="s">
        <v>90</v>
      </c>
      <c r="J242" t="s">
        <v>90</v>
      </c>
      <c r="K242" t="s">
        <v>90</v>
      </c>
      <c r="L242" t="s">
        <v>90</v>
      </c>
      <c r="M242" t="s">
        <v>90</v>
      </c>
      <c r="N242" t="s">
        <v>90</v>
      </c>
      <c r="O242" t="s">
        <v>90</v>
      </c>
      <c r="P242" t="s">
        <v>90</v>
      </c>
      <c r="Q242" t="s">
        <v>90</v>
      </c>
      <c r="R242" t="s">
        <v>90</v>
      </c>
      <c r="S242" t="s">
        <v>90</v>
      </c>
      <c r="T242" t="s">
        <v>90</v>
      </c>
      <c r="U242" t="s">
        <v>90</v>
      </c>
      <c r="V242" t="s">
        <v>90</v>
      </c>
      <c r="W242" t="s">
        <v>90</v>
      </c>
      <c r="X242" t="s">
        <v>90</v>
      </c>
      <c r="Y242" t="s">
        <v>90</v>
      </c>
      <c r="Z242" t="s">
        <v>90</v>
      </c>
      <c r="AA242" t="s">
        <v>90</v>
      </c>
      <c r="AB242" t="s">
        <v>90</v>
      </c>
      <c r="AC242">
        <v>3445</v>
      </c>
      <c r="AD242">
        <f>AC242/AY242</f>
        <v>0.20648649296627286</v>
      </c>
      <c r="AH242" t="s">
        <v>90</v>
      </c>
      <c r="AI242" t="s">
        <v>90</v>
      </c>
      <c r="AJ242" t="s">
        <v>90</v>
      </c>
      <c r="AK242" t="s">
        <v>90</v>
      </c>
      <c r="AL242" t="s">
        <v>90</v>
      </c>
      <c r="AM242" t="s">
        <v>90</v>
      </c>
      <c r="AN242">
        <v>0</v>
      </c>
      <c r="AO242" t="s">
        <v>90</v>
      </c>
      <c r="AP242" t="s">
        <v>90</v>
      </c>
      <c r="AQ242">
        <v>0</v>
      </c>
      <c r="AR242" t="s">
        <v>90</v>
      </c>
      <c r="AT242" t="s">
        <v>90</v>
      </c>
      <c r="AU242" t="s">
        <v>90</v>
      </c>
      <c r="AW242">
        <v>2</v>
      </c>
      <c r="AY242">
        <v>16683.900000000001</v>
      </c>
    </row>
    <row r="243" spans="1:51" ht="12.75" customHeight="1" x14ac:dyDescent="0.2">
      <c r="A243" t="s">
        <v>80</v>
      </c>
      <c r="B243">
        <v>1977</v>
      </c>
      <c r="C243" t="s">
        <v>90</v>
      </c>
      <c r="D243" t="s">
        <v>90</v>
      </c>
      <c r="G243">
        <v>0</v>
      </c>
      <c r="H243" t="s">
        <v>90</v>
      </c>
      <c r="I243" t="s">
        <v>90</v>
      </c>
      <c r="J243" t="s">
        <v>90</v>
      </c>
      <c r="K243" t="s">
        <v>90</v>
      </c>
      <c r="L243" t="s">
        <v>90</v>
      </c>
      <c r="M243" t="s">
        <v>90</v>
      </c>
      <c r="N243" t="s">
        <v>90</v>
      </c>
      <c r="O243" t="s">
        <v>90</v>
      </c>
      <c r="P243" t="s">
        <v>90</v>
      </c>
      <c r="Q243" t="s">
        <v>90</v>
      </c>
      <c r="R243" t="s">
        <v>90</v>
      </c>
      <c r="S243" t="s">
        <v>90</v>
      </c>
      <c r="T243" t="s">
        <v>90</v>
      </c>
      <c r="U243" t="s">
        <v>90</v>
      </c>
      <c r="V243" t="s">
        <v>90</v>
      </c>
      <c r="W243" t="s">
        <v>90</v>
      </c>
      <c r="X243" t="s">
        <v>90</v>
      </c>
      <c r="Y243" t="s">
        <v>90</v>
      </c>
      <c r="Z243" t="s">
        <v>90</v>
      </c>
      <c r="AA243" t="s">
        <v>90</v>
      </c>
      <c r="AB243" t="s">
        <v>90</v>
      </c>
      <c r="AC243">
        <v>2050</v>
      </c>
      <c r="AD243">
        <f>AC243/AY243</f>
        <v>0.49976961839542255</v>
      </c>
      <c r="AH243" t="s">
        <v>90</v>
      </c>
      <c r="AI243" t="s">
        <v>90</v>
      </c>
      <c r="AJ243" t="s">
        <v>90</v>
      </c>
      <c r="AK243" t="s">
        <v>90</v>
      </c>
      <c r="AL243" t="s">
        <v>90</v>
      </c>
      <c r="AM243" t="s">
        <v>90</v>
      </c>
      <c r="AN243">
        <v>0</v>
      </c>
      <c r="AO243" t="s">
        <v>90</v>
      </c>
      <c r="AP243" t="s">
        <v>90</v>
      </c>
      <c r="AQ243">
        <v>0</v>
      </c>
      <c r="AR243" t="s">
        <v>90</v>
      </c>
      <c r="AT243" t="s">
        <v>90</v>
      </c>
      <c r="AU243" t="s">
        <v>90</v>
      </c>
      <c r="AW243">
        <v>2</v>
      </c>
      <c r="AY243">
        <v>4101.8900000000003</v>
      </c>
    </row>
    <row r="244" spans="1:51" ht="12.75" customHeight="1" x14ac:dyDescent="0.2">
      <c r="A244" t="s">
        <v>81</v>
      </c>
      <c r="B244">
        <v>1977</v>
      </c>
      <c r="C244" t="s">
        <v>90</v>
      </c>
      <c r="D244" t="s">
        <v>90</v>
      </c>
      <c r="G244">
        <v>0</v>
      </c>
      <c r="H244" t="s">
        <v>90</v>
      </c>
      <c r="I244" t="s">
        <v>90</v>
      </c>
      <c r="J244" t="s">
        <v>90</v>
      </c>
      <c r="K244" t="s">
        <v>90</v>
      </c>
      <c r="L244" t="s">
        <v>90</v>
      </c>
      <c r="M244" t="s">
        <v>90</v>
      </c>
      <c r="N244" t="s">
        <v>90</v>
      </c>
      <c r="O244" t="s">
        <v>90</v>
      </c>
      <c r="P244" t="s">
        <v>90</v>
      </c>
      <c r="Q244" t="s">
        <v>90</v>
      </c>
      <c r="R244" t="s">
        <v>90</v>
      </c>
      <c r="S244" t="s">
        <v>90</v>
      </c>
      <c r="T244" t="s">
        <v>90</v>
      </c>
      <c r="U244" t="s">
        <v>90</v>
      </c>
      <c r="V244" t="s">
        <v>90</v>
      </c>
      <c r="W244" t="s">
        <v>90</v>
      </c>
      <c r="X244" t="s">
        <v>90</v>
      </c>
      <c r="Y244" t="s">
        <v>90</v>
      </c>
      <c r="Z244" t="s">
        <v>90</v>
      </c>
      <c r="AA244" t="s">
        <v>90</v>
      </c>
      <c r="AB244" t="s">
        <v>90</v>
      </c>
      <c r="AC244">
        <v>245</v>
      </c>
      <c r="AD244">
        <f>AC244/AY244</f>
        <v>9.5695274996972918E-3</v>
      </c>
      <c r="AH244" t="s">
        <v>90</v>
      </c>
      <c r="AI244" t="s">
        <v>90</v>
      </c>
      <c r="AJ244" t="s">
        <v>90</v>
      </c>
      <c r="AK244" t="s">
        <v>90</v>
      </c>
      <c r="AL244" t="s">
        <v>90</v>
      </c>
      <c r="AM244" t="s">
        <v>90</v>
      </c>
      <c r="AN244">
        <v>0</v>
      </c>
      <c r="AO244" t="s">
        <v>90</v>
      </c>
      <c r="AP244" t="s">
        <v>90</v>
      </c>
      <c r="AQ244">
        <v>0</v>
      </c>
      <c r="AR244" t="s">
        <v>90</v>
      </c>
      <c r="AT244" t="s">
        <v>90</v>
      </c>
      <c r="AU244" t="s">
        <v>90</v>
      </c>
      <c r="AW244">
        <v>2</v>
      </c>
      <c r="AY244">
        <v>25602.1</v>
      </c>
    </row>
    <row r="245" spans="1:51" ht="12.75" customHeight="1" x14ac:dyDescent="0.2">
      <c r="A245" t="s">
        <v>82</v>
      </c>
      <c r="B245">
        <v>1977</v>
      </c>
      <c r="C245" t="s">
        <v>90</v>
      </c>
      <c r="D245" t="s">
        <v>90</v>
      </c>
      <c r="G245">
        <v>0</v>
      </c>
      <c r="H245" t="s">
        <v>90</v>
      </c>
      <c r="I245" t="s">
        <v>90</v>
      </c>
      <c r="J245" t="s">
        <v>90</v>
      </c>
      <c r="K245" t="s">
        <v>90</v>
      </c>
      <c r="L245" t="s">
        <v>90</v>
      </c>
      <c r="M245" t="s">
        <v>90</v>
      </c>
      <c r="N245" t="s">
        <v>90</v>
      </c>
      <c r="O245" t="s">
        <v>90</v>
      </c>
      <c r="P245" t="s">
        <v>90</v>
      </c>
      <c r="Q245" t="s">
        <v>90</v>
      </c>
      <c r="R245" t="s">
        <v>90</v>
      </c>
      <c r="S245" t="s">
        <v>90</v>
      </c>
      <c r="T245" t="s">
        <v>90</v>
      </c>
      <c r="U245" t="s">
        <v>90</v>
      </c>
      <c r="V245" t="s">
        <v>90</v>
      </c>
      <c r="W245" t="s">
        <v>90</v>
      </c>
      <c r="X245" t="s">
        <v>90</v>
      </c>
      <c r="Y245" t="s">
        <v>90</v>
      </c>
      <c r="Z245" t="s">
        <v>90</v>
      </c>
      <c r="AA245" t="s">
        <v>90</v>
      </c>
      <c r="AB245" t="s">
        <v>90</v>
      </c>
      <c r="AC245">
        <v>69</v>
      </c>
      <c r="AD245">
        <f>AC245/AY245</f>
        <v>7.8404814282857294E-4</v>
      </c>
      <c r="AH245" t="s">
        <v>90</v>
      </c>
      <c r="AI245" t="s">
        <v>90</v>
      </c>
      <c r="AJ245" t="s">
        <v>90</v>
      </c>
      <c r="AK245" t="s">
        <v>90</v>
      </c>
      <c r="AL245" t="s">
        <v>90</v>
      </c>
      <c r="AM245" t="s">
        <v>90</v>
      </c>
      <c r="AN245">
        <v>0</v>
      </c>
      <c r="AO245" t="s">
        <v>90</v>
      </c>
      <c r="AP245" t="s">
        <v>90</v>
      </c>
      <c r="AQ245">
        <v>0</v>
      </c>
      <c r="AR245" t="s">
        <v>90</v>
      </c>
      <c r="AT245" t="s">
        <v>90</v>
      </c>
      <c r="AU245" t="s">
        <v>90</v>
      </c>
      <c r="AW245">
        <v>2</v>
      </c>
      <c r="AY245">
        <v>88004.800000000003</v>
      </c>
    </row>
    <row r="246" spans="1:51" ht="12.75" customHeight="1" x14ac:dyDescent="0.2">
      <c r="A246" t="s">
        <v>83</v>
      </c>
      <c r="B246">
        <v>1977</v>
      </c>
      <c r="C246" t="s">
        <v>90</v>
      </c>
      <c r="D246" t="s">
        <v>90</v>
      </c>
      <c r="G246">
        <v>0</v>
      </c>
      <c r="H246" t="s">
        <v>90</v>
      </c>
      <c r="I246" t="s">
        <v>90</v>
      </c>
      <c r="J246" t="s">
        <v>90</v>
      </c>
      <c r="K246" t="s">
        <v>90</v>
      </c>
      <c r="L246" t="s">
        <v>90</v>
      </c>
      <c r="M246" t="s">
        <v>90</v>
      </c>
      <c r="N246" t="s">
        <v>90</v>
      </c>
      <c r="O246" t="s">
        <v>90</v>
      </c>
      <c r="P246" t="s">
        <v>90</v>
      </c>
      <c r="Q246" t="s">
        <v>90</v>
      </c>
      <c r="R246" t="s">
        <v>90</v>
      </c>
      <c r="S246" t="s">
        <v>90</v>
      </c>
      <c r="T246" t="s">
        <v>90</v>
      </c>
      <c r="U246" t="s">
        <v>90</v>
      </c>
      <c r="V246" t="s">
        <v>90</v>
      </c>
      <c r="W246" t="s">
        <v>90</v>
      </c>
      <c r="X246" t="s">
        <v>90</v>
      </c>
      <c r="Y246" t="s">
        <v>90</v>
      </c>
      <c r="Z246" t="s">
        <v>90</v>
      </c>
      <c r="AA246" t="s">
        <v>90</v>
      </c>
      <c r="AB246" t="s">
        <v>90</v>
      </c>
      <c r="AC246">
        <v>0</v>
      </c>
      <c r="AD246">
        <f>AC246/AY246</f>
        <v>0</v>
      </c>
      <c r="AH246" t="s">
        <v>90</v>
      </c>
      <c r="AI246" t="s">
        <v>90</v>
      </c>
      <c r="AJ246" t="s">
        <v>90</v>
      </c>
      <c r="AK246" t="s">
        <v>90</v>
      </c>
      <c r="AL246" t="s">
        <v>90</v>
      </c>
      <c r="AM246" t="s">
        <v>90</v>
      </c>
      <c r="AN246">
        <v>0</v>
      </c>
      <c r="AO246" t="s">
        <v>90</v>
      </c>
      <c r="AP246" t="s">
        <v>90</v>
      </c>
      <c r="AQ246">
        <v>1</v>
      </c>
      <c r="AR246" t="s">
        <v>90</v>
      </c>
      <c r="AT246" t="s">
        <v>90</v>
      </c>
      <c r="AU246" t="s">
        <v>90</v>
      </c>
      <c r="AW246">
        <v>2</v>
      </c>
      <c r="AY246">
        <v>7843.27</v>
      </c>
    </row>
    <row r="247" spans="1:51" ht="12.75" customHeight="1" x14ac:dyDescent="0.2">
      <c r="A247" t="s">
        <v>84</v>
      </c>
      <c r="B247">
        <v>1977</v>
      </c>
      <c r="C247" t="s">
        <v>90</v>
      </c>
      <c r="D247" t="s">
        <v>90</v>
      </c>
      <c r="G247">
        <v>0</v>
      </c>
      <c r="H247" t="s">
        <v>90</v>
      </c>
      <c r="I247" t="s">
        <v>90</v>
      </c>
      <c r="J247" t="s">
        <v>90</v>
      </c>
      <c r="K247" t="s">
        <v>90</v>
      </c>
      <c r="L247" t="s">
        <v>90</v>
      </c>
      <c r="M247" t="s">
        <v>90</v>
      </c>
      <c r="N247" t="s">
        <v>90</v>
      </c>
      <c r="O247" t="s">
        <v>90</v>
      </c>
      <c r="P247" t="s">
        <v>90</v>
      </c>
      <c r="Q247" t="s">
        <v>90</v>
      </c>
      <c r="R247" t="s">
        <v>90</v>
      </c>
      <c r="S247" t="s">
        <v>90</v>
      </c>
      <c r="T247" t="s">
        <v>90</v>
      </c>
      <c r="U247" t="s">
        <v>90</v>
      </c>
      <c r="V247" t="s">
        <v>90</v>
      </c>
      <c r="W247" t="s">
        <v>90</v>
      </c>
      <c r="X247" t="s">
        <v>90</v>
      </c>
      <c r="Y247" t="s">
        <v>90</v>
      </c>
      <c r="Z247" t="s">
        <v>90</v>
      </c>
      <c r="AA247" t="s">
        <v>90</v>
      </c>
      <c r="AB247" t="s">
        <v>90</v>
      </c>
      <c r="AC247">
        <v>1948</v>
      </c>
      <c r="AD247">
        <f>AC247/AY247</f>
        <v>0.66132312152661077</v>
      </c>
      <c r="AH247" t="s">
        <v>90</v>
      </c>
      <c r="AI247" t="s">
        <v>90</v>
      </c>
      <c r="AJ247" t="s">
        <v>90</v>
      </c>
      <c r="AK247" t="s">
        <v>90</v>
      </c>
      <c r="AL247" t="s">
        <v>90</v>
      </c>
      <c r="AM247" t="s">
        <v>90</v>
      </c>
      <c r="AN247">
        <v>0</v>
      </c>
      <c r="AO247" t="s">
        <v>90</v>
      </c>
      <c r="AP247" t="s">
        <v>90</v>
      </c>
      <c r="AQ247">
        <v>0</v>
      </c>
      <c r="AR247" t="s">
        <v>90</v>
      </c>
      <c r="AT247" t="s">
        <v>90</v>
      </c>
      <c r="AU247" t="s">
        <v>90</v>
      </c>
      <c r="AW247">
        <v>2</v>
      </c>
      <c r="AY247">
        <v>2945.61</v>
      </c>
    </row>
    <row r="248" spans="1:51" ht="12.75" customHeight="1" x14ac:dyDescent="0.2">
      <c r="A248" t="s">
        <v>85</v>
      </c>
      <c r="B248">
        <v>1977</v>
      </c>
      <c r="C248" t="s">
        <v>90</v>
      </c>
      <c r="D248" t="s">
        <v>90</v>
      </c>
      <c r="G248">
        <v>0</v>
      </c>
      <c r="H248" t="s">
        <v>90</v>
      </c>
      <c r="I248" t="s">
        <v>90</v>
      </c>
      <c r="J248" t="s">
        <v>90</v>
      </c>
      <c r="K248" t="s">
        <v>90</v>
      </c>
      <c r="L248" t="s">
        <v>90</v>
      </c>
      <c r="M248" t="s">
        <v>90</v>
      </c>
      <c r="N248" t="s">
        <v>90</v>
      </c>
      <c r="O248" t="s">
        <v>90</v>
      </c>
      <c r="P248" t="s">
        <v>90</v>
      </c>
      <c r="Q248" t="s">
        <v>90</v>
      </c>
      <c r="R248" t="s">
        <v>90</v>
      </c>
      <c r="S248" t="s">
        <v>90</v>
      </c>
      <c r="T248" t="s">
        <v>90</v>
      </c>
      <c r="U248" t="s">
        <v>90</v>
      </c>
      <c r="V248" t="s">
        <v>90</v>
      </c>
      <c r="W248" t="s">
        <v>90</v>
      </c>
      <c r="X248" t="s">
        <v>90</v>
      </c>
      <c r="Y248" t="s">
        <v>90</v>
      </c>
      <c r="Z248" t="s">
        <v>90</v>
      </c>
      <c r="AA248" t="s">
        <v>90</v>
      </c>
      <c r="AB248" t="s">
        <v>90</v>
      </c>
      <c r="AC248">
        <v>86</v>
      </c>
      <c r="AD248">
        <f>AC248/AY248</f>
        <v>2.2978125359033206E-3</v>
      </c>
      <c r="AH248" t="s">
        <v>90</v>
      </c>
      <c r="AI248" t="s">
        <v>90</v>
      </c>
      <c r="AJ248" t="s">
        <v>90</v>
      </c>
      <c r="AK248" t="s">
        <v>90</v>
      </c>
      <c r="AL248" t="s">
        <v>90</v>
      </c>
      <c r="AM248" t="s">
        <v>90</v>
      </c>
      <c r="AN248">
        <v>0</v>
      </c>
      <c r="AO248" t="s">
        <v>90</v>
      </c>
      <c r="AP248" t="s">
        <v>90</v>
      </c>
      <c r="AQ248">
        <v>0.5</v>
      </c>
      <c r="AR248" t="s">
        <v>90</v>
      </c>
      <c r="AT248" t="s">
        <v>90</v>
      </c>
      <c r="AU248" t="s">
        <v>90</v>
      </c>
      <c r="AW248">
        <v>2</v>
      </c>
      <c r="AY248">
        <v>37426.9</v>
      </c>
    </row>
    <row r="249" spans="1:51" ht="12.75" customHeight="1" x14ac:dyDescent="0.2">
      <c r="A249" t="s">
        <v>86</v>
      </c>
      <c r="B249">
        <v>1977</v>
      </c>
      <c r="C249" t="s">
        <v>90</v>
      </c>
      <c r="D249" t="s">
        <v>90</v>
      </c>
      <c r="G249">
        <v>0</v>
      </c>
      <c r="H249" t="s">
        <v>90</v>
      </c>
      <c r="I249" t="s">
        <v>90</v>
      </c>
      <c r="J249" t="s">
        <v>90</v>
      </c>
      <c r="K249" t="s">
        <v>90</v>
      </c>
      <c r="L249" t="s">
        <v>90</v>
      </c>
      <c r="M249" t="s">
        <v>90</v>
      </c>
      <c r="N249" t="s">
        <v>90</v>
      </c>
      <c r="O249" t="s">
        <v>90</v>
      </c>
      <c r="P249" t="s">
        <v>90</v>
      </c>
      <c r="Q249" t="s">
        <v>90</v>
      </c>
      <c r="R249" t="s">
        <v>90</v>
      </c>
      <c r="S249" t="s">
        <v>90</v>
      </c>
      <c r="T249" t="s">
        <v>90</v>
      </c>
      <c r="U249" t="s">
        <v>90</v>
      </c>
      <c r="V249" t="s">
        <v>90</v>
      </c>
      <c r="W249" t="s">
        <v>90</v>
      </c>
      <c r="X249" t="s">
        <v>90</v>
      </c>
      <c r="Y249" t="s">
        <v>90</v>
      </c>
      <c r="Z249" t="s">
        <v>90</v>
      </c>
      <c r="AA249" t="s">
        <v>90</v>
      </c>
      <c r="AB249" t="s">
        <v>90</v>
      </c>
      <c r="AC249">
        <v>5600</v>
      </c>
      <c r="AD249">
        <f>AC249/AY249</f>
        <v>0.19647950823985938</v>
      </c>
      <c r="AH249" t="s">
        <v>90</v>
      </c>
      <c r="AI249" t="s">
        <v>90</v>
      </c>
      <c r="AJ249" t="s">
        <v>90</v>
      </c>
      <c r="AK249" t="s">
        <v>90</v>
      </c>
      <c r="AL249" t="s">
        <v>90</v>
      </c>
      <c r="AM249" t="s">
        <v>90</v>
      </c>
      <c r="AN249">
        <v>0</v>
      </c>
      <c r="AO249" t="s">
        <v>90</v>
      </c>
      <c r="AP249" t="s">
        <v>90</v>
      </c>
      <c r="AQ249">
        <v>1</v>
      </c>
      <c r="AR249" t="s">
        <v>90</v>
      </c>
      <c r="AT249" t="s">
        <v>90</v>
      </c>
      <c r="AU249" t="s">
        <v>90</v>
      </c>
      <c r="AW249">
        <v>2</v>
      </c>
      <c r="AY249">
        <v>28501.7</v>
      </c>
    </row>
    <row r="250" spans="1:51" ht="12.75" customHeight="1" x14ac:dyDescent="0.2">
      <c r="A250" t="s">
        <v>87</v>
      </c>
      <c r="B250">
        <v>1977</v>
      </c>
      <c r="C250" t="s">
        <v>90</v>
      </c>
      <c r="D250" t="s">
        <v>90</v>
      </c>
      <c r="G250">
        <v>0</v>
      </c>
      <c r="H250" t="s">
        <v>90</v>
      </c>
      <c r="I250" t="s">
        <v>90</v>
      </c>
      <c r="J250" t="s">
        <v>90</v>
      </c>
      <c r="K250" t="s">
        <v>90</v>
      </c>
      <c r="L250" t="s">
        <v>90</v>
      </c>
      <c r="M250" t="s">
        <v>90</v>
      </c>
      <c r="N250" t="s">
        <v>90</v>
      </c>
      <c r="O250" t="s">
        <v>90</v>
      </c>
      <c r="P250" t="s">
        <v>90</v>
      </c>
      <c r="Q250" t="s">
        <v>90</v>
      </c>
      <c r="R250" t="s">
        <v>90</v>
      </c>
      <c r="S250" t="s">
        <v>90</v>
      </c>
      <c r="T250" t="s">
        <v>90</v>
      </c>
      <c r="U250" t="s">
        <v>90</v>
      </c>
      <c r="V250" t="s">
        <v>90</v>
      </c>
      <c r="W250" t="s">
        <v>90</v>
      </c>
      <c r="X250" t="s">
        <v>90</v>
      </c>
      <c r="Y250" t="s">
        <v>90</v>
      </c>
      <c r="Z250" t="s">
        <v>90</v>
      </c>
      <c r="AA250" t="s">
        <v>90</v>
      </c>
      <c r="AB250" t="s">
        <v>90</v>
      </c>
      <c r="AC250">
        <v>12757</v>
      </c>
      <c r="AD250">
        <f>AC250/AY250</f>
        <v>1.1864658996847126</v>
      </c>
      <c r="AH250" t="s">
        <v>90</v>
      </c>
      <c r="AI250" t="s">
        <v>90</v>
      </c>
      <c r="AJ250" t="s">
        <v>90</v>
      </c>
      <c r="AK250" t="s">
        <v>90</v>
      </c>
      <c r="AL250" t="s">
        <v>90</v>
      </c>
      <c r="AM250" t="s">
        <v>90</v>
      </c>
      <c r="AN250">
        <v>0</v>
      </c>
      <c r="AO250" t="s">
        <v>90</v>
      </c>
      <c r="AP250" t="s">
        <v>90</v>
      </c>
      <c r="AQ250">
        <v>0</v>
      </c>
      <c r="AR250" t="s">
        <v>90</v>
      </c>
      <c r="AT250" t="s">
        <v>90</v>
      </c>
      <c r="AU250" t="s">
        <v>90</v>
      </c>
      <c r="AW250">
        <v>2</v>
      </c>
      <c r="AY250">
        <v>10752.1</v>
      </c>
    </row>
    <row r="251" spans="1:51" ht="12.75" customHeight="1" x14ac:dyDescent="0.2">
      <c r="A251" t="s">
        <v>88</v>
      </c>
      <c r="B251">
        <v>1977</v>
      </c>
      <c r="C251" t="s">
        <v>90</v>
      </c>
      <c r="D251" t="s">
        <v>90</v>
      </c>
      <c r="G251">
        <v>0</v>
      </c>
      <c r="H251" t="s">
        <v>90</v>
      </c>
      <c r="I251" t="s">
        <v>90</v>
      </c>
      <c r="J251" t="s">
        <v>90</v>
      </c>
      <c r="K251" t="s">
        <v>90</v>
      </c>
      <c r="L251" t="s">
        <v>90</v>
      </c>
      <c r="M251" t="s">
        <v>90</v>
      </c>
      <c r="N251" t="s">
        <v>90</v>
      </c>
      <c r="O251" t="s">
        <v>90</v>
      </c>
      <c r="P251" t="s">
        <v>90</v>
      </c>
      <c r="Q251" t="s">
        <v>90</v>
      </c>
      <c r="R251" t="s">
        <v>90</v>
      </c>
      <c r="S251" t="s">
        <v>90</v>
      </c>
      <c r="T251" t="s">
        <v>90</v>
      </c>
      <c r="U251" t="s">
        <v>90</v>
      </c>
      <c r="V251" t="s">
        <v>90</v>
      </c>
      <c r="W251" t="s">
        <v>90</v>
      </c>
      <c r="X251" t="s">
        <v>90</v>
      </c>
      <c r="Y251" t="s">
        <v>90</v>
      </c>
      <c r="Z251" t="s">
        <v>90</v>
      </c>
      <c r="AA251" t="s">
        <v>90</v>
      </c>
      <c r="AB251" t="s">
        <v>90</v>
      </c>
      <c r="AC251">
        <v>10</v>
      </c>
      <c r="AD251">
        <f>AC251/AY251</f>
        <v>3.1112134354640999E-4</v>
      </c>
      <c r="AH251" t="s">
        <v>90</v>
      </c>
      <c r="AI251" t="s">
        <v>90</v>
      </c>
      <c r="AJ251" t="s">
        <v>90</v>
      </c>
      <c r="AK251" t="s">
        <v>90</v>
      </c>
      <c r="AL251" t="s">
        <v>90</v>
      </c>
      <c r="AM251" t="s">
        <v>90</v>
      </c>
      <c r="AN251">
        <v>0</v>
      </c>
      <c r="AO251" t="s">
        <v>90</v>
      </c>
      <c r="AP251" t="s">
        <v>90</v>
      </c>
      <c r="AQ251">
        <v>0</v>
      </c>
      <c r="AR251" t="s">
        <v>90</v>
      </c>
      <c r="AT251" t="s">
        <v>90</v>
      </c>
      <c r="AU251" t="s">
        <v>90</v>
      </c>
      <c r="AW251">
        <v>2</v>
      </c>
      <c r="AY251">
        <v>32141.8</v>
      </c>
    </row>
    <row r="252" spans="1:51" ht="12.75" customHeight="1" x14ac:dyDescent="0.2">
      <c r="A252" t="s">
        <v>89</v>
      </c>
      <c r="B252">
        <v>1977</v>
      </c>
      <c r="C252" t="s">
        <v>90</v>
      </c>
      <c r="D252" t="s">
        <v>90</v>
      </c>
      <c r="G252">
        <v>0</v>
      </c>
      <c r="H252" t="s">
        <v>90</v>
      </c>
      <c r="I252" t="s">
        <v>90</v>
      </c>
      <c r="J252" t="s">
        <v>90</v>
      </c>
      <c r="K252" t="s">
        <v>90</v>
      </c>
      <c r="L252" t="s">
        <v>90</v>
      </c>
      <c r="M252" t="s">
        <v>90</v>
      </c>
      <c r="N252" t="s">
        <v>90</v>
      </c>
      <c r="O252" t="s">
        <v>90</v>
      </c>
      <c r="P252" t="s">
        <v>90</v>
      </c>
      <c r="Q252" t="s">
        <v>90</v>
      </c>
      <c r="R252" t="s">
        <v>90</v>
      </c>
      <c r="S252" t="s">
        <v>90</v>
      </c>
      <c r="T252" t="s">
        <v>90</v>
      </c>
      <c r="U252" t="s">
        <v>90</v>
      </c>
      <c r="V252" t="s">
        <v>90</v>
      </c>
      <c r="W252" t="s">
        <v>90</v>
      </c>
      <c r="X252" t="s">
        <v>90</v>
      </c>
      <c r="Y252" t="s">
        <v>90</v>
      </c>
      <c r="Z252" t="s">
        <v>90</v>
      </c>
      <c r="AA252" t="s">
        <v>90</v>
      </c>
      <c r="AB252" t="s">
        <v>90</v>
      </c>
      <c r="AC252">
        <v>7</v>
      </c>
      <c r="AD252">
        <f>AC252/AY252</f>
        <v>2.2849234224235856E-3</v>
      </c>
      <c r="AH252" t="s">
        <v>90</v>
      </c>
      <c r="AI252" t="s">
        <v>90</v>
      </c>
      <c r="AJ252" t="s">
        <v>90</v>
      </c>
      <c r="AK252" t="s">
        <v>90</v>
      </c>
      <c r="AL252" t="s">
        <v>90</v>
      </c>
      <c r="AM252" t="s">
        <v>90</v>
      </c>
      <c r="AN252">
        <v>0</v>
      </c>
      <c r="AO252" t="s">
        <v>90</v>
      </c>
      <c r="AP252" t="s">
        <v>90</v>
      </c>
      <c r="AQ252">
        <v>1</v>
      </c>
      <c r="AR252" t="s">
        <v>90</v>
      </c>
      <c r="AT252" t="s">
        <v>90</v>
      </c>
      <c r="AU252" t="s">
        <v>90</v>
      </c>
      <c r="AW252">
        <v>2</v>
      </c>
      <c r="AY252">
        <v>3063.56</v>
      </c>
    </row>
    <row r="253" spans="1:51" ht="12.75" customHeight="1" x14ac:dyDescent="0.2">
      <c r="A253" t="s">
        <v>34</v>
      </c>
      <c r="B253">
        <v>1978</v>
      </c>
      <c r="C253" t="s">
        <v>90</v>
      </c>
      <c r="D253" t="s">
        <v>90</v>
      </c>
      <c r="G253">
        <v>0</v>
      </c>
      <c r="H253" t="s">
        <v>90</v>
      </c>
      <c r="I253" t="s">
        <v>90</v>
      </c>
      <c r="J253" t="s">
        <v>90</v>
      </c>
      <c r="K253" t="s">
        <v>90</v>
      </c>
      <c r="L253" t="s">
        <v>90</v>
      </c>
      <c r="M253" t="s">
        <v>90</v>
      </c>
      <c r="N253" t="s">
        <v>90</v>
      </c>
      <c r="O253" t="s">
        <v>90</v>
      </c>
      <c r="P253" t="s">
        <v>90</v>
      </c>
      <c r="Q253" t="s">
        <v>90</v>
      </c>
      <c r="R253" t="s">
        <v>90</v>
      </c>
      <c r="S253" t="s">
        <v>90</v>
      </c>
      <c r="T253" t="s">
        <v>90</v>
      </c>
      <c r="U253" t="s">
        <v>90</v>
      </c>
      <c r="V253" t="s">
        <v>90</v>
      </c>
      <c r="W253" t="s">
        <v>90</v>
      </c>
      <c r="X253" t="s">
        <v>90</v>
      </c>
      <c r="Y253" t="s">
        <v>90</v>
      </c>
      <c r="Z253" t="s">
        <v>90</v>
      </c>
      <c r="AA253" t="s">
        <v>90</v>
      </c>
      <c r="AB253" t="s">
        <v>90</v>
      </c>
      <c r="AC253">
        <v>85</v>
      </c>
      <c r="AD253">
        <f>AC253/AY253</f>
        <v>3.5879058026989492E-3</v>
      </c>
      <c r="AH253" t="s">
        <v>90</v>
      </c>
      <c r="AI253" t="s">
        <v>90</v>
      </c>
      <c r="AJ253" t="s">
        <v>90</v>
      </c>
      <c r="AK253" t="s">
        <v>90</v>
      </c>
      <c r="AL253" t="s">
        <v>90</v>
      </c>
      <c r="AM253" t="s">
        <v>90</v>
      </c>
      <c r="AN253">
        <v>0</v>
      </c>
      <c r="AO253" t="s">
        <v>90</v>
      </c>
      <c r="AP253" t="s">
        <v>90</v>
      </c>
      <c r="AQ253">
        <v>0</v>
      </c>
      <c r="AR253" t="s">
        <v>90</v>
      </c>
      <c r="AT253" t="s">
        <v>90</v>
      </c>
      <c r="AU253" t="s">
        <v>90</v>
      </c>
      <c r="AW253">
        <v>2</v>
      </c>
      <c r="AY253">
        <v>23690.7</v>
      </c>
    </row>
    <row r="254" spans="1:51" ht="12.75" customHeight="1" x14ac:dyDescent="0.2">
      <c r="A254" t="s">
        <v>35</v>
      </c>
      <c r="B254">
        <v>1978</v>
      </c>
      <c r="C254" t="s">
        <v>90</v>
      </c>
      <c r="D254" t="s">
        <v>90</v>
      </c>
      <c r="G254">
        <v>0</v>
      </c>
      <c r="H254" t="s">
        <v>90</v>
      </c>
      <c r="I254" t="s">
        <v>90</v>
      </c>
      <c r="J254" t="s">
        <v>90</v>
      </c>
      <c r="K254" t="s">
        <v>90</v>
      </c>
      <c r="L254" t="s">
        <v>90</v>
      </c>
      <c r="M254" t="s">
        <v>90</v>
      </c>
      <c r="N254" t="s">
        <v>90</v>
      </c>
      <c r="O254" t="s">
        <v>90</v>
      </c>
      <c r="P254" t="s">
        <v>90</v>
      </c>
      <c r="Q254" t="s">
        <v>90</v>
      </c>
      <c r="R254" t="s">
        <v>90</v>
      </c>
      <c r="S254" t="s">
        <v>90</v>
      </c>
      <c r="T254" t="s">
        <v>90</v>
      </c>
      <c r="U254" t="s">
        <v>90</v>
      </c>
      <c r="V254">
        <v>0</v>
      </c>
      <c r="W254">
        <v>0</v>
      </c>
      <c r="X254">
        <v>0</v>
      </c>
      <c r="Y254">
        <v>0</v>
      </c>
      <c r="Z254">
        <v>1</v>
      </c>
      <c r="AA254">
        <v>0</v>
      </c>
      <c r="AB254">
        <v>0</v>
      </c>
      <c r="AC254">
        <v>0</v>
      </c>
      <c r="AD254">
        <f>AC254/AY254</f>
        <v>0</v>
      </c>
      <c r="AH254" t="s">
        <v>90</v>
      </c>
      <c r="AI254" t="s">
        <v>90</v>
      </c>
      <c r="AJ254" t="s">
        <v>90</v>
      </c>
      <c r="AK254" t="s">
        <v>90</v>
      </c>
      <c r="AL254" t="s">
        <v>90</v>
      </c>
      <c r="AM254" t="s">
        <v>90</v>
      </c>
      <c r="AN254">
        <v>0</v>
      </c>
      <c r="AO254" t="s">
        <v>90</v>
      </c>
      <c r="AP254" t="s">
        <v>90</v>
      </c>
      <c r="AQ254">
        <v>1</v>
      </c>
      <c r="AR254" t="s">
        <v>90</v>
      </c>
      <c r="AT254" t="s">
        <v>90</v>
      </c>
      <c r="AU254" t="s">
        <v>90</v>
      </c>
      <c r="AW254">
        <v>2</v>
      </c>
      <c r="AY254">
        <v>5010.57</v>
      </c>
    </row>
    <row r="255" spans="1:51" ht="12.75" customHeight="1" x14ac:dyDescent="0.2">
      <c r="A255" t="s">
        <v>36</v>
      </c>
      <c r="B255">
        <v>1978</v>
      </c>
      <c r="C255" t="s">
        <v>90</v>
      </c>
      <c r="D255" t="s">
        <v>90</v>
      </c>
      <c r="G255">
        <v>0</v>
      </c>
      <c r="H255" t="s">
        <v>90</v>
      </c>
      <c r="I255" t="s">
        <v>90</v>
      </c>
      <c r="J255" t="s">
        <v>90</v>
      </c>
      <c r="K255" t="s">
        <v>90</v>
      </c>
      <c r="L255" t="s">
        <v>90</v>
      </c>
      <c r="M255" t="s">
        <v>90</v>
      </c>
      <c r="N255" t="s">
        <v>90</v>
      </c>
      <c r="O255" t="s">
        <v>90</v>
      </c>
      <c r="P255" t="s">
        <v>90</v>
      </c>
      <c r="Q255" t="s">
        <v>90</v>
      </c>
      <c r="R255" t="s">
        <v>90</v>
      </c>
      <c r="S255" t="s">
        <v>90</v>
      </c>
      <c r="T255" t="s">
        <v>90</v>
      </c>
      <c r="U255" t="s">
        <v>90</v>
      </c>
      <c r="V255" t="s">
        <v>90</v>
      </c>
      <c r="W255" t="s">
        <v>90</v>
      </c>
      <c r="X255" t="s">
        <v>90</v>
      </c>
      <c r="Y255" t="s">
        <v>90</v>
      </c>
      <c r="Z255" t="s">
        <v>90</v>
      </c>
      <c r="AA255" t="s">
        <v>90</v>
      </c>
      <c r="AB255" t="s">
        <v>90</v>
      </c>
      <c r="AC255">
        <v>8306</v>
      </c>
      <c r="AD255">
        <f>AC255/AY255</f>
        <v>0.46577355083638483</v>
      </c>
      <c r="AH255" t="s">
        <v>90</v>
      </c>
      <c r="AI255" t="s">
        <v>90</v>
      </c>
      <c r="AJ255" t="s">
        <v>90</v>
      </c>
      <c r="AK255" t="s">
        <v>90</v>
      </c>
      <c r="AL255" t="s">
        <v>90</v>
      </c>
      <c r="AM255" t="s">
        <v>90</v>
      </c>
      <c r="AN255">
        <v>0</v>
      </c>
      <c r="AO255" t="s">
        <v>90</v>
      </c>
      <c r="AP255" t="s">
        <v>90</v>
      </c>
      <c r="AQ255">
        <v>0</v>
      </c>
      <c r="AR255" t="s">
        <v>90</v>
      </c>
      <c r="AT255" t="s">
        <v>90</v>
      </c>
      <c r="AU255" t="s">
        <v>90</v>
      </c>
      <c r="AW255">
        <v>2</v>
      </c>
      <c r="AY255">
        <v>17832.7</v>
      </c>
    </row>
    <row r="256" spans="1:51" ht="12.75" customHeight="1" x14ac:dyDescent="0.2">
      <c r="A256" t="s">
        <v>38</v>
      </c>
      <c r="B256">
        <v>1978</v>
      </c>
      <c r="C256" t="s">
        <v>90</v>
      </c>
      <c r="D256" t="s">
        <v>90</v>
      </c>
      <c r="G256">
        <v>0</v>
      </c>
      <c r="H256" t="s">
        <v>90</v>
      </c>
      <c r="I256" t="s">
        <v>90</v>
      </c>
      <c r="J256" t="s">
        <v>90</v>
      </c>
      <c r="K256" t="s">
        <v>90</v>
      </c>
      <c r="L256" t="s">
        <v>90</v>
      </c>
      <c r="M256" t="s">
        <v>90</v>
      </c>
      <c r="N256" t="s">
        <v>90</v>
      </c>
      <c r="O256" t="s">
        <v>90</v>
      </c>
      <c r="P256" t="s">
        <v>90</v>
      </c>
      <c r="Q256" t="s">
        <v>90</v>
      </c>
      <c r="R256" t="s">
        <v>90</v>
      </c>
      <c r="S256" t="s">
        <v>90</v>
      </c>
      <c r="T256" t="s">
        <v>90</v>
      </c>
      <c r="U256" t="s">
        <v>90</v>
      </c>
      <c r="V256" t="s">
        <v>90</v>
      </c>
      <c r="W256" t="s">
        <v>90</v>
      </c>
      <c r="X256" t="s">
        <v>90</v>
      </c>
      <c r="Y256" t="s">
        <v>90</v>
      </c>
      <c r="Z256" t="s">
        <v>90</v>
      </c>
      <c r="AA256" t="s">
        <v>90</v>
      </c>
      <c r="AB256" t="s">
        <v>90</v>
      </c>
      <c r="AC256">
        <v>14099</v>
      </c>
      <c r="AD256">
        <f>AC256/AY256</f>
        <v>1.0333479917912636</v>
      </c>
      <c r="AH256" t="s">
        <v>90</v>
      </c>
      <c r="AI256" t="s">
        <v>90</v>
      </c>
      <c r="AJ256" t="s">
        <v>90</v>
      </c>
      <c r="AK256" t="s">
        <v>90</v>
      </c>
      <c r="AL256" t="s">
        <v>90</v>
      </c>
      <c r="AM256" t="s">
        <v>90</v>
      </c>
      <c r="AN256">
        <v>0</v>
      </c>
      <c r="AO256" t="s">
        <v>90</v>
      </c>
      <c r="AP256" t="s">
        <v>90</v>
      </c>
      <c r="AQ256">
        <v>0</v>
      </c>
      <c r="AR256" t="s">
        <v>90</v>
      </c>
      <c r="AT256" t="s">
        <v>90</v>
      </c>
      <c r="AU256" t="s">
        <v>90</v>
      </c>
      <c r="AW256">
        <v>2</v>
      </c>
      <c r="AY256">
        <v>13644</v>
      </c>
    </row>
    <row r="257" spans="1:51" ht="12.75" customHeight="1" x14ac:dyDescent="0.2">
      <c r="A257" t="s">
        <v>39</v>
      </c>
      <c r="B257">
        <v>1978</v>
      </c>
      <c r="C257" t="s">
        <v>90</v>
      </c>
      <c r="D257" t="s">
        <v>90</v>
      </c>
      <c r="G257">
        <v>0</v>
      </c>
      <c r="H257" t="s">
        <v>90</v>
      </c>
      <c r="I257" t="s">
        <v>90</v>
      </c>
      <c r="J257" t="s">
        <v>90</v>
      </c>
      <c r="K257" t="s">
        <v>90</v>
      </c>
      <c r="L257" t="s">
        <v>90</v>
      </c>
      <c r="M257" t="s">
        <v>90</v>
      </c>
      <c r="N257" t="s">
        <v>90</v>
      </c>
      <c r="O257" t="s">
        <v>90</v>
      </c>
      <c r="P257" t="s">
        <v>90</v>
      </c>
      <c r="Q257" t="s">
        <v>90</v>
      </c>
      <c r="R257" t="s">
        <v>90</v>
      </c>
      <c r="S257" t="s">
        <v>90</v>
      </c>
      <c r="T257" t="s">
        <v>90</v>
      </c>
      <c r="U257" t="s">
        <v>90</v>
      </c>
      <c r="V257" t="s">
        <v>90</v>
      </c>
      <c r="W257" t="s">
        <v>90</v>
      </c>
      <c r="X257" t="s">
        <v>90</v>
      </c>
      <c r="Y257" t="s">
        <v>90</v>
      </c>
      <c r="Z257" t="s">
        <v>90</v>
      </c>
      <c r="AA257" t="s">
        <v>90</v>
      </c>
      <c r="AB257" t="s">
        <v>90</v>
      </c>
      <c r="AC257">
        <v>110582</v>
      </c>
      <c r="AD257">
        <f>AC257/AY257</f>
        <v>0.53457927660520743</v>
      </c>
      <c r="AH257" t="s">
        <v>90</v>
      </c>
      <c r="AI257" t="s">
        <v>90</v>
      </c>
      <c r="AJ257" t="s">
        <v>90</v>
      </c>
      <c r="AK257" t="s">
        <v>90</v>
      </c>
      <c r="AL257" t="s">
        <v>90</v>
      </c>
      <c r="AM257" t="s">
        <v>90</v>
      </c>
      <c r="AN257">
        <v>0</v>
      </c>
      <c r="AO257" t="s">
        <v>90</v>
      </c>
      <c r="AP257" t="s">
        <v>90</v>
      </c>
      <c r="AQ257">
        <v>0.5</v>
      </c>
      <c r="AR257" t="s">
        <v>90</v>
      </c>
      <c r="AT257" t="s">
        <v>90</v>
      </c>
      <c r="AU257" t="s">
        <v>90</v>
      </c>
      <c r="AW257">
        <v>2</v>
      </c>
      <c r="AY257">
        <v>206858</v>
      </c>
    </row>
    <row r="258" spans="1:51" ht="12.75" customHeight="1" x14ac:dyDescent="0.2">
      <c r="A258" t="s">
        <v>40</v>
      </c>
      <c r="B258">
        <v>1978</v>
      </c>
      <c r="C258" t="s">
        <v>90</v>
      </c>
      <c r="D258" t="s">
        <v>90</v>
      </c>
      <c r="G258">
        <v>0</v>
      </c>
      <c r="H258" t="s">
        <v>90</v>
      </c>
      <c r="I258" t="s">
        <v>90</v>
      </c>
      <c r="J258" t="s">
        <v>90</v>
      </c>
      <c r="K258" t="s">
        <v>90</v>
      </c>
      <c r="L258" t="s">
        <v>90</v>
      </c>
      <c r="M258" t="s">
        <v>90</v>
      </c>
      <c r="N258" t="s">
        <v>90</v>
      </c>
      <c r="O258" t="s">
        <v>90</v>
      </c>
      <c r="P258" t="s">
        <v>90</v>
      </c>
      <c r="Q258" t="s">
        <v>90</v>
      </c>
      <c r="R258" t="s">
        <v>90</v>
      </c>
      <c r="S258" t="s">
        <v>90</v>
      </c>
      <c r="T258" t="s">
        <v>90</v>
      </c>
      <c r="U258" t="s">
        <v>90</v>
      </c>
      <c r="V258" t="s">
        <v>90</v>
      </c>
      <c r="W258" t="s">
        <v>90</v>
      </c>
      <c r="X258" t="s">
        <v>90</v>
      </c>
      <c r="Y258" t="s">
        <v>90</v>
      </c>
      <c r="Z258" t="s">
        <v>90</v>
      </c>
      <c r="AA258" t="s">
        <v>90</v>
      </c>
      <c r="AB258" t="s">
        <v>90</v>
      </c>
      <c r="AC258">
        <v>8250</v>
      </c>
      <c r="AD258">
        <f>AC258/AY258</f>
        <v>0.36772407768115428</v>
      </c>
      <c r="AH258" t="s">
        <v>90</v>
      </c>
      <c r="AI258" t="s">
        <v>90</v>
      </c>
      <c r="AJ258" t="s">
        <v>90</v>
      </c>
      <c r="AK258" t="s">
        <v>90</v>
      </c>
      <c r="AL258" t="s">
        <v>90</v>
      </c>
      <c r="AM258" t="s">
        <v>90</v>
      </c>
      <c r="AN258">
        <v>0</v>
      </c>
      <c r="AO258" t="s">
        <v>90</v>
      </c>
      <c r="AP258" t="s">
        <v>90</v>
      </c>
      <c r="AQ258">
        <v>1</v>
      </c>
      <c r="AR258" t="s">
        <v>90</v>
      </c>
      <c r="AT258" t="s">
        <v>90</v>
      </c>
      <c r="AU258" t="s">
        <v>90</v>
      </c>
      <c r="AW258">
        <v>2</v>
      </c>
      <c r="AY258">
        <v>22435.3</v>
      </c>
    </row>
    <row r="259" spans="1:51" ht="12.75" customHeight="1" x14ac:dyDescent="0.2">
      <c r="A259" t="s">
        <v>41</v>
      </c>
      <c r="B259">
        <v>1978</v>
      </c>
      <c r="C259" t="s">
        <v>90</v>
      </c>
      <c r="D259" t="s">
        <v>90</v>
      </c>
      <c r="G259">
        <v>0</v>
      </c>
      <c r="H259" t="s">
        <v>90</v>
      </c>
      <c r="I259" t="s">
        <v>90</v>
      </c>
      <c r="J259" t="s">
        <v>90</v>
      </c>
      <c r="K259" t="s">
        <v>90</v>
      </c>
      <c r="L259" t="s">
        <v>90</v>
      </c>
      <c r="M259" t="s">
        <v>90</v>
      </c>
      <c r="N259" t="s">
        <v>90</v>
      </c>
      <c r="O259" t="s">
        <v>90</v>
      </c>
      <c r="P259" t="s">
        <v>90</v>
      </c>
      <c r="Q259" t="s">
        <v>90</v>
      </c>
      <c r="R259" t="s">
        <v>90</v>
      </c>
      <c r="S259" t="s">
        <v>90</v>
      </c>
      <c r="T259" t="s">
        <v>90</v>
      </c>
      <c r="U259" t="s">
        <v>90</v>
      </c>
      <c r="V259" t="s">
        <v>90</v>
      </c>
      <c r="W259" t="s">
        <v>90</v>
      </c>
      <c r="X259" t="s">
        <v>90</v>
      </c>
      <c r="Y259" t="s">
        <v>90</v>
      </c>
      <c r="Z259" t="s">
        <v>90</v>
      </c>
      <c r="AA259" t="s">
        <v>90</v>
      </c>
      <c r="AB259" t="s">
        <v>90</v>
      </c>
      <c r="AC259">
        <v>54518</v>
      </c>
      <c r="AD259">
        <f>AC259/AY259</f>
        <v>1.9158162548143152</v>
      </c>
      <c r="AH259" t="s">
        <v>90</v>
      </c>
      <c r="AI259" t="s">
        <v>90</v>
      </c>
      <c r="AJ259" t="s">
        <v>90</v>
      </c>
      <c r="AK259" t="s">
        <v>90</v>
      </c>
      <c r="AL259" t="s">
        <v>90</v>
      </c>
      <c r="AM259" t="s">
        <v>90</v>
      </c>
      <c r="AN259">
        <v>0</v>
      </c>
      <c r="AO259" t="s">
        <v>90</v>
      </c>
      <c r="AP259" t="s">
        <v>90</v>
      </c>
      <c r="AQ259">
        <v>1</v>
      </c>
      <c r="AR259" t="s">
        <v>90</v>
      </c>
      <c r="AT259" t="s">
        <v>90</v>
      </c>
      <c r="AU259" t="s">
        <v>90</v>
      </c>
      <c r="AW259">
        <v>2</v>
      </c>
      <c r="AY259">
        <v>28456.799999999999</v>
      </c>
    </row>
    <row r="260" spans="1:51" ht="12.75" customHeight="1" x14ac:dyDescent="0.2">
      <c r="A260" t="s">
        <v>42</v>
      </c>
      <c r="B260">
        <v>1978</v>
      </c>
      <c r="C260" t="s">
        <v>90</v>
      </c>
      <c r="D260" t="s">
        <v>90</v>
      </c>
      <c r="G260">
        <v>0</v>
      </c>
      <c r="H260" t="s">
        <v>90</v>
      </c>
      <c r="I260" t="s">
        <v>90</v>
      </c>
      <c r="J260" t="s">
        <v>90</v>
      </c>
      <c r="K260" t="s">
        <v>90</v>
      </c>
      <c r="L260" t="s">
        <v>90</v>
      </c>
      <c r="M260" t="s">
        <v>90</v>
      </c>
      <c r="N260" t="s">
        <v>90</v>
      </c>
      <c r="O260" t="s">
        <v>90</v>
      </c>
      <c r="P260" t="s">
        <v>90</v>
      </c>
      <c r="Q260" t="s">
        <v>90</v>
      </c>
      <c r="R260" t="s">
        <v>90</v>
      </c>
      <c r="S260" t="s">
        <v>90</v>
      </c>
      <c r="T260" t="s">
        <v>90</v>
      </c>
      <c r="U260" t="s">
        <v>90</v>
      </c>
      <c r="V260" t="s">
        <v>90</v>
      </c>
      <c r="W260" t="s">
        <v>90</v>
      </c>
      <c r="X260" t="s">
        <v>90</v>
      </c>
      <c r="Y260" t="s">
        <v>90</v>
      </c>
      <c r="Z260" t="s">
        <v>90</v>
      </c>
      <c r="AA260" t="s">
        <v>90</v>
      </c>
      <c r="AB260" t="s">
        <v>90</v>
      </c>
      <c r="AC260">
        <v>5378</v>
      </c>
      <c r="AD260">
        <f>AC260/AY260</f>
        <v>1.0788213605827</v>
      </c>
      <c r="AH260" t="s">
        <v>90</v>
      </c>
      <c r="AI260" t="s">
        <v>90</v>
      </c>
      <c r="AJ260" t="s">
        <v>90</v>
      </c>
      <c r="AK260" t="s">
        <v>90</v>
      </c>
      <c r="AL260" t="s">
        <v>90</v>
      </c>
      <c r="AM260" t="s">
        <v>90</v>
      </c>
      <c r="AN260">
        <v>0</v>
      </c>
      <c r="AO260" t="s">
        <v>90</v>
      </c>
      <c r="AP260" t="s">
        <v>90</v>
      </c>
      <c r="AQ260">
        <v>0</v>
      </c>
      <c r="AR260" t="s">
        <v>90</v>
      </c>
      <c r="AT260" t="s">
        <v>90</v>
      </c>
      <c r="AU260" t="s">
        <v>90</v>
      </c>
      <c r="AW260">
        <v>2</v>
      </c>
      <c r="AY260">
        <v>4985.07</v>
      </c>
    </row>
    <row r="261" spans="1:51" ht="12.75" customHeight="1" x14ac:dyDescent="0.2">
      <c r="A261" t="s">
        <v>43</v>
      </c>
      <c r="B261">
        <v>1978</v>
      </c>
      <c r="C261" t="s">
        <v>90</v>
      </c>
      <c r="D261" t="s">
        <v>90</v>
      </c>
      <c r="G261">
        <v>0</v>
      </c>
      <c r="H261" t="s">
        <v>90</v>
      </c>
      <c r="I261" t="s">
        <v>90</v>
      </c>
      <c r="J261" t="s">
        <v>90</v>
      </c>
      <c r="K261" t="s">
        <v>90</v>
      </c>
      <c r="L261" t="s">
        <v>90</v>
      </c>
      <c r="M261" t="s">
        <v>90</v>
      </c>
      <c r="N261" t="s">
        <v>90</v>
      </c>
      <c r="O261" t="s">
        <v>90</v>
      </c>
      <c r="P261" t="s">
        <v>90</v>
      </c>
      <c r="Q261" t="s">
        <v>90</v>
      </c>
      <c r="R261" t="s">
        <v>90</v>
      </c>
      <c r="S261" t="s">
        <v>90</v>
      </c>
      <c r="T261" t="s">
        <v>90</v>
      </c>
      <c r="U261" t="s">
        <v>90</v>
      </c>
      <c r="V261" t="s">
        <v>90</v>
      </c>
      <c r="W261" t="s">
        <v>90</v>
      </c>
      <c r="X261" t="s">
        <v>90</v>
      </c>
      <c r="Y261" t="s">
        <v>90</v>
      </c>
      <c r="Z261" t="s">
        <v>90</v>
      </c>
      <c r="AA261" t="s">
        <v>90</v>
      </c>
      <c r="AB261" t="s">
        <v>90</v>
      </c>
      <c r="AC261">
        <v>88180</v>
      </c>
      <c r="AD261">
        <f>AC261/AY261</f>
        <v>1.2782007201294145</v>
      </c>
      <c r="AH261" t="s">
        <v>90</v>
      </c>
      <c r="AI261" t="s">
        <v>90</v>
      </c>
      <c r="AJ261" t="s">
        <v>90</v>
      </c>
      <c r="AK261" t="s">
        <v>90</v>
      </c>
      <c r="AL261" t="s">
        <v>90</v>
      </c>
      <c r="AM261" t="s">
        <v>90</v>
      </c>
      <c r="AN261">
        <v>0</v>
      </c>
      <c r="AO261" t="s">
        <v>90</v>
      </c>
      <c r="AP261" t="s">
        <v>90</v>
      </c>
      <c r="AQ261">
        <v>0</v>
      </c>
      <c r="AR261" t="s">
        <v>90</v>
      </c>
      <c r="AT261" t="s">
        <v>90</v>
      </c>
      <c r="AU261" t="s">
        <v>90</v>
      </c>
      <c r="AW261">
        <v>2</v>
      </c>
      <c r="AY261">
        <v>68987.600000000006</v>
      </c>
    </row>
    <row r="262" spans="1:51" ht="12.75" customHeight="1" x14ac:dyDescent="0.2">
      <c r="A262" t="s">
        <v>45</v>
      </c>
      <c r="B262">
        <v>1978</v>
      </c>
      <c r="C262" t="s">
        <v>90</v>
      </c>
      <c r="D262" t="s">
        <v>90</v>
      </c>
      <c r="G262">
        <v>0</v>
      </c>
      <c r="H262" t="s">
        <v>90</v>
      </c>
      <c r="I262" t="s">
        <v>90</v>
      </c>
      <c r="J262" t="s">
        <v>90</v>
      </c>
      <c r="K262" t="s">
        <v>90</v>
      </c>
      <c r="L262" t="s">
        <v>90</v>
      </c>
      <c r="M262" t="s">
        <v>90</v>
      </c>
      <c r="N262" t="s">
        <v>90</v>
      </c>
      <c r="O262" t="s">
        <v>90</v>
      </c>
      <c r="P262" t="s">
        <v>90</v>
      </c>
      <c r="Q262" t="s">
        <v>90</v>
      </c>
      <c r="R262" t="s">
        <v>90</v>
      </c>
      <c r="S262" t="s">
        <v>90</v>
      </c>
      <c r="T262" t="s">
        <v>90</v>
      </c>
      <c r="U262" t="s">
        <v>90</v>
      </c>
      <c r="V262">
        <v>0</v>
      </c>
      <c r="W262">
        <v>0</v>
      </c>
      <c r="X262">
        <v>0</v>
      </c>
      <c r="Y262">
        <v>0</v>
      </c>
      <c r="Z262">
        <v>1</v>
      </c>
      <c r="AA262">
        <v>0</v>
      </c>
      <c r="AB262">
        <v>0</v>
      </c>
      <c r="AC262">
        <v>0</v>
      </c>
      <c r="AD262">
        <f>AC262/AY262</f>
        <v>0</v>
      </c>
      <c r="AH262" t="s">
        <v>90</v>
      </c>
      <c r="AI262" t="s">
        <v>90</v>
      </c>
      <c r="AJ262" t="s">
        <v>90</v>
      </c>
      <c r="AK262" t="s">
        <v>90</v>
      </c>
      <c r="AL262" t="s">
        <v>90</v>
      </c>
      <c r="AM262" t="s">
        <v>90</v>
      </c>
      <c r="AN262">
        <v>0</v>
      </c>
      <c r="AO262" t="s">
        <v>90</v>
      </c>
      <c r="AP262" t="s">
        <v>90</v>
      </c>
      <c r="AQ262">
        <v>0</v>
      </c>
      <c r="AR262" t="s">
        <v>90</v>
      </c>
      <c r="AT262" t="s">
        <v>90</v>
      </c>
      <c r="AU262" t="s">
        <v>90</v>
      </c>
      <c r="AW262">
        <v>2</v>
      </c>
      <c r="AY262">
        <v>35388.199999999997</v>
      </c>
    </row>
    <row r="263" spans="1:51" ht="12.75" customHeight="1" x14ac:dyDescent="0.2">
      <c r="A263" t="s">
        <v>47</v>
      </c>
      <c r="B263">
        <v>1978</v>
      </c>
      <c r="C263" t="s">
        <v>90</v>
      </c>
      <c r="D263" t="s">
        <v>90</v>
      </c>
      <c r="G263">
        <v>0</v>
      </c>
      <c r="H263" t="s">
        <v>90</v>
      </c>
      <c r="I263" t="s">
        <v>90</v>
      </c>
      <c r="J263" t="s">
        <v>90</v>
      </c>
      <c r="K263" t="s">
        <v>90</v>
      </c>
      <c r="L263" t="s">
        <v>90</v>
      </c>
      <c r="M263" t="s">
        <v>90</v>
      </c>
      <c r="N263" t="s">
        <v>90</v>
      </c>
      <c r="O263" t="s">
        <v>90</v>
      </c>
      <c r="P263" t="s">
        <v>90</v>
      </c>
      <c r="Q263" t="s">
        <v>90</v>
      </c>
      <c r="R263" t="s">
        <v>90</v>
      </c>
      <c r="S263" t="s">
        <v>90</v>
      </c>
      <c r="T263" t="s">
        <v>90</v>
      </c>
      <c r="U263" t="s">
        <v>90</v>
      </c>
      <c r="V263">
        <v>0</v>
      </c>
      <c r="W263">
        <v>0</v>
      </c>
      <c r="X263">
        <v>0</v>
      </c>
      <c r="Y263">
        <v>0</v>
      </c>
      <c r="Z263">
        <v>0</v>
      </c>
      <c r="AA263">
        <v>0</v>
      </c>
      <c r="AB263">
        <v>0</v>
      </c>
      <c r="AC263">
        <v>0</v>
      </c>
      <c r="AD263">
        <f>AC263/AY263</f>
        <v>0</v>
      </c>
      <c r="AE263">
        <v>0</v>
      </c>
      <c r="AH263" t="s">
        <v>90</v>
      </c>
      <c r="AI263" t="s">
        <v>90</v>
      </c>
      <c r="AJ263" t="s">
        <v>90</v>
      </c>
      <c r="AK263" t="s">
        <v>90</v>
      </c>
      <c r="AL263" t="s">
        <v>90</v>
      </c>
      <c r="AM263" t="s">
        <v>90</v>
      </c>
      <c r="AN263">
        <v>0</v>
      </c>
      <c r="AO263" t="s">
        <v>90</v>
      </c>
      <c r="AP263" t="s">
        <v>90</v>
      </c>
      <c r="AQ263">
        <v>1</v>
      </c>
      <c r="AR263" t="s">
        <v>90</v>
      </c>
      <c r="AT263" t="s">
        <v>90</v>
      </c>
      <c r="AU263" t="s">
        <v>90</v>
      </c>
      <c r="AW263">
        <v>2</v>
      </c>
      <c r="AY263">
        <v>8462.35</v>
      </c>
    </row>
    <row r="264" spans="1:51" ht="12.75" customHeight="1" x14ac:dyDescent="0.2">
      <c r="A264" t="s">
        <v>48</v>
      </c>
      <c r="B264">
        <v>1978</v>
      </c>
      <c r="C264" t="s">
        <v>90</v>
      </c>
      <c r="D264" t="s">
        <v>90</v>
      </c>
      <c r="G264">
        <v>0</v>
      </c>
      <c r="H264" t="s">
        <v>90</v>
      </c>
      <c r="I264" t="s">
        <v>90</v>
      </c>
      <c r="J264" t="s">
        <v>90</v>
      </c>
      <c r="K264" t="s">
        <v>90</v>
      </c>
      <c r="L264" t="s">
        <v>90</v>
      </c>
      <c r="M264" t="s">
        <v>90</v>
      </c>
      <c r="N264" t="s">
        <v>90</v>
      </c>
      <c r="O264" t="s">
        <v>90</v>
      </c>
      <c r="P264" t="s">
        <v>90</v>
      </c>
      <c r="Q264" t="s">
        <v>90</v>
      </c>
      <c r="R264" t="s">
        <v>90</v>
      </c>
      <c r="S264" t="s">
        <v>90</v>
      </c>
      <c r="T264" t="s">
        <v>90</v>
      </c>
      <c r="U264" t="s">
        <v>90</v>
      </c>
      <c r="V264" t="s">
        <v>90</v>
      </c>
      <c r="W264" t="s">
        <v>90</v>
      </c>
      <c r="X264" t="s">
        <v>90</v>
      </c>
      <c r="Y264" t="s">
        <v>90</v>
      </c>
      <c r="Z264" t="s">
        <v>90</v>
      </c>
      <c r="AA264" t="s">
        <v>90</v>
      </c>
      <c r="AB264" t="s">
        <v>90</v>
      </c>
      <c r="AC264">
        <v>394</v>
      </c>
      <c r="AD264">
        <f>AC264/AY264</f>
        <v>6.2651659950959976E-2</v>
      </c>
      <c r="AH264" t="s">
        <v>90</v>
      </c>
      <c r="AI264" t="s">
        <v>90</v>
      </c>
      <c r="AJ264" t="s">
        <v>90</v>
      </c>
      <c r="AK264" t="s">
        <v>90</v>
      </c>
      <c r="AL264" t="s">
        <v>90</v>
      </c>
      <c r="AM264" t="s">
        <v>90</v>
      </c>
      <c r="AN264">
        <v>0</v>
      </c>
      <c r="AO264" t="s">
        <v>90</v>
      </c>
      <c r="AP264" t="s">
        <v>90</v>
      </c>
      <c r="AQ264">
        <v>0</v>
      </c>
      <c r="AR264" t="s">
        <v>90</v>
      </c>
      <c r="AT264" t="s">
        <v>90</v>
      </c>
      <c r="AU264" t="s">
        <v>90</v>
      </c>
      <c r="AW264">
        <v>2</v>
      </c>
      <c r="AY264">
        <v>6288.74</v>
      </c>
    </row>
    <row r="265" spans="1:51" ht="12.75" customHeight="1" x14ac:dyDescent="0.2">
      <c r="A265" t="s">
        <v>49</v>
      </c>
      <c r="B265">
        <v>1978</v>
      </c>
      <c r="C265" t="s">
        <v>90</v>
      </c>
      <c r="D265" t="s">
        <v>90</v>
      </c>
      <c r="G265">
        <v>0</v>
      </c>
      <c r="H265" t="s">
        <v>90</v>
      </c>
      <c r="I265" t="s">
        <v>90</v>
      </c>
      <c r="J265" t="s">
        <v>90</v>
      </c>
      <c r="K265" t="s">
        <v>90</v>
      </c>
      <c r="L265" t="s">
        <v>90</v>
      </c>
      <c r="M265" t="s">
        <v>90</v>
      </c>
      <c r="N265" t="s">
        <v>90</v>
      </c>
      <c r="O265" t="s">
        <v>90</v>
      </c>
      <c r="P265" t="s">
        <v>90</v>
      </c>
      <c r="Q265" t="s">
        <v>90</v>
      </c>
      <c r="R265" t="s">
        <v>90</v>
      </c>
      <c r="S265" t="s">
        <v>90</v>
      </c>
      <c r="T265" t="s">
        <v>90</v>
      </c>
      <c r="U265" t="s">
        <v>90</v>
      </c>
      <c r="V265" t="s">
        <v>90</v>
      </c>
      <c r="W265" t="s">
        <v>90</v>
      </c>
      <c r="X265" t="s">
        <v>90</v>
      </c>
      <c r="Y265" t="s">
        <v>90</v>
      </c>
      <c r="Z265" t="s">
        <v>90</v>
      </c>
      <c r="AA265" t="s">
        <v>90</v>
      </c>
      <c r="AB265" t="s">
        <v>90</v>
      </c>
      <c r="AC265">
        <v>82246</v>
      </c>
      <c r="AD265">
        <f>AC265/AY265</f>
        <v>0.81837630225176372</v>
      </c>
      <c r="AH265" t="s">
        <v>90</v>
      </c>
      <c r="AI265" t="s">
        <v>90</v>
      </c>
      <c r="AJ265" t="s">
        <v>90</v>
      </c>
      <c r="AK265" t="s">
        <v>90</v>
      </c>
      <c r="AL265" t="s">
        <v>90</v>
      </c>
      <c r="AM265" t="s">
        <v>90</v>
      </c>
      <c r="AN265">
        <v>0</v>
      </c>
      <c r="AO265" t="s">
        <v>90</v>
      </c>
      <c r="AP265" t="s">
        <v>90</v>
      </c>
      <c r="AQ265">
        <v>1</v>
      </c>
      <c r="AR265" t="s">
        <v>90</v>
      </c>
      <c r="AT265" t="s">
        <v>90</v>
      </c>
      <c r="AU265" t="s">
        <v>90</v>
      </c>
      <c r="AW265">
        <v>2</v>
      </c>
      <c r="AY265">
        <v>100499</v>
      </c>
    </row>
    <row r="266" spans="1:51" ht="12.75" customHeight="1" x14ac:dyDescent="0.2">
      <c r="A266" t="s">
        <v>50</v>
      </c>
      <c r="B266">
        <v>1978</v>
      </c>
      <c r="C266" t="s">
        <v>90</v>
      </c>
      <c r="D266" t="s">
        <v>90</v>
      </c>
      <c r="G266">
        <v>0</v>
      </c>
      <c r="H266" t="s">
        <v>90</v>
      </c>
      <c r="I266" t="s">
        <v>90</v>
      </c>
      <c r="J266" t="s">
        <v>90</v>
      </c>
      <c r="K266" t="s">
        <v>90</v>
      </c>
      <c r="L266" t="s">
        <v>90</v>
      </c>
      <c r="M266" t="s">
        <v>90</v>
      </c>
      <c r="N266" t="s">
        <v>90</v>
      </c>
      <c r="O266" t="s">
        <v>90</v>
      </c>
      <c r="P266" t="s">
        <v>90</v>
      </c>
      <c r="Q266" t="s">
        <v>90</v>
      </c>
      <c r="R266" t="s">
        <v>90</v>
      </c>
      <c r="S266" t="s">
        <v>90</v>
      </c>
      <c r="T266" t="s">
        <v>90</v>
      </c>
      <c r="U266" t="s">
        <v>90</v>
      </c>
      <c r="V266" t="s">
        <v>90</v>
      </c>
      <c r="W266" t="s">
        <v>90</v>
      </c>
      <c r="X266" t="s">
        <v>90</v>
      </c>
      <c r="Y266" t="s">
        <v>90</v>
      </c>
      <c r="Z266" t="s">
        <v>90</v>
      </c>
      <c r="AA266" t="s">
        <v>90</v>
      </c>
      <c r="AB266" t="s">
        <v>90</v>
      </c>
      <c r="AC266">
        <v>72</v>
      </c>
      <c r="AD266">
        <f>AC266/AY266</f>
        <v>1.7612955307125908E-3</v>
      </c>
      <c r="AH266" t="s">
        <v>90</v>
      </c>
      <c r="AI266" t="s">
        <v>90</v>
      </c>
      <c r="AJ266" t="s">
        <v>90</v>
      </c>
      <c r="AK266" t="s">
        <v>90</v>
      </c>
      <c r="AL266" t="s">
        <v>90</v>
      </c>
      <c r="AM266" t="s">
        <v>90</v>
      </c>
      <c r="AN266">
        <v>0</v>
      </c>
      <c r="AO266" t="s">
        <v>90</v>
      </c>
      <c r="AP266" t="s">
        <v>90</v>
      </c>
      <c r="AQ266">
        <v>0</v>
      </c>
      <c r="AR266" t="s">
        <v>90</v>
      </c>
      <c r="AT266" t="s">
        <v>90</v>
      </c>
      <c r="AU266" t="s">
        <v>90</v>
      </c>
      <c r="AW266">
        <v>2</v>
      </c>
      <c r="AY266">
        <v>40879</v>
      </c>
    </row>
    <row r="267" spans="1:51" ht="12.75" customHeight="1" x14ac:dyDescent="0.2">
      <c r="A267" t="s">
        <v>51</v>
      </c>
      <c r="B267">
        <v>1978</v>
      </c>
      <c r="C267" t="s">
        <v>90</v>
      </c>
      <c r="D267" t="s">
        <v>90</v>
      </c>
      <c r="G267">
        <v>0</v>
      </c>
      <c r="H267" t="s">
        <v>90</v>
      </c>
      <c r="I267" t="s">
        <v>90</v>
      </c>
      <c r="J267" t="s">
        <v>90</v>
      </c>
      <c r="K267" t="s">
        <v>90</v>
      </c>
      <c r="L267" t="s">
        <v>90</v>
      </c>
      <c r="M267" t="s">
        <v>90</v>
      </c>
      <c r="N267" t="s">
        <v>90</v>
      </c>
      <c r="O267" t="s">
        <v>90</v>
      </c>
      <c r="P267" t="s">
        <v>90</v>
      </c>
      <c r="Q267" t="s">
        <v>90</v>
      </c>
      <c r="R267" t="s">
        <v>90</v>
      </c>
      <c r="S267" t="s">
        <v>90</v>
      </c>
      <c r="T267" t="s">
        <v>90</v>
      </c>
      <c r="U267" t="s">
        <v>90</v>
      </c>
      <c r="V267" t="s">
        <v>90</v>
      </c>
      <c r="W267" t="s">
        <v>90</v>
      </c>
      <c r="X267" t="s">
        <v>90</v>
      </c>
      <c r="Y267" t="s">
        <v>90</v>
      </c>
      <c r="Z267" t="s">
        <v>90</v>
      </c>
      <c r="AA267" t="s">
        <v>90</v>
      </c>
      <c r="AB267" t="s">
        <v>90</v>
      </c>
      <c r="AC267">
        <v>0</v>
      </c>
      <c r="AD267">
        <f>AC267/AY267</f>
        <v>0</v>
      </c>
      <c r="AH267" t="s">
        <v>90</v>
      </c>
      <c r="AI267" t="s">
        <v>90</v>
      </c>
      <c r="AJ267" t="s">
        <v>90</v>
      </c>
      <c r="AK267" t="s">
        <v>90</v>
      </c>
      <c r="AL267" t="s">
        <v>90</v>
      </c>
      <c r="AM267" t="s">
        <v>90</v>
      </c>
      <c r="AN267">
        <v>0</v>
      </c>
      <c r="AO267" t="s">
        <v>90</v>
      </c>
      <c r="AP267" t="s">
        <v>90</v>
      </c>
      <c r="AQ267">
        <v>0</v>
      </c>
      <c r="AR267" t="s">
        <v>90</v>
      </c>
      <c r="AT267" t="s">
        <v>90</v>
      </c>
      <c r="AU267" t="s">
        <v>90</v>
      </c>
      <c r="AW267">
        <v>2</v>
      </c>
      <c r="AY267">
        <v>22925</v>
      </c>
    </row>
    <row r="268" spans="1:51" ht="12.75" customHeight="1" x14ac:dyDescent="0.2">
      <c r="A268" t="s">
        <v>52</v>
      </c>
      <c r="B268">
        <v>1978</v>
      </c>
      <c r="C268" t="s">
        <v>90</v>
      </c>
      <c r="D268" t="s">
        <v>90</v>
      </c>
      <c r="G268">
        <v>0</v>
      </c>
      <c r="H268" t="s">
        <v>90</v>
      </c>
      <c r="I268" t="s">
        <v>90</v>
      </c>
      <c r="J268" t="s">
        <v>90</v>
      </c>
      <c r="K268" t="s">
        <v>90</v>
      </c>
      <c r="L268" t="s">
        <v>90</v>
      </c>
      <c r="M268" t="s">
        <v>90</v>
      </c>
      <c r="N268" t="s">
        <v>90</v>
      </c>
      <c r="O268" t="s">
        <v>90</v>
      </c>
      <c r="P268" t="s">
        <v>90</v>
      </c>
      <c r="Q268" t="s">
        <v>90</v>
      </c>
      <c r="R268" t="s">
        <v>90</v>
      </c>
      <c r="S268" t="s">
        <v>90</v>
      </c>
      <c r="T268" t="s">
        <v>90</v>
      </c>
      <c r="U268" t="s">
        <v>90</v>
      </c>
      <c r="V268" t="s">
        <v>90</v>
      </c>
      <c r="W268" t="s">
        <v>90</v>
      </c>
      <c r="X268" t="s">
        <v>90</v>
      </c>
      <c r="Y268" t="s">
        <v>90</v>
      </c>
      <c r="Z268" t="s">
        <v>90</v>
      </c>
      <c r="AA268" t="s">
        <v>90</v>
      </c>
      <c r="AB268" t="s">
        <v>90</v>
      </c>
      <c r="AC268">
        <v>493</v>
      </c>
      <c r="AD268">
        <f>AC268/AY268</f>
        <v>2.7313170710087036E-2</v>
      </c>
      <c r="AH268" t="s">
        <v>90</v>
      </c>
      <c r="AI268" t="s">
        <v>90</v>
      </c>
      <c r="AJ268" t="s">
        <v>90</v>
      </c>
      <c r="AK268" t="s">
        <v>90</v>
      </c>
      <c r="AL268" t="s">
        <v>90</v>
      </c>
      <c r="AM268" t="s">
        <v>90</v>
      </c>
      <c r="AN268">
        <v>0</v>
      </c>
      <c r="AO268" t="s">
        <v>90</v>
      </c>
      <c r="AP268" t="s">
        <v>90</v>
      </c>
      <c r="AQ268">
        <v>0</v>
      </c>
      <c r="AR268" t="s">
        <v>90</v>
      </c>
      <c r="AT268" t="s">
        <v>90</v>
      </c>
      <c r="AU268" t="s">
        <v>90</v>
      </c>
      <c r="AW268">
        <v>2</v>
      </c>
      <c r="AY268">
        <v>18049.900000000001</v>
      </c>
    </row>
    <row r="269" spans="1:51" ht="12.75" customHeight="1" x14ac:dyDescent="0.2">
      <c r="A269" t="s">
        <v>53</v>
      </c>
      <c r="B269">
        <v>1978</v>
      </c>
      <c r="C269" t="s">
        <v>90</v>
      </c>
      <c r="D269" t="s">
        <v>90</v>
      </c>
      <c r="G269">
        <v>0</v>
      </c>
      <c r="H269" t="s">
        <v>90</v>
      </c>
      <c r="I269" t="s">
        <v>90</v>
      </c>
      <c r="J269" t="s">
        <v>90</v>
      </c>
      <c r="K269" t="s">
        <v>90</v>
      </c>
      <c r="L269" t="s">
        <v>90</v>
      </c>
      <c r="M269" t="s">
        <v>90</v>
      </c>
      <c r="N269" t="s">
        <v>90</v>
      </c>
      <c r="O269" t="s">
        <v>90</v>
      </c>
      <c r="P269" t="s">
        <v>90</v>
      </c>
      <c r="Q269" t="s">
        <v>90</v>
      </c>
      <c r="R269" t="s">
        <v>90</v>
      </c>
      <c r="S269" t="s">
        <v>90</v>
      </c>
      <c r="T269" t="s">
        <v>90</v>
      </c>
      <c r="U269" t="s">
        <v>90</v>
      </c>
      <c r="V269" t="s">
        <v>90</v>
      </c>
      <c r="W269" t="s">
        <v>90</v>
      </c>
      <c r="X269" t="s">
        <v>90</v>
      </c>
      <c r="Y269" t="s">
        <v>90</v>
      </c>
      <c r="Z269" t="s">
        <v>90</v>
      </c>
      <c r="AA269" t="s">
        <v>90</v>
      </c>
      <c r="AB269" t="s">
        <v>90</v>
      </c>
      <c r="AC269">
        <v>12682</v>
      </c>
      <c r="AD269">
        <f>AC269/AY269</f>
        <v>0.55112293144208035</v>
      </c>
      <c r="AH269" t="s">
        <v>90</v>
      </c>
      <c r="AI269" t="s">
        <v>90</v>
      </c>
      <c r="AJ269" t="s">
        <v>90</v>
      </c>
      <c r="AK269" t="s">
        <v>90</v>
      </c>
      <c r="AL269" t="s">
        <v>90</v>
      </c>
      <c r="AM269" t="s">
        <v>90</v>
      </c>
      <c r="AN269">
        <v>0</v>
      </c>
      <c r="AO269" t="s">
        <v>90</v>
      </c>
      <c r="AP269" t="s">
        <v>90</v>
      </c>
      <c r="AQ269">
        <v>0</v>
      </c>
      <c r="AR269" t="s">
        <v>90</v>
      </c>
      <c r="AT269" t="s">
        <v>90</v>
      </c>
      <c r="AU269" t="s">
        <v>90</v>
      </c>
      <c r="AW269">
        <v>2</v>
      </c>
      <c r="AY269">
        <v>23011.200000000001</v>
      </c>
    </row>
    <row r="270" spans="1:51" ht="12.75" customHeight="1" x14ac:dyDescent="0.2">
      <c r="A270" t="s">
        <v>54</v>
      </c>
      <c r="B270">
        <v>1978</v>
      </c>
      <c r="C270" t="s">
        <v>90</v>
      </c>
      <c r="D270" t="s">
        <v>90</v>
      </c>
      <c r="G270">
        <v>0</v>
      </c>
      <c r="H270" t="s">
        <v>90</v>
      </c>
      <c r="I270" t="s">
        <v>90</v>
      </c>
      <c r="J270" t="s">
        <v>90</v>
      </c>
      <c r="K270" t="s">
        <v>90</v>
      </c>
      <c r="L270" t="s">
        <v>90</v>
      </c>
      <c r="M270" t="s">
        <v>90</v>
      </c>
      <c r="N270" t="s">
        <v>90</v>
      </c>
      <c r="O270" t="s">
        <v>90</v>
      </c>
      <c r="P270" t="s">
        <v>90</v>
      </c>
      <c r="Q270" t="s">
        <v>90</v>
      </c>
      <c r="R270" t="s">
        <v>90</v>
      </c>
      <c r="S270" t="s">
        <v>90</v>
      </c>
      <c r="T270" t="s">
        <v>90</v>
      </c>
      <c r="U270" t="s">
        <v>90</v>
      </c>
      <c r="V270" t="s">
        <v>90</v>
      </c>
      <c r="W270" t="s">
        <v>90</v>
      </c>
      <c r="X270" t="s">
        <v>90</v>
      </c>
      <c r="Y270" t="s">
        <v>90</v>
      </c>
      <c r="Z270" t="s">
        <v>90</v>
      </c>
      <c r="AA270" t="s">
        <v>90</v>
      </c>
      <c r="AB270" t="s">
        <v>90</v>
      </c>
      <c r="AC270">
        <v>16325</v>
      </c>
      <c r="AD270">
        <f>AC270/AY270</f>
        <v>0.61817217941193181</v>
      </c>
      <c r="AH270" t="s">
        <v>90</v>
      </c>
      <c r="AI270" t="s">
        <v>90</v>
      </c>
      <c r="AJ270" t="s">
        <v>90</v>
      </c>
      <c r="AK270" t="s">
        <v>90</v>
      </c>
      <c r="AL270" t="s">
        <v>90</v>
      </c>
      <c r="AM270" t="s">
        <v>90</v>
      </c>
      <c r="AN270">
        <v>0</v>
      </c>
      <c r="AO270" t="s">
        <v>90</v>
      </c>
      <c r="AP270" t="s">
        <v>90</v>
      </c>
      <c r="AQ270">
        <v>1</v>
      </c>
      <c r="AR270" t="s">
        <v>90</v>
      </c>
      <c r="AT270" t="s">
        <v>90</v>
      </c>
      <c r="AU270" t="s">
        <v>90</v>
      </c>
      <c r="AW270">
        <v>2</v>
      </c>
      <c r="AY270">
        <v>26408.5</v>
      </c>
    </row>
    <row r="271" spans="1:51" ht="12.75" customHeight="1" x14ac:dyDescent="0.2">
      <c r="A271" t="s">
        <v>55</v>
      </c>
      <c r="B271">
        <v>1978</v>
      </c>
      <c r="C271" t="s">
        <v>90</v>
      </c>
      <c r="D271" t="s">
        <v>90</v>
      </c>
      <c r="G271">
        <v>0</v>
      </c>
      <c r="H271" t="s">
        <v>90</v>
      </c>
      <c r="I271" t="s">
        <v>90</v>
      </c>
      <c r="J271" t="s">
        <v>90</v>
      </c>
      <c r="K271" t="s">
        <v>90</v>
      </c>
      <c r="L271" t="s">
        <v>90</v>
      </c>
      <c r="M271" t="s">
        <v>90</v>
      </c>
      <c r="N271" t="s">
        <v>90</v>
      </c>
      <c r="O271" t="s">
        <v>90</v>
      </c>
      <c r="P271" t="s">
        <v>90</v>
      </c>
      <c r="Q271" t="s">
        <v>90</v>
      </c>
      <c r="R271" t="s">
        <v>90</v>
      </c>
      <c r="S271" t="s">
        <v>90</v>
      </c>
      <c r="T271" t="s">
        <v>90</v>
      </c>
      <c r="U271" t="s">
        <v>90</v>
      </c>
      <c r="V271" t="s">
        <v>90</v>
      </c>
      <c r="W271" t="s">
        <v>90</v>
      </c>
      <c r="X271" t="s">
        <v>90</v>
      </c>
      <c r="Y271" t="s">
        <v>90</v>
      </c>
      <c r="Z271" t="s">
        <v>90</v>
      </c>
      <c r="AA271" t="s">
        <v>90</v>
      </c>
      <c r="AB271" t="s">
        <v>90</v>
      </c>
      <c r="AC271">
        <v>1132</v>
      </c>
      <c r="AD271">
        <f>AC271/AY271</f>
        <v>0.15546076538333714</v>
      </c>
      <c r="AH271" t="s">
        <v>90</v>
      </c>
      <c r="AI271" t="s">
        <v>90</v>
      </c>
      <c r="AJ271" t="s">
        <v>90</v>
      </c>
      <c r="AK271" t="s">
        <v>90</v>
      </c>
      <c r="AL271" t="s">
        <v>90</v>
      </c>
      <c r="AM271" t="s">
        <v>90</v>
      </c>
      <c r="AN271">
        <v>0</v>
      </c>
      <c r="AO271" t="s">
        <v>90</v>
      </c>
      <c r="AP271" t="s">
        <v>90</v>
      </c>
      <c r="AQ271">
        <v>0</v>
      </c>
      <c r="AR271" t="s">
        <v>90</v>
      </c>
      <c r="AT271" t="s">
        <v>90</v>
      </c>
      <c r="AU271" t="s">
        <v>90</v>
      </c>
      <c r="AW271">
        <v>2</v>
      </c>
      <c r="AY271">
        <v>7281.58</v>
      </c>
    </row>
    <row r="272" spans="1:51" ht="12.75" customHeight="1" x14ac:dyDescent="0.2">
      <c r="A272" t="s">
        <v>56</v>
      </c>
      <c r="B272">
        <v>1978</v>
      </c>
      <c r="C272" t="s">
        <v>90</v>
      </c>
      <c r="D272" t="s">
        <v>90</v>
      </c>
      <c r="G272">
        <v>0</v>
      </c>
      <c r="H272" t="s">
        <v>90</v>
      </c>
      <c r="I272" t="s">
        <v>90</v>
      </c>
      <c r="J272" t="s">
        <v>90</v>
      </c>
      <c r="K272" t="s">
        <v>90</v>
      </c>
      <c r="L272" t="s">
        <v>90</v>
      </c>
      <c r="M272" t="s">
        <v>90</v>
      </c>
      <c r="N272" t="s">
        <v>90</v>
      </c>
      <c r="O272" t="s">
        <v>90</v>
      </c>
      <c r="P272" t="s">
        <v>90</v>
      </c>
      <c r="Q272" t="s">
        <v>90</v>
      </c>
      <c r="R272" t="s">
        <v>90</v>
      </c>
      <c r="S272" t="s">
        <v>90</v>
      </c>
      <c r="T272" t="s">
        <v>90</v>
      </c>
      <c r="U272" t="s">
        <v>90</v>
      </c>
      <c r="V272" t="s">
        <v>90</v>
      </c>
      <c r="W272" t="s">
        <v>90</v>
      </c>
      <c r="X272" t="s">
        <v>90</v>
      </c>
      <c r="Y272" t="s">
        <v>90</v>
      </c>
      <c r="Z272" t="s">
        <v>90</v>
      </c>
      <c r="AA272" t="s">
        <v>90</v>
      </c>
      <c r="AB272" t="s">
        <v>90</v>
      </c>
      <c r="AC272">
        <v>20611</v>
      </c>
      <c r="AD272">
        <f>AC272/AY272</f>
        <v>0.5484522475871666</v>
      </c>
      <c r="AH272" t="s">
        <v>90</v>
      </c>
      <c r="AI272" t="s">
        <v>90</v>
      </c>
      <c r="AJ272" t="s">
        <v>90</v>
      </c>
      <c r="AK272" t="s">
        <v>90</v>
      </c>
      <c r="AL272" t="s">
        <v>90</v>
      </c>
      <c r="AM272" t="s">
        <v>90</v>
      </c>
      <c r="AN272">
        <v>0</v>
      </c>
      <c r="AO272" t="s">
        <v>90</v>
      </c>
      <c r="AP272" t="s">
        <v>90</v>
      </c>
      <c r="AQ272">
        <v>1</v>
      </c>
      <c r="AR272" t="s">
        <v>90</v>
      </c>
      <c r="AT272" t="s">
        <v>90</v>
      </c>
      <c r="AU272" t="s">
        <v>90</v>
      </c>
      <c r="AW272">
        <v>2</v>
      </c>
      <c r="AY272">
        <v>37580.300000000003</v>
      </c>
    </row>
    <row r="273" spans="1:51" ht="12.75" customHeight="1" x14ac:dyDescent="0.2">
      <c r="A273" t="s">
        <v>57</v>
      </c>
      <c r="B273">
        <v>1978</v>
      </c>
      <c r="C273" t="s">
        <v>90</v>
      </c>
      <c r="D273" t="s">
        <v>90</v>
      </c>
      <c r="G273">
        <v>0</v>
      </c>
      <c r="H273" t="s">
        <v>90</v>
      </c>
      <c r="I273" t="s">
        <v>90</v>
      </c>
      <c r="J273" t="s">
        <v>90</v>
      </c>
      <c r="K273" t="s">
        <v>90</v>
      </c>
      <c r="L273" t="s">
        <v>90</v>
      </c>
      <c r="M273" t="s">
        <v>90</v>
      </c>
      <c r="N273" t="s">
        <v>90</v>
      </c>
      <c r="O273" t="s">
        <v>90</v>
      </c>
      <c r="P273" t="s">
        <v>90</v>
      </c>
      <c r="Q273" t="s">
        <v>90</v>
      </c>
      <c r="R273" t="s">
        <v>90</v>
      </c>
      <c r="S273" t="s">
        <v>90</v>
      </c>
      <c r="T273" t="s">
        <v>90</v>
      </c>
      <c r="U273" t="s">
        <v>90</v>
      </c>
      <c r="V273" t="s">
        <v>90</v>
      </c>
      <c r="W273" t="s">
        <v>90</v>
      </c>
      <c r="X273" t="s">
        <v>90</v>
      </c>
      <c r="Y273" t="s">
        <v>90</v>
      </c>
      <c r="Z273" t="s">
        <v>90</v>
      </c>
      <c r="AA273" t="s">
        <v>90</v>
      </c>
      <c r="AB273" t="s">
        <v>90</v>
      </c>
      <c r="AC273">
        <v>36022</v>
      </c>
      <c r="AD273">
        <f>AC273/AY273</f>
        <v>0.77166960150469366</v>
      </c>
      <c r="AH273" t="s">
        <v>90</v>
      </c>
      <c r="AI273" t="s">
        <v>90</v>
      </c>
      <c r="AJ273" t="s">
        <v>90</v>
      </c>
      <c r="AK273" t="s">
        <v>90</v>
      </c>
      <c r="AL273" t="s">
        <v>90</v>
      </c>
      <c r="AM273" t="s">
        <v>90</v>
      </c>
      <c r="AN273">
        <v>0</v>
      </c>
      <c r="AO273" t="s">
        <v>90</v>
      </c>
      <c r="AP273" t="s">
        <v>90</v>
      </c>
      <c r="AQ273">
        <v>1</v>
      </c>
      <c r="AR273" t="s">
        <v>90</v>
      </c>
      <c r="AT273" t="s">
        <v>90</v>
      </c>
      <c r="AU273" t="s">
        <v>90</v>
      </c>
      <c r="AW273">
        <v>2</v>
      </c>
      <c r="AY273">
        <v>46680.6</v>
      </c>
    </row>
    <row r="274" spans="1:51" ht="12.75" customHeight="1" x14ac:dyDescent="0.2">
      <c r="A274" t="s">
        <v>58</v>
      </c>
      <c r="B274">
        <v>1978</v>
      </c>
      <c r="C274" t="s">
        <v>90</v>
      </c>
      <c r="D274" t="s">
        <v>90</v>
      </c>
      <c r="G274">
        <v>0</v>
      </c>
      <c r="H274" t="s">
        <v>90</v>
      </c>
      <c r="I274" t="s">
        <v>90</v>
      </c>
      <c r="J274" t="s">
        <v>90</v>
      </c>
      <c r="K274" t="s">
        <v>90</v>
      </c>
      <c r="L274" t="s">
        <v>90</v>
      </c>
      <c r="M274" t="s">
        <v>90</v>
      </c>
      <c r="N274" t="s">
        <v>90</v>
      </c>
      <c r="O274" t="s">
        <v>90</v>
      </c>
      <c r="P274" t="s">
        <v>90</v>
      </c>
      <c r="Q274" t="s">
        <v>90</v>
      </c>
      <c r="R274" t="s">
        <v>90</v>
      </c>
      <c r="S274" t="s">
        <v>90</v>
      </c>
      <c r="T274" t="s">
        <v>90</v>
      </c>
      <c r="U274" t="s">
        <v>90</v>
      </c>
      <c r="V274" t="s">
        <v>90</v>
      </c>
      <c r="W274" t="s">
        <v>90</v>
      </c>
      <c r="X274" t="s">
        <v>90</v>
      </c>
      <c r="Y274" t="s">
        <v>90</v>
      </c>
      <c r="Z274" t="s">
        <v>90</v>
      </c>
      <c r="AA274" t="s">
        <v>90</v>
      </c>
      <c r="AB274" t="s">
        <v>90</v>
      </c>
      <c r="AC274">
        <v>26133</v>
      </c>
      <c r="AD274">
        <f>AC274/AY274</f>
        <v>0.34313873529879058</v>
      </c>
      <c r="AH274" t="s">
        <v>90</v>
      </c>
      <c r="AI274" t="s">
        <v>90</v>
      </c>
      <c r="AJ274" t="s">
        <v>90</v>
      </c>
      <c r="AK274" t="s">
        <v>90</v>
      </c>
      <c r="AL274" t="s">
        <v>90</v>
      </c>
      <c r="AM274" t="s">
        <v>90</v>
      </c>
      <c r="AN274">
        <v>0</v>
      </c>
      <c r="AO274" t="s">
        <v>90</v>
      </c>
      <c r="AP274" t="s">
        <v>90</v>
      </c>
      <c r="AQ274">
        <v>0</v>
      </c>
      <c r="AR274" t="s">
        <v>90</v>
      </c>
      <c r="AT274" t="s">
        <v>90</v>
      </c>
      <c r="AU274" t="s">
        <v>90</v>
      </c>
      <c r="AW274">
        <v>2</v>
      </c>
      <c r="AY274">
        <v>76158.7</v>
      </c>
    </row>
    <row r="275" spans="1:51" ht="12.75" customHeight="1" x14ac:dyDescent="0.2">
      <c r="A275" t="s">
        <v>59</v>
      </c>
      <c r="B275">
        <v>1978</v>
      </c>
      <c r="C275" t="s">
        <v>90</v>
      </c>
      <c r="D275" t="s">
        <v>90</v>
      </c>
      <c r="G275">
        <v>0</v>
      </c>
      <c r="H275" t="s">
        <v>90</v>
      </c>
      <c r="I275" t="s">
        <v>90</v>
      </c>
      <c r="J275" t="s">
        <v>90</v>
      </c>
      <c r="K275" t="s">
        <v>90</v>
      </c>
      <c r="L275" t="s">
        <v>90</v>
      </c>
      <c r="M275" t="s">
        <v>90</v>
      </c>
      <c r="N275" t="s">
        <v>90</v>
      </c>
      <c r="O275" t="s">
        <v>90</v>
      </c>
      <c r="P275" t="s">
        <v>90</v>
      </c>
      <c r="Q275" t="s">
        <v>90</v>
      </c>
      <c r="R275" t="s">
        <v>90</v>
      </c>
      <c r="S275" t="s">
        <v>90</v>
      </c>
      <c r="T275" t="s">
        <v>90</v>
      </c>
      <c r="U275" t="s">
        <v>90</v>
      </c>
      <c r="V275" t="s">
        <v>90</v>
      </c>
      <c r="W275" t="s">
        <v>90</v>
      </c>
      <c r="X275" t="s">
        <v>90</v>
      </c>
      <c r="Y275" t="s">
        <v>90</v>
      </c>
      <c r="Z275" t="s">
        <v>90</v>
      </c>
      <c r="AA275" t="s">
        <v>90</v>
      </c>
      <c r="AB275" t="s">
        <v>90</v>
      </c>
      <c r="AC275">
        <v>7</v>
      </c>
      <c r="AD275">
        <f>AC275/AY275</f>
        <v>2.2001301219815001E-4</v>
      </c>
      <c r="AH275" t="s">
        <v>90</v>
      </c>
      <c r="AI275" t="s">
        <v>90</v>
      </c>
      <c r="AJ275" t="s">
        <v>90</v>
      </c>
      <c r="AK275" t="s">
        <v>90</v>
      </c>
      <c r="AL275" t="s">
        <v>90</v>
      </c>
      <c r="AM275" t="s">
        <v>90</v>
      </c>
      <c r="AN275">
        <v>0</v>
      </c>
      <c r="AO275" t="s">
        <v>90</v>
      </c>
      <c r="AP275" t="s">
        <v>90</v>
      </c>
      <c r="AQ275">
        <v>0</v>
      </c>
      <c r="AR275" t="s">
        <v>90</v>
      </c>
      <c r="AT275" t="s">
        <v>90</v>
      </c>
      <c r="AU275" t="s">
        <v>90</v>
      </c>
      <c r="AW275">
        <v>2</v>
      </c>
      <c r="AY275">
        <v>31816.3</v>
      </c>
    </row>
    <row r="276" spans="1:51" ht="12.75" customHeight="1" x14ac:dyDescent="0.2">
      <c r="A276" t="s">
        <v>60</v>
      </c>
      <c r="B276">
        <v>1978</v>
      </c>
      <c r="C276" t="s">
        <v>90</v>
      </c>
      <c r="D276" t="s">
        <v>90</v>
      </c>
      <c r="G276">
        <v>0</v>
      </c>
      <c r="H276" t="s">
        <v>90</v>
      </c>
      <c r="I276" t="s">
        <v>90</v>
      </c>
      <c r="J276" t="s">
        <v>90</v>
      </c>
      <c r="K276" t="s">
        <v>90</v>
      </c>
      <c r="L276" t="s">
        <v>90</v>
      </c>
      <c r="M276" t="s">
        <v>90</v>
      </c>
      <c r="N276" t="s">
        <v>90</v>
      </c>
      <c r="O276" t="s">
        <v>90</v>
      </c>
      <c r="P276" t="s">
        <v>90</v>
      </c>
      <c r="Q276" t="s">
        <v>90</v>
      </c>
      <c r="R276" t="s">
        <v>90</v>
      </c>
      <c r="S276" t="s">
        <v>90</v>
      </c>
      <c r="T276" t="s">
        <v>90</v>
      </c>
      <c r="U276" t="s">
        <v>90</v>
      </c>
      <c r="V276" t="s">
        <v>90</v>
      </c>
      <c r="W276" t="s">
        <v>90</v>
      </c>
      <c r="X276" t="s">
        <v>90</v>
      </c>
      <c r="Y276" t="s">
        <v>90</v>
      </c>
      <c r="Z276" t="s">
        <v>90</v>
      </c>
      <c r="AA276" t="s">
        <v>90</v>
      </c>
      <c r="AB276" t="s">
        <v>90</v>
      </c>
      <c r="AC276">
        <v>1267</v>
      </c>
      <c r="AD276">
        <f>AC276/AY276</f>
        <v>9.1226554343521615E-2</v>
      </c>
      <c r="AH276" t="s">
        <v>90</v>
      </c>
      <c r="AI276" t="s">
        <v>90</v>
      </c>
      <c r="AJ276" t="s">
        <v>90</v>
      </c>
      <c r="AK276" t="s">
        <v>90</v>
      </c>
      <c r="AL276" t="s">
        <v>90</v>
      </c>
      <c r="AM276" t="s">
        <v>90</v>
      </c>
      <c r="AN276">
        <v>0</v>
      </c>
      <c r="AO276" t="s">
        <v>90</v>
      </c>
      <c r="AP276" t="s">
        <v>90</v>
      </c>
      <c r="AQ276">
        <v>0</v>
      </c>
      <c r="AR276" t="s">
        <v>90</v>
      </c>
      <c r="AT276" t="s">
        <v>90</v>
      </c>
      <c r="AU276" t="s">
        <v>90</v>
      </c>
      <c r="AW276">
        <v>2</v>
      </c>
      <c r="AY276">
        <v>13888.5</v>
      </c>
    </row>
    <row r="277" spans="1:51" ht="12.75" customHeight="1" x14ac:dyDescent="0.2">
      <c r="A277" t="s">
        <v>61</v>
      </c>
      <c r="B277">
        <v>1978</v>
      </c>
      <c r="C277" t="s">
        <v>90</v>
      </c>
      <c r="D277" t="s">
        <v>90</v>
      </c>
      <c r="G277">
        <v>0</v>
      </c>
      <c r="H277" t="s">
        <v>90</v>
      </c>
      <c r="I277" t="s">
        <v>90</v>
      </c>
      <c r="J277" t="s">
        <v>90</v>
      </c>
      <c r="K277" t="s">
        <v>90</v>
      </c>
      <c r="L277" t="s">
        <v>90</v>
      </c>
      <c r="M277" t="s">
        <v>90</v>
      </c>
      <c r="N277" t="s">
        <v>90</v>
      </c>
      <c r="O277" t="s">
        <v>90</v>
      </c>
      <c r="P277" t="s">
        <v>90</v>
      </c>
      <c r="Q277" t="s">
        <v>90</v>
      </c>
      <c r="R277" t="s">
        <v>90</v>
      </c>
      <c r="S277" t="s">
        <v>90</v>
      </c>
      <c r="T277" t="s">
        <v>90</v>
      </c>
      <c r="U277" t="s">
        <v>90</v>
      </c>
      <c r="V277" t="s">
        <v>90</v>
      </c>
      <c r="W277" t="s">
        <v>90</v>
      </c>
      <c r="X277" t="s">
        <v>90</v>
      </c>
      <c r="Y277" t="s">
        <v>90</v>
      </c>
      <c r="Z277" t="s">
        <v>90</v>
      </c>
      <c r="AA277" t="s">
        <v>90</v>
      </c>
      <c r="AB277" t="s">
        <v>90</v>
      </c>
      <c r="AC277">
        <v>0</v>
      </c>
      <c r="AD277">
        <f>AC277/AY277</f>
        <v>0</v>
      </c>
      <c r="AH277" t="s">
        <v>90</v>
      </c>
      <c r="AI277" t="s">
        <v>90</v>
      </c>
      <c r="AJ277" t="s">
        <v>90</v>
      </c>
      <c r="AK277" t="s">
        <v>90</v>
      </c>
      <c r="AL277" t="s">
        <v>90</v>
      </c>
      <c r="AM277" t="s">
        <v>90</v>
      </c>
      <c r="AN277">
        <v>0</v>
      </c>
      <c r="AO277" t="s">
        <v>90</v>
      </c>
      <c r="AP277" t="s">
        <v>90</v>
      </c>
      <c r="AQ277">
        <v>0</v>
      </c>
      <c r="AR277" t="s">
        <v>90</v>
      </c>
      <c r="AT277" t="s">
        <v>90</v>
      </c>
      <c r="AU277" t="s">
        <v>90</v>
      </c>
      <c r="AW277">
        <v>2</v>
      </c>
      <c r="AY277">
        <v>36166.400000000001</v>
      </c>
    </row>
    <row r="278" spans="1:51" ht="12.75" customHeight="1" x14ac:dyDescent="0.2">
      <c r="A278" t="s">
        <v>62</v>
      </c>
      <c r="B278">
        <v>1978</v>
      </c>
      <c r="C278" t="s">
        <v>90</v>
      </c>
      <c r="D278" t="s">
        <v>90</v>
      </c>
      <c r="G278">
        <v>0</v>
      </c>
      <c r="H278" t="s">
        <v>90</v>
      </c>
      <c r="I278" t="s">
        <v>90</v>
      </c>
      <c r="J278" t="s">
        <v>90</v>
      </c>
      <c r="K278" t="s">
        <v>90</v>
      </c>
      <c r="L278" t="s">
        <v>90</v>
      </c>
      <c r="M278" t="s">
        <v>90</v>
      </c>
      <c r="N278" t="s">
        <v>90</v>
      </c>
      <c r="O278" t="s">
        <v>90</v>
      </c>
      <c r="P278" t="s">
        <v>90</v>
      </c>
      <c r="Q278" t="s">
        <v>90</v>
      </c>
      <c r="R278" t="s">
        <v>90</v>
      </c>
      <c r="S278" t="s">
        <v>90</v>
      </c>
      <c r="T278" t="s">
        <v>90</v>
      </c>
      <c r="U278" t="s">
        <v>90</v>
      </c>
      <c r="V278" t="s">
        <v>90</v>
      </c>
      <c r="W278" t="s">
        <v>90</v>
      </c>
      <c r="X278" t="s">
        <v>90</v>
      </c>
      <c r="Y278" t="s">
        <v>90</v>
      </c>
      <c r="Z278" t="s">
        <v>90</v>
      </c>
      <c r="AA278" t="s">
        <v>90</v>
      </c>
      <c r="AB278" t="s">
        <v>90</v>
      </c>
      <c r="AC278">
        <v>0</v>
      </c>
      <c r="AD278">
        <f>AC278/AY278</f>
        <v>0</v>
      </c>
      <c r="AH278" t="s">
        <v>90</v>
      </c>
      <c r="AI278" t="s">
        <v>90</v>
      </c>
      <c r="AJ278" t="s">
        <v>90</v>
      </c>
      <c r="AK278" t="s">
        <v>90</v>
      </c>
      <c r="AL278" t="s">
        <v>90</v>
      </c>
      <c r="AM278" t="s">
        <v>90</v>
      </c>
      <c r="AN278">
        <v>0</v>
      </c>
      <c r="AO278" t="s">
        <v>90</v>
      </c>
      <c r="AP278" t="s">
        <v>90</v>
      </c>
      <c r="AQ278">
        <v>1</v>
      </c>
      <c r="AR278" t="s">
        <v>90</v>
      </c>
      <c r="AT278" t="s">
        <v>90</v>
      </c>
      <c r="AU278" t="s">
        <v>90</v>
      </c>
      <c r="AW278">
        <v>2</v>
      </c>
      <c r="AY278">
        <v>5648.47</v>
      </c>
    </row>
    <row r="279" spans="1:51" ht="12.75" customHeight="1" x14ac:dyDescent="0.2">
      <c r="A279" t="s">
        <v>64</v>
      </c>
      <c r="B279">
        <v>1978</v>
      </c>
      <c r="C279" t="s">
        <v>90</v>
      </c>
      <c r="D279" t="s">
        <v>90</v>
      </c>
      <c r="G279">
        <v>0</v>
      </c>
      <c r="H279" t="s">
        <v>90</v>
      </c>
      <c r="I279" t="s">
        <v>90</v>
      </c>
      <c r="J279" t="s">
        <v>90</v>
      </c>
      <c r="K279" t="s">
        <v>90</v>
      </c>
      <c r="L279" t="s">
        <v>90</v>
      </c>
      <c r="M279" t="s">
        <v>90</v>
      </c>
      <c r="N279" t="s">
        <v>90</v>
      </c>
      <c r="O279" t="s">
        <v>90</v>
      </c>
      <c r="P279" t="s">
        <v>90</v>
      </c>
      <c r="Q279" t="s">
        <v>90</v>
      </c>
      <c r="R279" t="s">
        <v>90</v>
      </c>
      <c r="S279" t="s">
        <v>90</v>
      </c>
      <c r="T279" t="s">
        <v>90</v>
      </c>
      <c r="U279" t="s">
        <v>90</v>
      </c>
      <c r="V279" t="s">
        <v>90</v>
      </c>
      <c r="W279" t="s">
        <v>90</v>
      </c>
      <c r="X279" t="s">
        <v>90</v>
      </c>
      <c r="Y279" t="s">
        <v>90</v>
      </c>
      <c r="Z279" t="s">
        <v>90</v>
      </c>
      <c r="AA279" t="s">
        <v>90</v>
      </c>
      <c r="AB279" t="s">
        <v>90</v>
      </c>
      <c r="AC279">
        <v>6485</v>
      </c>
      <c r="AD279">
        <f>AC279/AY279</f>
        <v>0.54267328306876095</v>
      </c>
      <c r="AH279" t="s">
        <v>90</v>
      </c>
      <c r="AI279" t="s">
        <v>90</v>
      </c>
      <c r="AJ279" t="s">
        <v>90</v>
      </c>
      <c r="AK279" t="s">
        <v>90</v>
      </c>
      <c r="AL279" t="s">
        <v>90</v>
      </c>
      <c r="AM279" t="s">
        <v>90</v>
      </c>
      <c r="AN279">
        <v>0</v>
      </c>
      <c r="AO279" t="s">
        <v>90</v>
      </c>
      <c r="AP279" t="s">
        <v>90</v>
      </c>
      <c r="AQ279">
        <v>0</v>
      </c>
      <c r="AR279" t="s">
        <v>90</v>
      </c>
      <c r="AT279" t="s">
        <v>90</v>
      </c>
      <c r="AU279" t="s">
        <v>90</v>
      </c>
      <c r="AW279">
        <v>2</v>
      </c>
      <c r="AY279">
        <v>11950.1</v>
      </c>
    </row>
    <row r="280" spans="1:51" ht="12.75" customHeight="1" x14ac:dyDescent="0.2">
      <c r="A280" t="s">
        <v>65</v>
      </c>
      <c r="B280">
        <v>1978</v>
      </c>
      <c r="C280" t="s">
        <v>90</v>
      </c>
      <c r="D280" t="s">
        <v>90</v>
      </c>
      <c r="G280">
        <v>0</v>
      </c>
      <c r="H280" t="s">
        <v>90</v>
      </c>
      <c r="I280" t="s">
        <v>90</v>
      </c>
      <c r="J280" t="s">
        <v>90</v>
      </c>
      <c r="K280" t="s">
        <v>90</v>
      </c>
      <c r="L280" t="s">
        <v>90</v>
      </c>
      <c r="M280" t="s">
        <v>90</v>
      </c>
      <c r="N280" t="s">
        <v>90</v>
      </c>
      <c r="O280" t="s">
        <v>90</v>
      </c>
      <c r="P280" t="s">
        <v>90</v>
      </c>
      <c r="Q280" t="s">
        <v>90</v>
      </c>
      <c r="R280" t="s">
        <v>90</v>
      </c>
      <c r="S280" t="s">
        <v>90</v>
      </c>
      <c r="T280" t="s">
        <v>90</v>
      </c>
      <c r="U280" t="s">
        <v>90</v>
      </c>
      <c r="V280" t="s">
        <v>90</v>
      </c>
      <c r="W280" t="s">
        <v>90</v>
      </c>
      <c r="X280" t="s">
        <v>90</v>
      </c>
      <c r="Y280" t="s">
        <v>90</v>
      </c>
      <c r="Z280" t="s">
        <v>90</v>
      </c>
      <c r="AA280" t="s">
        <v>90</v>
      </c>
      <c r="AB280" t="s">
        <v>90</v>
      </c>
      <c r="AC280">
        <v>97883</v>
      </c>
      <c r="AD280">
        <f>AC280/AY280</f>
        <v>15.128631154318745</v>
      </c>
      <c r="AH280" t="s">
        <v>90</v>
      </c>
      <c r="AI280" t="s">
        <v>90</v>
      </c>
      <c r="AJ280" t="s">
        <v>90</v>
      </c>
      <c r="AK280" t="s">
        <v>90</v>
      </c>
      <c r="AL280" t="s">
        <v>90</v>
      </c>
      <c r="AM280" t="s">
        <v>90</v>
      </c>
      <c r="AN280">
        <v>1</v>
      </c>
      <c r="AO280" t="s">
        <v>90</v>
      </c>
      <c r="AP280" t="s">
        <v>90</v>
      </c>
      <c r="AQ280">
        <v>0</v>
      </c>
      <c r="AR280" t="s">
        <v>90</v>
      </c>
      <c r="AT280" t="s">
        <v>90</v>
      </c>
      <c r="AU280" t="s">
        <v>90</v>
      </c>
      <c r="AW280">
        <v>2</v>
      </c>
      <c r="AY280">
        <v>6470.05</v>
      </c>
    </row>
    <row r="281" spans="1:51" ht="12.75" customHeight="1" x14ac:dyDescent="0.2">
      <c r="A281" t="s">
        <v>66</v>
      </c>
      <c r="B281">
        <v>1978</v>
      </c>
      <c r="C281" t="s">
        <v>90</v>
      </c>
      <c r="D281" t="s">
        <v>90</v>
      </c>
      <c r="G281">
        <v>0</v>
      </c>
      <c r="H281" t="s">
        <v>90</v>
      </c>
      <c r="I281" t="s">
        <v>90</v>
      </c>
      <c r="J281" t="s">
        <v>90</v>
      </c>
      <c r="K281" t="s">
        <v>90</v>
      </c>
      <c r="L281" t="s">
        <v>90</v>
      </c>
      <c r="M281" t="s">
        <v>90</v>
      </c>
      <c r="N281" t="s">
        <v>90</v>
      </c>
      <c r="O281" t="s">
        <v>90</v>
      </c>
      <c r="P281" t="s">
        <v>90</v>
      </c>
      <c r="Q281" t="s">
        <v>90</v>
      </c>
      <c r="R281" t="s">
        <v>90</v>
      </c>
      <c r="S281" t="s">
        <v>90</v>
      </c>
      <c r="T281" t="s">
        <v>90</v>
      </c>
      <c r="U281" t="s">
        <v>90</v>
      </c>
      <c r="V281" t="s">
        <v>90</v>
      </c>
      <c r="W281" t="s">
        <v>90</v>
      </c>
      <c r="X281" t="s">
        <v>90</v>
      </c>
      <c r="Y281" t="s">
        <v>90</v>
      </c>
      <c r="Z281" t="s">
        <v>90</v>
      </c>
      <c r="AA281" t="s">
        <v>90</v>
      </c>
      <c r="AB281" t="s">
        <v>90</v>
      </c>
      <c r="AC281">
        <v>15900</v>
      </c>
      <c r="AD281">
        <f>AC281/AY281</f>
        <v>2.4020920862396382</v>
      </c>
      <c r="AH281" t="s">
        <v>90</v>
      </c>
      <c r="AI281" t="s">
        <v>90</v>
      </c>
      <c r="AJ281" t="s">
        <v>90</v>
      </c>
      <c r="AK281" t="s">
        <v>90</v>
      </c>
      <c r="AL281" t="s">
        <v>90</v>
      </c>
      <c r="AM281" t="s">
        <v>90</v>
      </c>
      <c r="AN281">
        <v>0</v>
      </c>
      <c r="AO281" t="s">
        <v>90</v>
      </c>
      <c r="AP281" t="s">
        <v>90</v>
      </c>
      <c r="AQ281">
        <v>1</v>
      </c>
      <c r="AR281" t="s">
        <v>90</v>
      </c>
      <c r="AT281" t="s">
        <v>90</v>
      </c>
      <c r="AU281" t="s">
        <v>90</v>
      </c>
      <c r="AW281">
        <v>2</v>
      </c>
      <c r="AY281">
        <v>6619.23</v>
      </c>
    </row>
    <row r="282" spans="1:51" ht="12.75" customHeight="1" x14ac:dyDescent="0.2">
      <c r="A282" t="s">
        <v>67</v>
      </c>
      <c r="B282">
        <v>1978</v>
      </c>
      <c r="C282" t="s">
        <v>90</v>
      </c>
      <c r="D282" t="s">
        <v>90</v>
      </c>
      <c r="G282">
        <v>0</v>
      </c>
      <c r="H282" t="s">
        <v>90</v>
      </c>
      <c r="I282" t="s">
        <v>90</v>
      </c>
      <c r="J282" t="s">
        <v>90</v>
      </c>
      <c r="K282" t="s">
        <v>90</v>
      </c>
      <c r="L282" t="s">
        <v>90</v>
      </c>
      <c r="M282" t="s">
        <v>90</v>
      </c>
      <c r="N282" t="s">
        <v>90</v>
      </c>
      <c r="O282" t="s">
        <v>90</v>
      </c>
      <c r="P282" t="s">
        <v>90</v>
      </c>
      <c r="Q282" t="s">
        <v>90</v>
      </c>
      <c r="R282" t="s">
        <v>90</v>
      </c>
      <c r="S282" t="s">
        <v>90</v>
      </c>
      <c r="T282" t="s">
        <v>90</v>
      </c>
      <c r="U282" t="s">
        <v>90</v>
      </c>
      <c r="V282" t="s">
        <v>90</v>
      </c>
      <c r="W282" t="s">
        <v>90</v>
      </c>
      <c r="X282" t="s">
        <v>90</v>
      </c>
      <c r="Y282" t="s">
        <v>90</v>
      </c>
      <c r="Z282" t="s">
        <v>90</v>
      </c>
      <c r="AA282" t="s">
        <v>90</v>
      </c>
      <c r="AB282" t="s">
        <v>90</v>
      </c>
      <c r="AC282">
        <v>22854</v>
      </c>
      <c r="AD282">
        <f>AC282/AY282</f>
        <v>0.34580379636704772</v>
      </c>
      <c r="AH282" t="s">
        <v>90</v>
      </c>
      <c r="AI282" t="s">
        <v>90</v>
      </c>
      <c r="AJ282" t="s">
        <v>90</v>
      </c>
      <c r="AK282" t="s">
        <v>90</v>
      </c>
      <c r="AL282" t="s">
        <v>90</v>
      </c>
      <c r="AM282" t="s">
        <v>90</v>
      </c>
      <c r="AN282">
        <v>0</v>
      </c>
      <c r="AO282" t="s">
        <v>90</v>
      </c>
      <c r="AP282" t="s">
        <v>90</v>
      </c>
      <c r="AQ282">
        <v>0</v>
      </c>
      <c r="AR282" t="s">
        <v>90</v>
      </c>
      <c r="AT282" t="s">
        <v>90</v>
      </c>
      <c r="AU282" t="s">
        <v>90</v>
      </c>
      <c r="AW282">
        <v>2</v>
      </c>
      <c r="AY282">
        <v>66089.5</v>
      </c>
    </row>
    <row r="283" spans="1:51" ht="12.75" customHeight="1" x14ac:dyDescent="0.2">
      <c r="A283" t="s">
        <v>68</v>
      </c>
      <c r="B283">
        <v>1978</v>
      </c>
      <c r="C283" t="s">
        <v>90</v>
      </c>
      <c r="D283" t="s">
        <v>90</v>
      </c>
      <c r="G283">
        <v>0</v>
      </c>
      <c r="H283" t="s">
        <v>90</v>
      </c>
      <c r="I283" t="s">
        <v>90</v>
      </c>
      <c r="J283" t="s">
        <v>90</v>
      </c>
      <c r="K283" t="s">
        <v>90</v>
      </c>
      <c r="L283" t="s">
        <v>90</v>
      </c>
      <c r="M283" t="s">
        <v>90</v>
      </c>
      <c r="N283" t="s">
        <v>90</v>
      </c>
      <c r="O283" t="s">
        <v>90</v>
      </c>
      <c r="P283" t="s">
        <v>90</v>
      </c>
      <c r="Q283" t="s">
        <v>90</v>
      </c>
      <c r="R283" t="s">
        <v>90</v>
      </c>
      <c r="S283" t="s">
        <v>90</v>
      </c>
      <c r="T283" t="s">
        <v>90</v>
      </c>
      <c r="U283" t="s">
        <v>90</v>
      </c>
      <c r="V283" t="s">
        <v>90</v>
      </c>
      <c r="W283" t="s">
        <v>90</v>
      </c>
      <c r="X283" t="s">
        <v>90</v>
      </c>
      <c r="Y283" t="s">
        <v>90</v>
      </c>
      <c r="Z283" t="s">
        <v>90</v>
      </c>
      <c r="AA283" t="s">
        <v>90</v>
      </c>
      <c r="AB283" t="s">
        <v>90</v>
      </c>
      <c r="AC283">
        <v>2662</v>
      </c>
      <c r="AD283">
        <f>AC283/AY283</f>
        <v>0.32208924848665238</v>
      </c>
      <c r="AH283" t="s">
        <v>90</v>
      </c>
      <c r="AI283" t="s">
        <v>90</v>
      </c>
      <c r="AJ283" t="s">
        <v>90</v>
      </c>
      <c r="AK283" t="s">
        <v>90</v>
      </c>
      <c r="AL283" t="s">
        <v>90</v>
      </c>
      <c r="AM283" t="s">
        <v>90</v>
      </c>
      <c r="AN283">
        <v>0</v>
      </c>
      <c r="AO283" t="s">
        <v>90</v>
      </c>
      <c r="AP283" t="s">
        <v>90</v>
      </c>
      <c r="AQ283">
        <v>1</v>
      </c>
      <c r="AR283" t="s">
        <v>90</v>
      </c>
      <c r="AT283" t="s">
        <v>90</v>
      </c>
      <c r="AU283" t="s">
        <v>90</v>
      </c>
      <c r="AW283">
        <v>2</v>
      </c>
      <c r="AY283">
        <v>8264.7900000000009</v>
      </c>
    </row>
    <row r="284" spans="1:51" ht="12.75" customHeight="1" x14ac:dyDescent="0.2">
      <c r="A284" t="s">
        <v>70</v>
      </c>
      <c r="B284">
        <v>1978</v>
      </c>
      <c r="C284" t="s">
        <v>90</v>
      </c>
      <c r="D284" t="s">
        <v>90</v>
      </c>
      <c r="G284">
        <v>0</v>
      </c>
      <c r="H284" t="s">
        <v>90</v>
      </c>
      <c r="I284" t="s">
        <v>90</v>
      </c>
      <c r="J284" t="s">
        <v>90</v>
      </c>
      <c r="K284" t="s">
        <v>90</v>
      </c>
      <c r="L284" t="s">
        <v>90</v>
      </c>
      <c r="M284" t="s">
        <v>90</v>
      </c>
      <c r="N284" t="s">
        <v>90</v>
      </c>
      <c r="O284" t="s">
        <v>90</v>
      </c>
      <c r="P284" t="s">
        <v>90</v>
      </c>
      <c r="Q284" t="s">
        <v>90</v>
      </c>
      <c r="R284" t="s">
        <v>90</v>
      </c>
      <c r="S284" t="s">
        <v>90</v>
      </c>
      <c r="T284" t="s">
        <v>90</v>
      </c>
      <c r="U284" t="s">
        <v>90</v>
      </c>
      <c r="V284" t="s">
        <v>90</v>
      </c>
      <c r="W284" t="s">
        <v>90</v>
      </c>
      <c r="X284" t="s">
        <v>90</v>
      </c>
      <c r="Y284" t="s">
        <v>90</v>
      </c>
      <c r="Z284" t="s">
        <v>90</v>
      </c>
      <c r="AA284" t="s">
        <v>90</v>
      </c>
      <c r="AB284" t="s">
        <v>90</v>
      </c>
      <c r="AC284">
        <v>106316</v>
      </c>
      <c r="AD284">
        <f>AC284/AY284</f>
        <v>0.69913000019727889</v>
      </c>
      <c r="AH284" t="s">
        <v>90</v>
      </c>
      <c r="AI284" t="s">
        <v>90</v>
      </c>
      <c r="AJ284" t="s">
        <v>90</v>
      </c>
      <c r="AK284" t="s">
        <v>90</v>
      </c>
      <c r="AL284" t="s">
        <v>90</v>
      </c>
      <c r="AM284" t="s">
        <v>90</v>
      </c>
      <c r="AN284">
        <v>0</v>
      </c>
      <c r="AO284" t="s">
        <v>90</v>
      </c>
      <c r="AP284" t="s">
        <v>90</v>
      </c>
      <c r="AQ284">
        <v>0</v>
      </c>
      <c r="AR284" t="s">
        <v>90</v>
      </c>
      <c r="AT284" t="s">
        <v>90</v>
      </c>
      <c r="AU284" t="s">
        <v>90</v>
      </c>
      <c r="AW284">
        <v>2</v>
      </c>
      <c r="AY284">
        <v>152069</v>
      </c>
    </row>
    <row r="285" spans="1:51" ht="12.75" customHeight="1" x14ac:dyDescent="0.2">
      <c r="A285" t="s">
        <v>71</v>
      </c>
      <c r="B285">
        <v>1978</v>
      </c>
      <c r="C285" t="s">
        <v>90</v>
      </c>
      <c r="D285" t="s">
        <v>90</v>
      </c>
      <c r="G285">
        <v>0</v>
      </c>
      <c r="H285" t="s">
        <v>90</v>
      </c>
      <c r="I285" t="s">
        <v>90</v>
      </c>
      <c r="J285" t="s">
        <v>90</v>
      </c>
      <c r="K285" t="s">
        <v>90</v>
      </c>
      <c r="L285" t="s">
        <v>90</v>
      </c>
      <c r="M285" t="s">
        <v>90</v>
      </c>
      <c r="N285" t="s">
        <v>90</v>
      </c>
      <c r="O285" t="s">
        <v>90</v>
      </c>
      <c r="P285" t="s">
        <v>90</v>
      </c>
      <c r="Q285" t="s">
        <v>90</v>
      </c>
      <c r="R285" t="s">
        <v>90</v>
      </c>
      <c r="S285" t="s">
        <v>90</v>
      </c>
      <c r="T285" t="s">
        <v>90</v>
      </c>
      <c r="U285" t="s">
        <v>90</v>
      </c>
      <c r="V285" t="s">
        <v>90</v>
      </c>
      <c r="W285" t="s">
        <v>90</v>
      </c>
      <c r="X285" t="s">
        <v>90</v>
      </c>
      <c r="Y285" t="s">
        <v>90</v>
      </c>
      <c r="Z285" t="s">
        <v>90</v>
      </c>
      <c r="AA285" t="s">
        <v>90</v>
      </c>
      <c r="AB285" t="s">
        <v>90</v>
      </c>
      <c r="AC285">
        <v>0</v>
      </c>
      <c r="AD285">
        <f>AC285/AY285</f>
        <v>0</v>
      </c>
      <c r="AH285" t="s">
        <v>90</v>
      </c>
      <c r="AI285" t="s">
        <v>90</v>
      </c>
      <c r="AJ285" t="s">
        <v>90</v>
      </c>
      <c r="AK285" t="s">
        <v>90</v>
      </c>
      <c r="AL285" t="s">
        <v>90</v>
      </c>
      <c r="AM285" t="s">
        <v>90</v>
      </c>
      <c r="AN285">
        <v>0</v>
      </c>
      <c r="AO285" t="s">
        <v>90</v>
      </c>
      <c r="AP285" t="s">
        <v>90</v>
      </c>
      <c r="AQ285">
        <v>0</v>
      </c>
      <c r="AR285" t="s">
        <v>90</v>
      </c>
      <c r="AT285" t="s">
        <v>90</v>
      </c>
      <c r="AU285" t="s">
        <v>90</v>
      </c>
      <c r="AW285">
        <v>2</v>
      </c>
      <c r="AY285">
        <v>37200.1</v>
      </c>
    </row>
    <row r="286" spans="1:51" ht="12.75" customHeight="1" x14ac:dyDescent="0.2">
      <c r="A286" t="s">
        <v>72</v>
      </c>
      <c r="B286">
        <v>1978</v>
      </c>
      <c r="C286" t="s">
        <v>90</v>
      </c>
      <c r="D286" t="s">
        <v>90</v>
      </c>
      <c r="G286">
        <v>0</v>
      </c>
      <c r="H286" t="s">
        <v>90</v>
      </c>
      <c r="I286" t="s">
        <v>90</v>
      </c>
      <c r="J286" t="s">
        <v>90</v>
      </c>
      <c r="K286" t="s">
        <v>90</v>
      </c>
      <c r="L286" t="s">
        <v>90</v>
      </c>
      <c r="M286" t="s">
        <v>90</v>
      </c>
      <c r="N286" t="s">
        <v>90</v>
      </c>
      <c r="O286" t="s">
        <v>90</v>
      </c>
      <c r="P286" t="s">
        <v>90</v>
      </c>
      <c r="Q286" t="s">
        <v>90</v>
      </c>
      <c r="R286" t="s">
        <v>90</v>
      </c>
      <c r="S286" t="s">
        <v>90</v>
      </c>
      <c r="T286" t="s">
        <v>90</v>
      </c>
      <c r="U286" t="s">
        <v>90</v>
      </c>
      <c r="V286" t="s">
        <v>90</v>
      </c>
      <c r="W286" t="s">
        <v>90</v>
      </c>
      <c r="X286" t="s">
        <v>90</v>
      </c>
      <c r="Y286" t="s">
        <v>90</v>
      </c>
      <c r="Z286" t="s">
        <v>90</v>
      </c>
      <c r="AA286" t="s">
        <v>90</v>
      </c>
      <c r="AB286" t="s">
        <v>90</v>
      </c>
      <c r="AC286">
        <v>0</v>
      </c>
      <c r="AD286">
        <f>AC286/AY286</f>
        <v>0</v>
      </c>
      <c r="AH286" t="s">
        <v>90</v>
      </c>
      <c r="AI286" t="s">
        <v>90</v>
      </c>
      <c r="AJ286" t="s">
        <v>90</v>
      </c>
      <c r="AK286" t="s">
        <v>90</v>
      </c>
      <c r="AL286" t="s">
        <v>90</v>
      </c>
      <c r="AM286" t="s">
        <v>90</v>
      </c>
      <c r="AN286">
        <v>0</v>
      </c>
      <c r="AO286" t="s">
        <v>90</v>
      </c>
      <c r="AP286" t="s">
        <v>90</v>
      </c>
      <c r="AQ286">
        <v>0</v>
      </c>
      <c r="AR286" t="s">
        <v>90</v>
      </c>
      <c r="AT286" t="s">
        <v>90</v>
      </c>
      <c r="AU286" t="s">
        <v>90</v>
      </c>
      <c r="AW286">
        <v>2</v>
      </c>
      <c r="AY286">
        <v>4846.47</v>
      </c>
    </row>
    <row r="287" spans="1:51" ht="12.75" customHeight="1" x14ac:dyDescent="0.2">
      <c r="A287" t="s">
        <v>73</v>
      </c>
      <c r="B287">
        <v>1978</v>
      </c>
      <c r="C287" t="s">
        <v>90</v>
      </c>
      <c r="D287" t="s">
        <v>90</v>
      </c>
      <c r="G287">
        <v>0</v>
      </c>
      <c r="H287" t="s">
        <v>90</v>
      </c>
      <c r="I287" t="s">
        <v>90</v>
      </c>
      <c r="J287" t="s">
        <v>90</v>
      </c>
      <c r="K287" t="s">
        <v>90</v>
      </c>
      <c r="L287" t="s">
        <v>90</v>
      </c>
      <c r="M287" t="s">
        <v>90</v>
      </c>
      <c r="N287" t="s">
        <v>90</v>
      </c>
      <c r="O287" t="s">
        <v>90</v>
      </c>
      <c r="P287" t="s">
        <v>90</v>
      </c>
      <c r="Q287" t="s">
        <v>90</v>
      </c>
      <c r="R287" t="s">
        <v>90</v>
      </c>
      <c r="S287" t="s">
        <v>90</v>
      </c>
      <c r="T287" t="s">
        <v>90</v>
      </c>
      <c r="U287" t="s">
        <v>90</v>
      </c>
      <c r="V287" t="s">
        <v>90</v>
      </c>
      <c r="W287" t="s">
        <v>90</v>
      </c>
      <c r="X287" t="s">
        <v>90</v>
      </c>
      <c r="Y287" t="s">
        <v>90</v>
      </c>
      <c r="Z287" t="s">
        <v>90</v>
      </c>
      <c r="AA287" t="s">
        <v>90</v>
      </c>
      <c r="AB287" t="s">
        <v>90</v>
      </c>
      <c r="AC287">
        <v>22676</v>
      </c>
      <c r="AD287">
        <f>AC287/AY287</f>
        <v>0.26821758791057365</v>
      </c>
      <c r="AH287" t="s">
        <v>90</v>
      </c>
      <c r="AI287" t="s">
        <v>90</v>
      </c>
      <c r="AJ287" t="s">
        <v>90</v>
      </c>
      <c r="AK287" t="s">
        <v>90</v>
      </c>
      <c r="AL287" t="s">
        <v>90</v>
      </c>
      <c r="AM287" t="s">
        <v>90</v>
      </c>
      <c r="AN287">
        <v>0</v>
      </c>
      <c r="AO287" t="s">
        <v>90</v>
      </c>
      <c r="AP287" t="s">
        <v>90</v>
      </c>
      <c r="AQ287">
        <v>0</v>
      </c>
      <c r="AR287" t="s">
        <v>90</v>
      </c>
      <c r="AT287" t="s">
        <v>90</v>
      </c>
      <c r="AU287" t="s">
        <v>90</v>
      </c>
      <c r="AW287">
        <v>2</v>
      </c>
      <c r="AY287">
        <v>84543.3</v>
      </c>
    </row>
    <row r="288" spans="1:51" ht="12.75" customHeight="1" x14ac:dyDescent="0.2">
      <c r="A288" t="s">
        <v>74</v>
      </c>
      <c r="B288">
        <v>1978</v>
      </c>
      <c r="C288" t="s">
        <v>90</v>
      </c>
      <c r="D288" t="s">
        <v>90</v>
      </c>
      <c r="G288">
        <v>0</v>
      </c>
      <c r="H288" t="s">
        <v>90</v>
      </c>
      <c r="I288" t="s">
        <v>90</v>
      </c>
      <c r="J288" t="s">
        <v>90</v>
      </c>
      <c r="K288" t="s">
        <v>90</v>
      </c>
      <c r="L288" t="s">
        <v>90</v>
      </c>
      <c r="M288" t="s">
        <v>90</v>
      </c>
      <c r="N288" t="s">
        <v>90</v>
      </c>
      <c r="O288" t="s">
        <v>90</v>
      </c>
      <c r="P288" t="s">
        <v>90</v>
      </c>
      <c r="Q288" t="s">
        <v>90</v>
      </c>
      <c r="R288" t="s">
        <v>90</v>
      </c>
      <c r="S288" t="s">
        <v>90</v>
      </c>
      <c r="T288" t="s">
        <v>90</v>
      </c>
      <c r="U288" t="s">
        <v>90</v>
      </c>
      <c r="V288" t="s">
        <v>90</v>
      </c>
      <c r="W288" t="s">
        <v>90</v>
      </c>
      <c r="X288" t="s">
        <v>90</v>
      </c>
      <c r="Y288" t="s">
        <v>90</v>
      </c>
      <c r="Z288" t="s">
        <v>90</v>
      </c>
      <c r="AA288" t="s">
        <v>90</v>
      </c>
      <c r="AB288" t="s">
        <v>90</v>
      </c>
      <c r="AC288">
        <v>0</v>
      </c>
      <c r="AD288">
        <f>AC288/AY288</f>
        <v>0</v>
      </c>
      <c r="AH288" t="s">
        <v>90</v>
      </c>
      <c r="AI288" t="s">
        <v>90</v>
      </c>
      <c r="AJ288" t="s">
        <v>90</v>
      </c>
      <c r="AK288" t="s">
        <v>90</v>
      </c>
      <c r="AL288" t="s">
        <v>90</v>
      </c>
      <c r="AM288" t="s">
        <v>90</v>
      </c>
      <c r="AN288">
        <v>0</v>
      </c>
      <c r="AO288" t="s">
        <v>90</v>
      </c>
      <c r="AP288" t="s">
        <v>90</v>
      </c>
      <c r="AQ288">
        <v>0</v>
      </c>
      <c r="AR288" t="s">
        <v>90</v>
      </c>
      <c r="AT288" t="s">
        <v>90</v>
      </c>
      <c r="AU288" t="s">
        <v>90</v>
      </c>
      <c r="AW288">
        <v>2</v>
      </c>
      <c r="AY288">
        <v>20557.3</v>
      </c>
    </row>
    <row r="289" spans="1:51" ht="12.75" customHeight="1" x14ac:dyDescent="0.2">
      <c r="A289" t="s">
        <v>75</v>
      </c>
      <c r="B289">
        <v>1978</v>
      </c>
      <c r="C289" t="s">
        <v>90</v>
      </c>
      <c r="D289" t="s">
        <v>90</v>
      </c>
      <c r="G289">
        <v>0</v>
      </c>
      <c r="H289" t="s">
        <v>90</v>
      </c>
      <c r="I289" t="s">
        <v>90</v>
      </c>
      <c r="J289" t="s">
        <v>90</v>
      </c>
      <c r="K289" t="s">
        <v>90</v>
      </c>
      <c r="L289" t="s">
        <v>90</v>
      </c>
      <c r="M289" t="s">
        <v>90</v>
      </c>
      <c r="N289" t="s">
        <v>90</v>
      </c>
      <c r="O289" t="s">
        <v>90</v>
      </c>
      <c r="P289" t="s">
        <v>90</v>
      </c>
      <c r="Q289" t="s">
        <v>90</v>
      </c>
      <c r="R289" t="s">
        <v>90</v>
      </c>
      <c r="S289" t="s">
        <v>90</v>
      </c>
      <c r="T289" t="s">
        <v>90</v>
      </c>
      <c r="U289" t="s">
        <v>90</v>
      </c>
      <c r="V289" t="s">
        <v>90</v>
      </c>
      <c r="W289" t="s">
        <v>90</v>
      </c>
      <c r="X289" t="s">
        <v>90</v>
      </c>
      <c r="Y289" t="s">
        <v>90</v>
      </c>
      <c r="Z289" t="s">
        <v>90</v>
      </c>
      <c r="AA289" t="s">
        <v>90</v>
      </c>
      <c r="AB289" t="s">
        <v>90</v>
      </c>
      <c r="AC289">
        <v>5250</v>
      </c>
      <c r="AD289">
        <f>AC289/AY289</f>
        <v>0.26194467728415755</v>
      </c>
      <c r="AH289" t="s">
        <v>90</v>
      </c>
      <c r="AI289" t="s">
        <v>90</v>
      </c>
      <c r="AJ289" t="s">
        <v>90</v>
      </c>
      <c r="AK289" t="s">
        <v>90</v>
      </c>
      <c r="AL289" t="s">
        <v>90</v>
      </c>
      <c r="AM289" t="s">
        <v>90</v>
      </c>
      <c r="AN289">
        <v>0</v>
      </c>
      <c r="AO289" t="s">
        <v>90</v>
      </c>
      <c r="AP289" t="s">
        <v>90</v>
      </c>
      <c r="AQ289">
        <v>0</v>
      </c>
      <c r="AR289" t="s">
        <v>90</v>
      </c>
      <c r="AT289" t="s">
        <v>90</v>
      </c>
      <c r="AU289" t="s">
        <v>90</v>
      </c>
      <c r="AW289">
        <v>2</v>
      </c>
      <c r="AY289">
        <v>20042.400000000001</v>
      </c>
    </row>
    <row r="290" spans="1:51" ht="12.75" customHeight="1" x14ac:dyDescent="0.2">
      <c r="A290" t="s">
        <v>76</v>
      </c>
      <c r="B290">
        <v>1978</v>
      </c>
      <c r="C290" t="s">
        <v>90</v>
      </c>
      <c r="D290" t="s">
        <v>90</v>
      </c>
      <c r="G290">
        <v>0</v>
      </c>
      <c r="H290" t="s">
        <v>90</v>
      </c>
      <c r="I290" t="s">
        <v>90</v>
      </c>
      <c r="J290" t="s">
        <v>90</v>
      </c>
      <c r="K290" t="s">
        <v>90</v>
      </c>
      <c r="L290" t="s">
        <v>90</v>
      </c>
      <c r="M290" t="s">
        <v>90</v>
      </c>
      <c r="N290" t="s">
        <v>90</v>
      </c>
      <c r="O290" t="s">
        <v>90</v>
      </c>
      <c r="P290" t="s">
        <v>90</v>
      </c>
      <c r="Q290" t="s">
        <v>90</v>
      </c>
      <c r="R290" t="s">
        <v>90</v>
      </c>
      <c r="S290" t="s">
        <v>90</v>
      </c>
      <c r="T290" t="s">
        <v>90</v>
      </c>
      <c r="U290" t="s">
        <v>90</v>
      </c>
      <c r="V290" t="s">
        <v>90</v>
      </c>
      <c r="W290" t="s">
        <v>90</v>
      </c>
      <c r="X290" t="s">
        <v>90</v>
      </c>
      <c r="Y290" t="s">
        <v>90</v>
      </c>
      <c r="Z290" t="s">
        <v>90</v>
      </c>
      <c r="AA290" t="s">
        <v>90</v>
      </c>
      <c r="AB290" t="s">
        <v>90</v>
      </c>
      <c r="AC290">
        <v>30413</v>
      </c>
      <c r="AD290">
        <f>AC290/AY290</f>
        <v>0.32554221355432195</v>
      </c>
      <c r="AH290" t="s">
        <v>90</v>
      </c>
      <c r="AI290" t="s">
        <v>90</v>
      </c>
      <c r="AJ290" t="s">
        <v>90</v>
      </c>
      <c r="AK290" t="s">
        <v>90</v>
      </c>
      <c r="AL290" t="s">
        <v>90</v>
      </c>
      <c r="AM290" t="s">
        <v>90</v>
      </c>
      <c r="AN290">
        <v>0</v>
      </c>
      <c r="AO290" t="s">
        <v>90</v>
      </c>
      <c r="AP290" t="s">
        <v>90</v>
      </c>
      <c r="AQ290">
        <v>1</v>
      </c>
      <c r="AR290" t="s">
        <v>90</v>
      </c>
      <c r="AT290" t="s">
        <v>90</v>
      </c>
      <c r="AU290" t="s">
        <v>90</v>
      </c>
      <c r="AW290">
        <v>2</v>
      </c>
      <c r="AY290">
        <v>93422.6</v>
      </c>
    </row>
    <row r="291" spans="1:51" ht="12.75" customHeight="1" x14ac:dyDescent="0.2">
      <c r="A291" t="s">
        <v>77</v>
      </c>
      <c r="B291">
        <v>1978</v>
      </c>
      <c r="C291" t="s">
        <v>90</v>
      </c>
      <c r="D291" t="s">
        <v>90</v>
      </c>
      <c r="G291">
        <v>0</v>
      </c>
      <c r="H291" t="s">
        <v>90</v>
      </c>
      <c r="I291" t="s">
        <v>90</v>
      </c>
      <c r="J291" t="s">
        <v>90</v>
      </c>
      <c r="K291" t="s">
        <v>90</v>
      </c>
      <c r="L291" t="s">
        <v>90</v>
      </c>
      <c r="M291" t="s">
        <v>90</v>
      </c>
      <c r="N291" t="s">
        <v>90</v>
      </c>
      <c r="O291" t="s">
        <v>90</v>
      </c>
      <c r="P291" t="s">
        <v>90</v>
      </c>
      <c r="Q291" t="s">
        <v>90</v>
      </c>
      <c r="R291" t="s">
        <v>90</v>
      </c>
      <c r="S291" t="s">
        <v>90</v>
      </c>
      <c r="T291" t="s">
        <v>90</v>
      </c>
      <c r="U291" t="s">
        <v>90</v>
      </c>
      <c r="V291" t="s">
        <v>90</v>
      </c>
      <c r="W291" t="s">
        <v>90</v>
      </c>
      <c r="X291" t="s">
        <v>90</v>
      </c>
      <c r="Y291" t="s">
        <v>90</v>
      </c>
      <c r="Z291" t="s">
        <v>90</v>
      </c>
      <c r="AA291" t="s">
        <v>90</v>
      </c>
      <c r="AB291" t="s">
        <v>90</v>
      </c>
      <c r="AC291">
        <v>5478</v>
      </c>
      <c r="AD291">
        <f>AC291/AY291</f>
        <v>0.76868243508716794</v>
      </c>
      <c r="AH291" t="s">
        <v>90</v>
      </c>
      <c r="AI291" t="s">
        <v>90</v>
      </c>
      <c r="AJ291" t="s">
        <v>90</v>
      </c>
      <c r="AK291" t="s">
        <v>90</v>
      </c>
      <c r="AL291" t="s">
        <v>90</v>
      </c>
      <c r="AM291" t="s">
        <v>90</v>
      </c>
      <c r="AN291">
        <v>0</v>
      </c>
      <c r="AO291" t="s">
        <v>90</v>
      </c>
      <c r="AP291" t="s">
        <v>90</v>
      </c>
      <c r="AQ291">
        <v>0</v>
      </c>
      <c r="AR291" t="s">
        <v>90</v>
      </c>
      <c r="AT291" t="s">
        <v>90</v>
      </c>
      <c r="AU291" t="s">
        <v>90</v>
      </c>
      <c r="AW291">
        <v>2</v>
      </c>
      <c r="AY291">
        <v>7126.48</v>
      </c>
    </row>
    <row r="292" spans="1:51" ht="12.75" customHeight="1" x14ac:dyDescent="0.2">
      <c r="A292" t="s">
        <v>78</v>
      </c>
      <c r="B292">
        <v>1978</v>
      </c>
      <c r="C292" t="s">
        <v>90</v>
      </c>
      <c r="D292" t="s">
        <v>90</v>
      </c>
      <c r="G292">
        <v>0</v>
      </c>
      <c r="H292" t="s">
        <v>90</v>
      </c>
      <c r="I292" t="s">
        <v>90</v>
      </c>
      <c r="J292" t="s">
        <v>90</v>
      </c>
      <c r="K292" t="s">
        <v>90</v>
      </c>
      <c r="L292" t="s">
        <v>90</v>
      </c>
      <c r="M292" t="s">
        <v>90</v>
      </c>
      <c r="N292" t="s">
        <v>90</v>
      </c>
      <c r="O292" t="s">
        <v>90</v>
      </c>
      <c r="P292" t="s">
        <v>90</v>
      </c>
      <c r="Q292" t="s">
        <v>90</v>
      </c>
      <c r="R292" t="s">
        <v>90</v>
      </c>
      <c r="S292" t="s">
        <v>90</v>
      </c>
      <c r="T292" t="s">
        <v>90</v>
      </c>
      <c r="U292" t="s">
        <v>90</v>
      </c>
      <c r="V292" t="s">
        <v>90</v>
      </c>
      <c r="W292" t="s">
        <v>90</v>
      </c>
      <c r="X292" t="s">
        <v>90</v>
      </c>
      <c r="Y292" t="s">
        <v>90</v>
      </c>
      <c r="Z292" t="s">
        <v>90</v>
      </c>
      <c r="AA292" t="s">
        <v>90</v>
      </c>
      <c r="AB292" t="s">
        <v>90</v>
      </c>
      <c r="AC292">
        <v>3654</v>
      </c>
      <c r="AD292">
        <f>AC292/AY292</f>
        <v>0.1963017481277734</v>
      </c>
      <c r="AH292" t="s">
        <v>90</v>
      </c>
      <c r="AI292" t="s">
        <v>90</v>
      </c>
      <c r="AJ292" t="s">
        <v>90</v>
      </c>
      <c r="AK292" t="s">
        <v>90</v>
      </c>
      <c r="AL292" t="s">
        <v>90</v>
      </c>
      <c r="AM292" t="s">
        <v>90</v>
      </c>
      <c r="AN292">
        <v>0</v>
      </c>
      <c r="AO292" t="s">
        <v>90</v>
      </c>
      <c r="AP292" t="s">
        <v>90</v>
      </c>
      <c r="AQ292">
        <v>0</v>
      </c>
      <c r="AR292" t="s">
        <v>90</v>
      </c>
      <c r="AT292" t="s">
        <v>90</v>
      </c>
      <c r="AU292" t="s">
        <v>90</v>
      </c>
      <c r="AW292">
        <v>2</v>
      </c>
      <c r="AY292">
        <v>18614.2</v>
      </c>
    </row>
    <row r="293" spans="1:51" ht="12.75" customHeight="1" x14ac:dyDescent="0.2">
      <c r="A293" t="s">
        <v>80</v>
      </c>
      <c r="B293">
        <v>1978</v>
      </c>
      <c r="C293" t="s">
        <v>90</v>
      </c>
      <c r="D293" t="s">
        <v>90</v>
      </c>
      <c r="G293">
        <v>0</v>
      </c>
      <c r="H293" t="s">
        <v>90</v>
      </c>
      <c r="I293" t="s">
        <v>90</v>
      </c>
      <c r="J293" t="s">
        <v>90</v>
      </c>
      <c r="K293" t="s">
        <v>90</v>
      </c>
      <c r="L293" t="s">
        <v>90</v>
      </c>
      <c r="M293" t="s">
        <v>90</v>
      </c>
      <c r="N293" t="s">
        <v>90</v>
      </c>
      <c r="O293" t="s">
        <v>90</v>
      </c>
      <c r="P293" t="s">
        <v>90</v>
      </c>
      <c r="Q293" t="s">
        <v>90</v>
      </c>
      <c r="R293" t="s">
        <v>90</v>
      </c>
      <c r="S293" t="s">
        <v>90</v>
      </c>
      <c r="T293" t="s">
        <v>90</v>
      </c>
      <c r="U293" t="s">
        <v>90</v>
      </c>
      <c r="V293" t="s">
        <v>90</v>
      </c>
      <c r="W293" t="s">
        <v>90</v>
      </c>
      <c r="X293" t="s">
        <v>90</v>
      </c>
      <c r="Y293" t="s">
        <v>90</v>
      </c>
      <c r="Z293" t="s">
        <v>90</v>
      </c>
      <c r="AA293" t="s">
        <v>90</v>
      </c>
      <c r="AB293" t="s">
        <v>90</v>
      </c>
      <c r="AC293">
        <v>2117</v>
      </c>
      <c r="AD293">
        <f>AC293/AY293</f>
        <v>0.43857559265712176</v>
      </c>
      <c r="AH293" t="s">
        <v>90</v>
      </c>
      <c r="AI293" t="s">
        <v>90</v>
      </c>
      <c r="AJ293" t="s">
        <v>90</v>
      </c>
      <c r="AK293" t="s">
        <v>90</v>
      </c>
      <c r="AL293" t="s">
        <v>90</v>
      </c>
      <c r="AM293" t="s">
        <v>90</v>
      </c>
      <c r="AN293">
        <v>0</v>
      </c>
      <c r="AO293" t="s">
        <v>90</v>
      </c>
      <c r="AP293" t="s">
        <v>90</v>
      </c>
      <c r="AQ293">
        <v>0</v>
      </c>
      <c r="AR293" t="s">
        <v>90</v>
      </c>
      <c r="AT293" t="s">
        <v>90</v>
      </c>
      <c r="AU293" t="s">
        <v>90</v>
      </c>
      <c r="AW293">
        <v>2</v>
      </c>
      <c r="AY293">
        <v>4826.99</v>
      </c>
    </row>
    <row r="294" spans="1:51" ht="12.75" customHeight="1" x14ac:dyDescent="0.2">
      <c r="A294" t="s">
        <v>81</v>
      </c>
      <c r="B294">
        <v>1978</v>
      </c>
      <c r="C294" t="s">
        <v>90</v>
      </c>
      <c r="D294" t="s">
        <v>90</v>
      </c>
      <c r="G294">
        <v>0</v>
      </c>
      <c r="H294" t="s">
        <v>90</v>
      </c>
      <c r="I294" t="s">
        <v>90</v>
      </c>
      <c r="J294" t="s">
        <v>90</v>
      </c>
      <c r="K294" t="s">
        <v>90</v>
      </c>
      <c r="L294" t="s">
        <v>90</v>
      </c>
      <c r="M294" t="s">
        <v>90</v>
      </c>
      <c r="N294" t="s">
        <v>90</v>
      </c>
      <c r="O294" t="s">
        <v>90</v>
      </c>
      <c r="P294" t="s">
        <v>90</v>
      </c>
      <c r="Q294" t="s">
        <v>90</v>
      </c>
      <c r="R294" t="s">
        <v>90</v>
      </c>
      <c r="S294" t="s">
        <v>90</v>
      </c>
      <c r="T294" t="s">
        <v>90</v>
      </c>
      <c r="U294" t="s">
        <v>90</v>
      </c>
      <c r="V294" t="s">
        <v>90</v>
      </c>
      <c r="W294" t="s">
        <v>90</v>
      </c>
      <c r="X294" t="s">
        <v>90</v>
      </c>
      <c r="Y294" t="s">
        <v>90</v>
      </c>
      <c r="Z294" t="s">
        <v>90</v>
      </c>
      <c r="AA294" t="s">
        <v>90</v>
      </c>
      <c r="AB294" t="s">
        <v>90</v>
      </c>
      <c r="AC294">
        <v>326</v>
      </c>
      <c r="AD294">
        <f>AC294/AY294</f>
        <v>1.1261650280850358E-2</v>
      </c>
      <c r="AH294" t="s">
        <v>90</v>
      </c>
      <c r="AI294" t="s">
        <v>90</v>
      </c>
      <c r="AJ294" t="s">
        <v>90</v>
      </c>
      <c r="AK294" t="s">
        <v>90</v>
      </c>
      <c r="AL294" t="s">
        <v>90</v>
      </c>
      <c r="AM294" t="s">
        <v>90</v>
      </c>
      <c r="AN294">
        <v>0</v>
      </c>
      <c r="AO294" t="s">
        <v>90</v>
      </c>
      <c r="AP294" t="s">
        <v>90</v>
      </c>
      <c r="AQ294">
        <v>0</v>
      </c>
      <c r="AR294" t="s">
        <v>90</v>
      </c>
      <c r="AT294" t="s">
        <v>90</v>
      </c>
      <c r="AU294" t="s">
        <v>90</v>
      </c>
      <c r="AW294">
        <v>2</v>
      </c>
      <c r="AY294">
        <v>28947.8</v>
      </c>
    </row>
    <row r="295" spans="1:51" ht="12.75" customHeight="1" x14ac:dyDescent="0.2">
      <c r="A295" t="s">
        <v>82</v>
      </c>
      <c r="B295">
        <v>1978</v>
      </c>
      <c r="C295" t="s">
        <v>90</v>
      </c>
      <c r="D295" t="s">
        <v>90</v>
      </c>
      <c r="G295">
        <v>0</v>
      </c>
      <c r="H295" t="s">
        <v>90</v>
      </c>
      <c r="I295" t="s">
        <v>90</v>
      </c>
      <c r="J295" t="s">
        <v>90</v>
      </c>
      <c r="K295" t="s">
        <v>90</v>
      </c>
      <c r="L295" t="s">
        <v>90</v>
      </c>
      <c r="M295" t="s">
        <v>90</v>
      </c>
      <c r="N295" t="s">
        <v>90</v>
      </c>
      <c r="O295" t="s">
        <v>90</v>
      </c>
      <c r="P295" t="s">
        <v>90</v>
      </c>
      <c r="Q295" t="s">
        <v>90</v>
      </c>
      <c r="R295" t="s">
        <v>90</v>
      </c>
      <c r="S295" t="s">
        <v>90</v>
      </c>
      <c r="T295" t="s">
        <v>90</v>
      </c>
      <c r="U295" t="s">
        <v>90</v>
      </c>
      <c r="V295" t="s">
        <v>90</v>
      </c>
      <c r="W295" t="s">
        <v>90</v>
      </c>
      <c r="X295" t="s">
        <v>90</v>
      </c>
      <c r="Y295" t="s">
        <v>90</v>
      </c>
      <c r="Z295" t="s">
        <v>90</v>
      </c>
      <c r="AA295" t="s">
        <v>90</v>
      </c>
      <c r="AB295" t="s">
        <v>90</v>
      </c>
      <c r="AC295">
        <v>575</v>
      </c>
      <c r="AD295">
        <f>AC295/AY295</f>
        <v>5.7464946382706546E-3</v>
      </c>
      <c r="AH295" t="s">
        <v>90</v>
      </c>
      <c r="AI295" t="s">
        <v>90</v>
      </c>
      <c r="AJ295" t="s">
        <v>90</v>
      </c>
      <c r="AK295" t="s">
        <v>90</v>
      </c>
      <c r="AL295" t="s">
        <v>90</v>
      </c>
      <c r="AM295" t="s">
        <v>90</v>
      </c>
      <c r="AN295">
        <v>0</v>
      </c>
      <c r="AO295" t="s">
        <v>90</v>
      </c>
      <c r="AP295" t="s">
        <v>90</v>
      </c>
      <c r="AQ295">
        <v>0</v>
      </c>
      <c r="AR295" t="s">
        <v>90</v>
      </c>
      <c r="AT295" t="s">
        <v>90</v>
      </c>
      <c r="AU295" t="s">
        <v>90</v>
      </c>
      <c r="AW295">
        <v>2</v>
      </c>
      <c r="AY295">
        <v>100061</v>
      </c>
    </row>
    <row r="296" spans="1:51" ht="12.75" customHeight="1" x14ac:dyDescent="0.2">
      <c r="A296" t="s">
        <v>83</v>
      </c>
      <c r="B296">
        <v>1978</v>
      </c>
      <c r="C296" t="s">
        <v>90</v>
      </c>
      <c r="D296" t="s">
        <v>90</v>
      </c>
      <c r="G296">
        <v>0</v>
      </c>
      <c r="H296" t="s">
        <v>90</v>
      </c>
      <c r="I296" t="s">
        <v>90</v>
      </c>
      <c r="J296" t="s">
        <v>90</v>
      </c>
      <c r="K296" t="s">
        <v>90</v>
      </c>
      <c r="L296" t="s">
        <v>90</v>
      </c>
      <c r="M296" t="s">
        <v>90</v>
      </c>
      <c r="N296" t="s">
        <v>90</v>
      </c>
      <c r="O296" t="s">
        <v>90</v>
      </c>
      <c r="P296" t="s">
        <v>90</v>
      </c>
      <c r="Q296" t="s">
        <v>90</v>
      </c>
      <c r="R296" t="s">
        <v>90</v>
      </c>
      <c r="S296" t="s">
        <v>90</v>
      </c>
      <c r="T296" t="s">
        <v>90</v>
      </c>
      <c r="U296" t="s">
        <v>90</v>
      </c>
      <c r="V296" t="s">
        <v>90</v>
      </c>
      <c r="W296" t="s">
        <v>90</v>
      </c>
      <c r="X296" t="s">
        <v>90</v>
      </c>
      <c r="Y296" t="s">
        <v>90</v>
      </c>
      <c r="Z296" t="s">
        <v>90</v>
      </c>
      <c r="AA296" t="s">
        <v>90</v>
      </c>
      <c r="AB296" t="s">
        <v>90</v>
      </c>
      <c r="AC296">
        <v>0</v>
      </c>
      <c r="AD296">
        <f>AC296/AY296</f>
        <v>0</v>
      </c>
      <c r="AH296" t="s">
        <v>90</v>
      </c>
      <c r="AI296" t="s">
        <v>90</v>
      </c>
      <c r="AJ296" t="s">
        <v>90</v>
      </c>
      <c r="AK296" t="s">
        <v>90</v>
      </c>
      <c r="AL296" t="s">
        <v>90</v>
      </c>
      <c r="AM296" t="s">
        <v>90</v>
      </c>
      <c r="AN296">
        <v>0</v>
      </c>
      <c r="AO296" t="s">
        <v>90</v>
      </c>
      <c r="AP296" t="s">
        <v>90</v>
      </c>
      <c r="AQ296">
        <v>1</v>
      </c>
      <c r="AR296" t="s">
        <v>90</v>
      </c>
      <c r="AT296" t="s">
        <v>90</v>
      </c>
      <c r="AU296" t="s">
        <v>90</v>
      </c>
      <c r="AW296">
        <v>2</v>
      </c>
      <c r="AY296">
        <v>8961.5</v>
      </c>
    </row>
    <row r="297" spans="1:51" ht="12.75" customHeight="1" x14ac:dyDescent="0.2">
      <c r="A297" t="s">
        <v>84</v>
      </c>
      <c r="B297">
        <v>1978</v>
      </c>
      <c r="C297" t="s">
        <v>90</v>
      </c>
      <c r="D297" t="s">
        <v>90</v>
      </c>
      <c r="G297">
        <v>0</v>
      </c>
      <c r="H297" t="s">
        <v>90</v>
      </c>
      <c r="I297" t="s">
        <v>90</v>
      </c>
      <c r="J297" t="s">
        <v>90</v>
      </c>
      <c r="K297" t="s">
        <v>90</v>
      </c>
      <c r="L297" t="s">
        <v>90</v>
      </c>
      <c r="M297" t="s">
        <v>90</v>
      </c>
      <c r="N297" t="s">
        <v>90</v>
      </c>
      <c r="O297" t="s">
        <v>90</v>
      </c>
      <c r="P297" t="s">
        <v>90</v>
      </c>
      <c r="Q297" t="s">
        <v>90</v>
      </c>
      <c r="R297" t="s">
        <v>90</v>
      </c>
      <c r="S297" t="s">
        <v>90</v>
      </c>
      <c r="T297" t="s">
        <v>90</v>
      </c>
      <c r="U297" t="s">
        <v>90</v>
      </c>
      <c r="V297" t="s">
        <v>90</v>
      </c>
      <c r="W297" t="s">
        <v>90</v>
      </c>
      <c r="X297" t="s">
        <v>90</v>
      </c>
      <c r="Y297" t="s">
        <v>90</v>
      </c>
      <c r="Z297" t="s">
        <v>90</v>
      </c>
      <c r="AA297" t="s">
        <v>90</v>
      </c>
      <c r="AB297" t="s">
        <v>90</v>
      </c>
      <c r="AC297">
        <v>797</v>
      </c>
      <c r="AD297">
        <f>AC297/AY297</f>
        <v>0.2414646634491576</v>
      </c>
      <c r="AH297" t="s">
        <v>90</v>
      </c>
      <c r="AI297" t="s">
        <v>90</v>
      </c>
      <c r="AJ297" t="s">
        <v>90</v>
      </c>
      <c r="AK297" t="s">
        <v>90</v>
      </c>
      <c r="AL297" t="s">
        <v>90</v>
      </c>
      <c r="AM297" t="s">
        <v>90</v>
      </c>
      <c r="AN297">
        <v>0</v>
      </c>
      <c r="AO297" t="s">
        <v>90</v>
      </c>
      <c r="AP297" t="s">
        <v>90</v>
      </c>
      <c r="AQ297">
        <v>0</v>
      </c>
      <c r="AR297" t="s">
        <v>90</v>
      </c>
      <c r="AT297" t="s">
        <v>90</v>
      </c>
      <c r="AU297" t="s">
        <v>90</v>
      </c>
      <c r="AW297">
        <v>2</v>
      </c>
      <c r="AY297">
        <v>3300.69</v>
      </c>
    </row>
    <row r="298" spans="1:51" ht="12.75" customHeight="1" x14ac:dyDescent="0.2">
      <c r="A298" t="s">
        <v>85</v>
      </c>
      <c r="B298">
        <v>1978</v>
      </c>
      <c r="C298" t="s">
        <v>90</v>
      </c>
      <c r="D298" t="s">
        <v>90</v>
      </c>
      <c r="G298">
        <v>0</v>
      </c>
      <c r="H298" t="s">
        <v>90</v>
      </c>
      <c r="I298" t="s">
        <v>90</v>
      </c>
      <c r="J298" t="s">
        <v>90</v>
      </c>
      <c r="K298" t="s">
        <v>90</v>
      </c>
      <c r="L298" t="s">
        <v>90</v>
      </c>
      <c r="M298" t="s">
        <v>90</v>
      </c>
      <c r="N298" t="s">
        <v>90</v>
      </c>
      <c r="O298" t="s">
        <v>90</v>
      </c>
      <c r="P298" t="s">
        <v>90</v>
      </c>
      <c r="Q298" t="s">
        <v>90</v>
      </c>
      <c r="R298" t="s">
        <v>90</v>
      </c>
      <c r="S298" t="s">
        <v>90</v>
      </c>
      <c r="T298" t="s">
        <v>90</v>
      </c>
      <c r="U298" t="s">
        <v>90</v>
      </c>
      <c r="V298" t="s">
        <v>90</v>
      </c>
      <c r="W298" t="s">
        <v>90</v>
      </c>
      <c r="X298" t="s">
        <v>90</v>
      </c>
      <c r="Y298" t="s">
        <v>90</v>
      </c>
      <c r="Z298" t="s">
        <v>90</v>
      </c>
      <c r="AA298" t="s">
        <v>90</v>
      </c>
      <c r="AB298" t="s">
        <v>90</v>
      </c>
      <c r="AC298">
        <v>96</v>
      </c>
      <c r="AD298">
        <f>AC298/AY298</f>
        <v>2.2717108112137326E-3</v>
      </c>
      <c r="AH298" t="s">
        <v>90</v>
      </c>
      <c r="AI298" t="s">
        <v>90</v>
      </c>
      <c r="AJ298" t="s">
        <v>90</v>
      </c>
      <c r="AK298" t="s">
        <v>90</v>
      </c>
      <c r="AL298" t="s">
        <v>90</v>
      </c>
      <c r="AM298" t="s">
        <v>90</v>
      </c>
      <c r="AN298">
        <v>0</v>
      </c>
      <c r="AO298" t="s">
        <v>90</v>
      </c>
      <c r="AP298" t="s">
        <v>90</v>
      </c>
      <c r="AQ298">
        <v>0.5</v>
      </c>
      <c r="AR298" t="s">
        <v>90</v>
      </c>
      <c r="AT298" t="s">
        <v>90</v>
      </c>
      <c r="AU298" t="s">
        <v>90</v>
      </c>
      <c r="AW298">
        <v>2</v>
      </c>
      <c r="AY298">
        <v>42258.9</v>
      </c>
    </row>
    <row r="299" spans="1:51" ht="12.75" customHeight="1" x14ac:dyDescent="0.2">
      <c r="A299" t="s">
        <v>86</v>
      </c>
      <c r="B299">
        <v>1978</v>
      </c>
      <c r="C299" t="s">
        <v>90</v>
      </c>
      <c r="D299" t="s">
        <v>90</v>
      </c>
      <c r="G299">
        <v>0</v>
      </c>
      <c r="H299" t="s">
        <v>90</v>
      </c>
      <c r="I299" t="s">
        <v>90</v>
      </c>
      <c r="J299" t="s">
        <v>90</v>
      </c>
      <c r="K299" t="s">
        <v>90</v>
      </c>
      <c r="L299" t="s">
        <v>90</v>
      </c>
      <c r="M299" t="s">
        <v>90</v>
      </c>
      <c r="N299" t="s">
        <v>90</v>
      </c>
      <c r="O299" t="s">
        <v>90</v>
      </c>
      <c r="P299" t="s">
        <v>90</v>
      </c>
      <c r="Q299" t="s">
        <v>90</v>
      </c>
      <c r="R299" t="s">
        <v>90</v>
      </c>
      <c r="S299" t="s">
        <v>90</v>
      </c>
      <c r="T299" t="s">
        <v>90</v>
      </c>
      <c r="U299" t="s">
        <v>90</v>
      </c>
      <c r="V299" t="s">
        <v>90</v>
      </c>
      <c r="W299" t="s">
        <v>90</v>
      </c>
      <c r="X299" t="s">
        <v>90</v>
      </c>
      <c r="Y299" t="s">
        <v>90</v>
      </c>
      <c r="Z299" t="s">
        <v>90</v>
      </c>
      <c r="AA299" t="s">
        <v>90</v>
      </c>
      <c r="AB299" t="s">
        <v>90</v>
      </c>
      <c r="AC299">
        <v>6172</v>
      </c>
      <c r="AD299">
        <f>AC299/AY299</f>
        <v>0.1894570759393811</v>
      </c>
      <c r="AH299" t="s">
        <v>90</v>
      </c>
      <c r="AI299" t="s">
        <v>90</v>
      </c>
      <c r="AJ299" t="s">
        <v>90</v>
      </c>
      <c r="AK299" t="s">
        <v>90</v>
      </c>
      <c r="AL299" t="s">
        <v>90</v>
      </c>
      <c r="AM299" t="s">
        <v>90</v>
      </c>
      <c r="AN299">
        <v>0</v>
      </c>
      <c r="AO299" t="s">
        <v>90</v>
      </c>
      <c r="AP299" t="s">
        <v>90</v>
      </c>
      <c r="AQ299">
        <v>1</v>
      </c>
      <c r="AR299" t="s">
        <v>90</v>
      </c>
      <c r="AT299" t="s">
        <v>90</v>
      </c>
      <c r="AU299" t="s">
        <v>90</v>
      </c>
      <c r="AW299">
        <v>2</v>
      </c>
      <c r="AY299">
        <v>32577.3</v>
      </c>
    </row>
    <row r="300" spans="1:51" ht="12.75" customHeight="1" x14ac:dyDescent="0.2">
      <c r="A300" t="s">
        <v>87</v>
      </c>
      <c r="B300">
        <v>1978</v>
      </c>
      <c r="C300" t="s">
        <v>90</v>
      </c>
      <c r="D300" t="s">
        <v>90</v>
      </c>
      <c r="G300">
        <v>0</v>
      </c>
      <c r="H300" t="s">
        <v>90</v>
      </c>
      <c r="I300" t="s">
        <v>90</v>
      </c>
      <c r="J300" t="s">
        <v>90</v>
      </c>
      <c r="K300" t="s">
        <v>90</v>
      </c>
      <c r="L300" t="s">
        <v>90</v>
      </c>
      <c r="M300" t="s">
        <v>90</v>
      </c>
      <c r="N300" t="s">
        <v>90</v>
      </c>
      <c r="O300" t="s">
        <v>90</v>
      </c>
      <c r="P300" t="s">
        <v>90</v>
      </c>
      <c r="Q300" t="s">
        <v>90</v>
      </c>
      <c r="R300" t="s">
        <v>90</v>
      </c>
      <c r="S300" t="s">
        <v>90</v>
      </c>
      <c r="T300" t="s">
        <v>90</v>
      </c>
      <c r="U300" t="s">
        <v>90</v>
      </c>
      <c r="V300" t="s">
        <v>90</v>
      </c>
      <c r="W300" t="s">
        <v>90</v>
      </c>
      <c r="X300" t="s">
        <v>90</v>
      </c>
      <c r="Y300" t="s">
        <v>90</v>
      </c>
      <c r="Z300" t="s">
        <v>90</v>
      </c>
      <c r="AA300" t="s">
        <v>90</v>
      </c>
      <c r="AB300" t="s">
        <v>90</v>
      </c>
      <c r="AC300">
        <v>12356</v>
      </c>
      <c r="AD300">
        <f>AC300/AY300</f>
        <v>1.0426916228555032</v>
      </c>
      <c r="AH300" t="s">
        <v>90</v>
      </c>
      <c r="AI300" t="s">
        <v>90</v>
      </c>
      <c r="AJ300" t="s">
        <v>90</v>
      </c>
      <c r="AK300" t="s">
        <v>90</v>
      </c>
      <c r="AL300" t="s">
        <v>90</v>
      </c>
      <c r="AM300" t="s">
        <v>90</v>
      </c>
      <c r="AN300">
        <v>0</v>
      </c>
      <c r="AO300" t="s">
        <v>90</v>
      </c>
      <c r="AP300" t="s">
        <v>90</v>
      </c>
      <c r="AQ300">
        <v>0</v>
      </c>
      <c r="AR300" t="s">
        <v>90</v>
      </c>
      <c r="AT300" t="s">
        <v>90</v>
      </c>
      <c r="AU300" t="s">
        <v>90</v>
      </c>
      <c r="AW300">
        <v>2</v>
      </c>
      <c r="AY300">
        <v>11850.1</v>
      </c>
    </row>
    <row r="301" spans="1:51" ht="12.75" customHeight="1" x14ac:dyDescent="0.2">
      <c r="A301" t="s">
        <v>88</v>
      </c>
      <c r="B301">
        <v>1978</v>
      </c>
      <c r="C301" t="s">
        <v>90</v>
      </c>
      <c r="D301" t="s">
        <v>90</v>
      </c>
      <c r="G301">
        <v>0</v>
      </c>
      <c r="H301" t="s">
        <v>90</v>
      </c>
      <c r="I301" t="s">
        <v>90</v>
      </c>
      <c r="J301" t="s">
        <v>90</v>
      </c>
      <c r="K301" t="s">
        <v>90</v>
      </c>
      <c r="L301" t="s">
        <v>90</v>
      </c>
      <c r="M301" t="s">
        <v>90</v>
      </c>
      <c r="N301" t="s">
        <v>90</v>
      </c>
      <c r="O301" t="s">
        <v>90</v>
      </c>
      <c r="P301" t="s">
        <v>90</v>
      </c>
      <c r="Q301" t="s">
        <v>90</v>
      </c>
      <c r="R301" t="s">
        <v>90</v>
      </c>
      <c r="S301" t="s">
        <v>90</v>
      </c>
      <c r="T301" t="s">
        <v>90</v>
      </c>
      <c r="U301" t="s">
        <v>90</v>
      </c>
      <c r="V301" t="s">
        <v>90</v>
      </c>
      <c r="W301" t="s">
        <v>90</v>
      </c>
      <c r="X301" t="s">
        <v>90</v>
      </c>
      <c r="Y301" t="s">
        <v>90</v>
      </c>
      <c r="Z301" t="s">
        <v>90</v>
      </c>
      <c r="AA301" t="s">
        <v>90</v>
      </c>
      <c r="AB301" t="s">
        <v>90</v>
      </c>
      <c r="AC301">
        <v>11</v>
      </c>
      <c r="AD301">
        <f>AC301/AY301</f>
        <v>3.0528334457331102E-4</v>
      </c>
      <c r="AH301" t="s">
        <v>90</v>
      </c>
      <c r="AI301" t="s">
        <v>90</v>
      </c>
      <c r="AJ301" t="s">
        <v>90</v>
      </c>
      <c r="AK301" t="s">
        <v>90</v>
      </c>
      <c r="AL301" t="s">
        <v>90</v>
      </c>
      <c r="AM301" t="s">
        <v>90</v>
      </c>
      <c r="AN301">
        <v>0</v>
      </c>
      <c r="AO301" t="s">
        <v>90</v>
      </c>
      <c r="AP301" t="s">
        <v>90</v>
      </c>
      <c r="AQ301">
        <v>0</v>
      </c>
      <c r="AR301" t="s">
        <v>90</v>
      </c>
      <c r="AT301" t="s">
        <v>90</v>
      </c>
      <c r="AU301" t="s">
        <v>90</v>
      </c>
      <c r="AW301">
        <v>2</v>
      </c>
      <c r="AY301">
        <v>36032.1</v>
      </c>
    </row>
    <row r="302" spans="1:51" ht="12.75" customHeight="1" x14ac:dyDescent="0.2">
      <c r="A302" t="s">
        <v>89</v>
      </c>
      <c r="B302">
        <v>1978</v>
      </c>
      <c r="C302" t="s">
        <v>90</v>
      </c>
      <c r="D302" t="s">
        <v>90</v>
      </c>
      <c r="G302">
        <v>0</v>
      </c>
      <c r="H302" t="s">
        <v>90</v>
      </c>
      <c r="I302" t="s">
        <v>90</v>
      </c>
      <c r="J302" t="s">
        <v>90</v>
      </c>
      <c r="K302" t="s">
        <v>90</v>
      </c>
      <c r="L302" t="s">
        <v>90</v>
      </c>
      <c r="M302" t="s">
        <v>90</v>
      </c>
      <c r="N302" t="s">
        <v>90</v>
      </c>
      <c r="O302" t="s">
        <v>90</v>
      </c>
      <c r="P302" t="s">
        <v>90</v>
      </c>
      <c r="Q302" t="s">
        <v>90</v>
      </c>
      <c r="R302" t="s">
        <v>90</v>
      </c>
      <c r="S302" t="s">
        <v>90</v>
      </c>
      <c r="T302" t="s">
        <v>90</v>
      </c>
      <c r="U302" t="s">
        <v>90</v>
      </c>
      <c r="V302" t="s">
        <v>90</v>
      </c>
      <c r="W302" t="s">
        <v>90</v>
      </c>
      <c r="X302" t="s">
        <v>90</v>
      </c>
      <c r="Y302" t="s">
        <v>90</v>
      </c>
      <c r="Z302" t="s">
        <v>90</v>
      </c>
      <c r="AA302" t="s">
        <v>90</v>
      </c>
      <c r="AB302" t="s">
        <v>90</v>
      </c>
      <c r="AC302">
        <v>10</v>
      </c>
      <c r="AD302">
        <f>AC302/AY302</f>
        <v>2.7197489127803723E-3</v>
      </c>
      <c r="AH302" t="s">
        <v>90</v>
      </c>
      <c r="AI302" t="s">
        <v>90</v>
      </c>
      <c r="AJ302" t="s">
        <v>90</v>
      </c>
      <c r="AK302" t="s">
        <v>90</v>
      </c>
      <c r="AL302" t="s">
        <v>90</v>
      </c>
      <c r="AM302" t="s">
        <v>90</v>
      </c>
      <c r="AN302">
        <v>0</v>
      </c>
      <c r="AO302" t="s">
        <v>90</v>
      </c>
      <c r="AP302" t="s">
        <v>90</v>
      </c>
      <c r="AQ302">
        <v>1</v>
      </c>
      <c r="AR302" t="s">
        <v>90</v>
      </c>
      <c r="AT302" t="s">
        <v>90</v>
      </c>
      <c r="AU302" t="s">
        <v>90</v>
      </c>
      <c r="AW302">
        <v>2</v>
      </c>
      <c r="AY302">
        <v>3676.81</v>
      </c>
    </row>
    <row r="303" spans="1:51" ht="12.75" customHeight="1" x14ac:dyDescent="0.2">
      <c r="A303" t="s">
        <v>34</v>
      </c>
      <c r="B303">
        <v>1979</v>
      </c>
      <c r="C303" t="s">
        <v>90</v>
      </c>
      <c r="D303" t="s">
        <v>90</v>
      </c>
      <c r="G303">
        <v>0</v>
      </c>
      <c r="H303" t="s">
        <v>90</v>
      </c>
      <c r="I303" t="s">
        <v>90</v>
      </c>
      <c r="J303" t="s">
        <v>90</v>
      </c>
      <c r="K303" t="s">
        <v>90</v>
      </c>
      <c r="L303" t="s">
        <v>90</v>
      </c>
      <c r="M303" t="s">
        <v>90</v>
      </c>
      <c r="N303" t="s">
        <v>90</v>
      </c>
      <c r="O303" t="s">
        <v>90</v>
      </c>
      <c r="P303" t="s">
        <v>90</v>
      </c>
      <c r="Q303" t="s">
        <v>90</v>
      </c>
      <c r="R303" t="s">
        <v>90</v>
      </c>
      <c r="S303" t="s">
        <v>90</v>
      </c>
      <c r="T303" t="s">
        <v>90</v>
      </c>
      <c r="U303" t="s">
        <v>90</v>
      </c>
      <c r="V303" t="s">
        <v>90</v>
      </c>
      <c r="W303" t="s">
        <v>90</v>
      </c>
      <c r="X303" t="s">
        <v>90</v>
      </c>
      <c r="Y303" t="s">
        <v>90</v>
      </c>
      <c r="Z303" t="s">
        <v>90</v>
      </c>
      <c r="AA303" t="s">
        <v>90</v>
      </c>
      <c r="AB303" t="s">
        <v>90</v>
      </c>
      <c r="AC303">
        <v>77</v>
      </c>
      <c r="AD303">
        <f>AC303/AY303</f>
        <v>2.8915952217327787E-3</v>
      </c>
      <c r="AH303" t="s">
        <v>90</v>
      </c>
      <c r="AI303" t="s">
        <v>90</v>
      </c>
      <c r="AJ303" t="s">
        <v>90</v>
      </c>
      <c r="AK303" t="s">
        <v>90</v>
      </c>
      <c r="AL303" t="s">
        <v>90</v>
      </c>
      <c r="AM303" t="s">
        <v>90</v>
      </c>
      <c r="AN303">
        <v>0</v>
      </c>
      <c r="AO303" t="s">
        <v>90</v>
      </c>
      <c r="AP303" t="s">
        <v>90</v>
      </c>
      <c r="AQ303">
        <v>0</v>
      </c>
      <c r="AR303" t="s">
        <v>90</v>
      </c>
      <c r="AT303" t="s">
        <v>90</v>
      </c>
      <c r="AU303" t="s">
        <v>90</v>
      </c>
      <c r="AW303">
        <v>2</v>
      </c>
      <c r="AY303">
        <v>26628.9</v>
      </c>
    </row>
    <row r="304" spans="1:51" ht="12.75" customHeight="1" x14ac:dyDescent="0.2">
      <c r="A304" t="s">
        <v>35</v>
      </c>
      <c r="B304">
        <v>1979</v>
      </c>
      <c r="C304" t="s">
        <v>90</v>
      </c>
      <c r="D304" t="s">
        <v>90</v>
      </c>
      <c r="G304">
        <v>0</v>
      </c>
      <c r="H304" t="s">
        <v>90</v>
      </c>
      <c r="I304" t="s">
        <v>90</v>
      </c>
      <c r="J304" t="s">
        <v>90</v>
      </c>
      <c r="K304" t="s">
        <v>90</v>
      </c>
      <c r="L304" t="s">
        <v>90</v>
      </c>
      <c r="M304" t="s">
        <v>90</v>
      </c>
      <c r="N304" t="s">
        <v>90</v>
      </c>
      <c r="O304" t="s">
        <v>90</v>
      </c>
      <c r="P304" t="s">
        <v>90</v>
      </c>
      <c r="Q304" t="s">
        <v>90</v>
      </c>
      <c r="R304" t="s">
        <v>90</v>
      </c>
      <c r="S304" t="s">
        <v>90</v>
      </c>
      <c r="T304" t="s">
        <v>90</v>
      </c>
      <c r="U304" t="s">
        <v>90</v>
      </c>
      <c r="V304">
        <v>0</v>
      </c>
      <c r="W304">
        <v>0</v>
      </c>
      <c r="X304">
        <v>0</v>
      </c>
      <c r="Y304">
        <v>0</v>
      </c>
      <c r="Z304">
        <v>1</v>
      </c>
      <c r="AA304">
        <v>0</v>
      </c>
      <c r="AB304">
        <v>0</v>
      </c>
      <c r="AC304">
        <v>0</v>
      </c>
      <c r="AD304">
        <f>AC304/AY304</f>
        <v>0</v>
      </c>
      <c r="AH304" t="s">
        <v>90</v>
      </c>
      <c r="AI304" t="s">
        <v>90</v>
      </c>
      <c r="AJ304" t="s">
        <v>90</v>
      </c>
      <c r="AK304" t="s">
        <v>90</v>
      </c>
      <c r="AL304" t="s">
        <v>90</v>
      </c>
      <c r="AM304" t="s">
        <v>90</v>
      </c>
      <c r="AN304">
        <v>0</v>
      </c>
      <c r="AO304" t="s">
        <v>90</v>
      </c>
      <c r="AP304" t="s">
        <v>90</v>
      </c>
      <c r="AQ304">
        <v>1</v>
      </c>
      <c r="AR304" t="s">
        <v>90</v>
      </c>
      <c r="AT304" t="s">
        <v>90</v>
      </c>
      <c r="AU304" t="s">
        <v>90</v>
      </c>
      <c r="AW304">
        <v>2</v>
      </c>
      <c r="AY304">
        <v>5272.26</v>
      </c>
    </row>
    <row r="305" spans="1:51" ht="12.75" customHeight="1" x14ac:dyDescent="0.2">
      <c r="A305" t="s">
        <v>36</v>
      </c>
      <c r="B305">
        <v>1979</v>
      </c>
      <c r="C305" t="s">
        <v>90</v>
      </c>
      <c r="D305" t="s">
        <v>90</v>
      </c>
      <c r="G305">
        <v>0</v>
      </c>
      <c r="H305" t="s">
        <v>90</v>
      </c>
      <c r="I305" t="s">
        <v>90</v>
      </c>
      <c r="J305" t="s">
        <v>90</v>
      </c>
      <c r="K305" t="s">
        <v>90</v>
      </c>
      <c r="L305" t="s">
        <v>90</v>
      </c>
      <c r="M305" t="s">
        <v>90</v>
      </c>
      <c r="N305" t="s">
        <v>90</v>
      </c>
      <c r="O305" t="s">
        <v>90</v>
      </c>
      <c r="P305" t="s">
        <v>90</v>
      </c>
      <c r="Q305" t="s">
        <v>90</v>
      </c>
      <c r="R305" t="s">
        <v>90</v>
      </c>
      <c r="S305" t="s">
        <v>90</v>
      </c>
      <c r="T305" t="s">
        <v>90</v>
      </c>
      <c r="U305" t="s">
        <v>90</v>
      </c>
      <c r="V305" t="s">
        <v>90</v>
      </c>
      <c r="W305" t="s">
        <v>90</v>
      </c>
      <c r="X305" t="s">
        <v>90</v>
      </c>
      <c r="Y305" t="s">
        <v>90</v>
      </c>
      <c r="Z305" t="s">
        <v>90</v>
      </c>
      <c r="AA305" t="s">
        <v>90</v>
      </c>
      <c r="AB305" t="s">
        <v>90</v>
      </c>
      <c r="AC305">
        <v>8631</v>
      </c>
      <c r="AD305">
        <f>AC305/AY305</f>
        <v>0.40802530125608072</v>
      </c>
      <c r="AH305" t="s">
        <v>90</v>
      </c>
      <c r="AI305" t="s">
        <v>90</v>
      </c>
      <c r="AJ305" t="s">
        <v>90</v>
      </c>
      <c r="AK305" t="s">
        <v>90</v>
      </c>
      <c r="AL305" t="s">
        <v>90</v>
      </c>
      <c r="AM305" t="s">
        <v>90</v>
      </c>
      <c r="AN305">
        <v>0</v>
      </c>
      <c r="AO305" t="s">
        <v>90</v>
      </c>
      <c r="AP305" t="s">
        <v>90</v>
      </c>
      <c r="AQ305">
        <v>0</v>
      </c>
      <c r="AR305" t="s">
        <v>90</v>
      </c>
      <c r="AT305" t="s">
        <v>90</v>
      </c>
      <c r="AU305" t="s">
        <v>90</v>
      </c>
      <c r="AW305">
        <v>2</v>
      </c>
      <c r="AY305">
        <v>21153.1</v>
      </c>
    </row>
    <row r="306" spans="1:51" ht="12.75" customHeight="1" x14ac:dyDescent="0.2">
      <c r="A306" t="s">
        <v>38</v>
      </c>
      <c r="B306">
        <v>1979</v>
      </c>
      <c r="C306" t="s">
        <v>90</v>
      </c>
      <c r="D306" t="s">
        <v>90</v>
      </c>
      <c r="G306">
        <v>0</v>
      </c>
      <c r="H306" t="s">
        <v>90</v>
      </c>
      <c r="I306" t="s">
        <v>90</v>
      </c>
      <c r="J306" t="s">
        <v>90</v>
      </c>
      <c r="K306" t="s">
        <v>90</v>
      </c>
      <c r="L306" t="s">
        <v>90</v>
      </c>
      <c r="M306" t="s">
        <v>90</v>
      </c>
      <c r="N306" t="s">
        <v>90</v>
      </c>
      <c r="O306" t="s">
        <v>90</v>
      </c>
      <c r="P306" t="s">
        <v>90</v>
      </c>
      <c r="Q306" t="s">
        <v>90</v>
      </c>
      <c r="R306" t="s">
        <v>90</v>
      </c>
      <c r="S306" t="s">
        <v>90</v>
      </c>
      <c r="T306" t="s">
        <v>90</v>
      </c>
      <c r="U306" t="s">
        <v>90</v>
      </c>
      <c r="V306" t="s">
        <v>90</v>
      </c>
      <c r="W306" t="s">
        <v>90</v>
      </c>
      <c r="X306" t="s">
        <v>90</v>
      </c>
      <c r="Y306" t="s">
        <v>90</v>
      </c>
      <c r="Z306" t="s">
        <v>90</v>
      </c>
      <c r="AA306" t="s">
        <v>90</v>
      </c>
      <c r="AB306" t="s">
        <v>90</v>
      </c>
      <c r="AC306">
        <v>14686</v>
      </c>
      <c r="AD306">
        <f>AC306/AY306</f>
        <v>0.95185009948862198</v>
      </c>
      <c r="AH306" t="s">
        <v>90</v>
      </c>
      <c r="AI306" t="s">
        <v>90</v>
      </c>
      <c r="AJ306" t="s">
        <v>90</v>
      </c>
      <c r="AK306" t="s">
        <v>90</v>
      </c>
      <c r="AL306" t="s">
        <v>90</v>
      </c>
      <c r="AM306" t="s">
        <v>90</v>
      </c>
      <c r="AN306">
        <v>0</v>
      </c>
      <c r="AO306" t="s">
        <v>90</v>
      </c>
      <c r="AP306" t="s">
        <v>90</v>
      </c>
      <c r="AQ306">
        <v>0</v>
      </c>
      <c r="AR306" t="s">
        <v>90</v>
      </c>
      <c r="AT306" t="s">
        <v>90</v>
      </c>
      <c r="AU306" t="s">
        <v>90</v>
      </c>
      <c r="AW306">
        <v>2</v>
      </c>
      <c r="AY306">
        <v>15428.9</v>
      </c>
    </row>
    <row r="307" spans="1:51" ht="12.75" customHeight="1" x14ac:dyDescent="0.2">
      <c r="A307" t="s">
        <v>39</v>
      </c>
      <c r="B307">
        <v>1979</v>
      </c>
      <c r="C307" t="s">
        <v>90</v>
      </c>
      <c r="D307" t="s">
        <v>90</v>
      </c>
      <c r="G307">
        <v>0</v>
      </c>
      <c r="H307" t="s">
        <v>90</v>
      </c>
      <c r="I307" t="s">
        <v>90</v>
      </c>
      <c r="J307" t="s">
        <v>90</v>
      </c>
      <c r="K307" t="s">
        <v>90</v>
      </c>
      <c r="L307" t="s">
        <v>90</v>
      </c>
      <c r="M307" t="s">
        <v>90</v>
      </c>
      <c r="N307" t="s">
        <v>90</v>
      </c>
      <c r="O307" t="s">
        <v>90</v>
      </c>
      <c r="P307" t="s">
        <v>90</v>
      </c>
      <c r="Q307" t="s">
        <v>90</v>
      </c>
      <c r="R307" t="s">
        <v>90</v>
      </c>
      <c r="S307" t="s">
        <v>90</v>
      </c>
      <c r="T307" t="s">
        <v>90</v>
      </c>
      <c r="U307" t="s">
        <v>90</v>
      </c>
      <c r="V307" t="s">
        <v>90</v>
      </c>
      <c r="W307" t="s">
        <v>90</v>
      </c>
      <c r="X307" t="s">
        <v>90</v>
      </c>
      <c r="Y307" t="s">
        <v>90</v>
      </c>
      <c r="Z307" t="s">
        <v>90</v>
      </c>
      <c r="AA307" t="s">
        <v>90</v>
      </c>
      <c r="AB307" t="s">
        <v>90</v>
      </c>
      <c r="AC307">
        <v>116521</v>
      </c>
      <c r="AD307">
        <f>AC307/AY307</f>
        <v>0.49674932961584539</v>
      </c>
      <c r="AH307" t="s">
        <v>90</v>
      </c>
      <c r="AI307" t="s">
        <v>90</v>
      </c>
      <c r="AJ307" t="s">
        <v>90</v>
      </c>
      <c r="AK307" t="s">
        <v>90</v>
      </c>
      <c r="AL307" t="s">
        <v>90</v>
      </c>
      <c r="AM307" t="s">
        <v>90</v>
      </c>
      <c r="AN307">
        <v>0</v>
      </c>
      <c r="AO307" t="s">
        <v>90</v>
      </c>
      <c r="AP307" t="s">
        <v>90</v>
      </c>
      <c r="AQ307">
        <v>0.5</v>
      </c>
      <c r="AR307" t="s">
        <v>90</v>
      </c>
      <c r="AT307" t="s">
        <v>90</v>
      </c>
      <c r="AU307" t="s">
        <v>90</v>
      </c>
      <c r="AW307">
        <v>2</v>
      </c>
      <c r="AY307">
        <v>234567</v>
      </c>
    </row>
    <row r="308" spans="1:51" ht="12.75" customHeight="1" x14ac:dyDescent="0.2">
      <c r="A308" t="s">
        <v>40</v>
      </c>
      <c r="B308">
        <v>1979</v>
      </c>
      <c r="C308" t="s">
        <v>90</v>
      </c>
      <c r="D308" t="s">
        <v>90</v>
      </c>
      <c r="G308">
        <v>0</v>
      </c>
      <c r="H308" t="s">
        <v>90</v>
      </c>
      <c r="I308" t="s">
        <v>90</v>
      </c>
      <c r="J308" t="s">
        <v>90</v>
      </c>
      <c r="K308" t="s">
        <v>90</v>
      </c>
      <c r="L308" t="s">
        <v>90</v>
      </c>
      <c r="M308" t="s">
        <v>90</v>
      </c>
      <c r="N308" t="s">
        <v>90</v>
      </c>
      <c r="O308" t="s">
        <v>90</v>
      </c>
      <c r="P308" t="s">
        <v>90</v>
      </c>
      <c r="Q308" t="s">
        <v>90</v>
      </c>
      <c r="R308" t="s">
        <v>90</v>
      </c>
      <c r="S308" t="s">
        <v>90</v>
      </c>
      <c r="T308" t="s">
        <v>90</v>
      </c>
      <c r="U308" t="s">
        <v>90</v>
      </c>
      <c r="V308" t="s">
        <v>90</v>
      </c>
      <c r="W308" t="s">
        <v>90</v>
      </c>
      <c r="X308" t="s">
        <v>90</v>
      </c>
      <c r="Y308" t="s">
        <v>90</v>
      </c>
      <c r="Z308" t="s">
        <v>90</v>
      </c>
      <c r="AA308" t="s">
        <v>90</v>
      </c>
      <c r="AB308" t="s">
        <v>90</v>
      </c>
      <c r="AC308">
        <v>8644</v>
      </c>
      <c r="AD308">
        <f>AC308/AY308</f>
        <v>0.33518166660203963</v>
      </c>
      <c r="AH308" t="s">
        <v>90</v>
      </c>
      <c r="AI308" t="s">
        <v>90</v>
      </c>
      <c r="AJ308" t="s">
        <v>90</v>
      </c>
      <c r="AK308" t="s">
        <v>90</v>
      </c>
      <c r="AL308" t="s">
        <v>90</v>
      </c>
      <c r="AM308" t="s">
        <v>90</v>
      </c>
      <c r="AN308">
        <v>0</v>
      </c>
      <c r="AO308" t="s">
        <v>90</v>
      </c>
      <c r="AP308" t="s">
        <v>90</v>
      </c>
      <c r="AQ308">
        <v>1</v>
      </c>
      <c r="AR308" t="s">
        <v>90</v>
      </c>
      <c r="AT308" t="s">
        <v>90</v>
      </c>
      <c r="AU308" t="s">
        <v>90</v>
      </c>
      <c r="AW308">
        <v>2</v>
      </c>
      <c r="AY308">
        <v>25789</v>
      </c>
    </row>
    <row r="309" spans="1:51" ht="12.75" customHeight="1" x14ac:dyDescent="0.2">
      <c r="A309" t="s">
        <v>41</v>
      </c>
      <c r="B309">
        <v>1979</v>
      </c>
      <c r="C309" t="s">
        <v>90</v>
      </c>
      <c r="D309" t="s">
        <v>90</v>
      </c>
      <c r="G309">
        <v>0</v>
      </c>
      <c r="H309" t="s">
        <v>90</v>
      </c>
      <c r="I309" t="s">
        <v>90</v>
      </c>
      <c r="J309" t="s">
        <v>90</v>
      </c>
      <c r="K309" t="s">
        <v>90</v>
      </c>
      <c r="L309" t="s">
        <v>90</v>
      </c>
      <c r="M309" t="s">
        <v>90</v>
      </c>
      <c r="N309" t="s">
        <v>90</v>
      </c>
      <c r="O309" t="s">
        <v>90</v>
      </c>
      <c r="P309" t="s">
        <v>90</v>
      </c>
      <c r="Q309" t="s">
        <v>90</v>
      </c>
      <c r="R309" t="s">
        <v>90</v>
      </c>
      <c r="S309" t="s">
        <v>90</v>
      </c>
      <c r="T309" t="s">
        <v>90</v>
      </c>
      <c r="U309" t="s">
        <v>90</v>
      </c>
      <c r="V309" t="s">
        <v>90</v>
      </c>
      <c r="W309" t="s">
        <v>90</v>
      </c>
      <c r="X309" t="s">
        <v>90</v>
      </c>
      <c r="Y309" t="s">
        <v>90</v>
      </c>
      <c r="Z309" t="s">
        <v>90</v>
      </c>
      <c r="AA309" t="s">
        <v>90</v>
      </c>
      <c r="AB309" t="s">
        <v>90</v>
      </c>
      <c r="AC309">
        <v>56868</v>
      </c>
      <c r="AD309">
        <f>AC309/AY309</f>
        <v>1.7854328421938332</v>
      </c>
      <c r="AH309" t="s">
        <v>90</v>
      </c>
      <c r="AI309" t="s">
        <v>90</v>
      </c>
      <c r="AJ309" t="s">
        <v>90</v>
      </c>
      <c r="AK309" t="s">
        <v>90</v>
      </c>
      <c r="AL309" t="s">
        <v>90</v>
      </c>
      <c r="AM309" t="s">
        <v>90</v>
      </c>
      <c r="AN309">
        <v>0</v>
      </c>
      <c r="AO309" t="s">
        <v>90</v>
      </c>
      <c r="AP309" t="s">
        <v>90</v>
      </c>
      <c r="AQ309">
        <v>1</v>
      </c>
      <c r="AR309" t="s">
        <v>90</v>
      </c>
      <c r="AT309" t="s">
        <v>90</v>
      </c>
      <c r="AU309" t="s">
        <v>90</v>
      </c>
      <c r="AW309">
        <v>2</v>
      </c>
      <c r="AY309">
        <v>31851.1</v>
      </c>
    </row>
    <row r="310" spans="1:51" ht="12.75" customHeight="1" x14ac:dyDescent="0.2">
      <c r="A310" t="s">
        <v>42</v>
      </c>
      <c r="B310">
        <v>1979</v>
      </c>
      <c r="C310" t="s">
        <v>90</v>
      </c>
      <c r="D310" t="s">
        <v>90</v>
      </c>
      <c r="G310">
        <v>0</v>
      </c>
      <c r="H310" t="s">
        <v>90</v>
      </c>
      <c r="I310" t="s">
        <v>90</v>
      </c>
      <c r="J310" t="s">
        <v>90</v>
      </c>
      <c r="K310" t="s">
        <v>90</v>
      </c>
      <c r="L310" t="s">
        <v>90</v>
      </c>
      <c r="M310" t="s">
        <v>90</v>
      </c>
      <c r="N310" t="s">
        <v>90</v>
      </c>
      <c r="O310" t="s">
        <v>90</v>
      </c>
      <c r="P310" t="s">
        <v>90</v>
      </c>
      <c r="Q310" t="s">
        <v>90</v>
      </c>
      <c r="R310" t="s">
        <v>90</v>
      </c>
      <c r="S310" t="s">
        <v>90</v>
      </c>
      <c r="T310" t="s">
        <v>90</v>
      </c>
      <c r="U310" t="s">
        <v>90</v>
      </c>
      <c r="V310" t="s">
        <v>90</v>
      </c>
      <c r="W310" t="s">
        <v>90</v>
      </c>
      <c r="X310" t="s">
        <v>90</v>
      </c>
      <c r="Y310" t="s">
        <v>90</v>
      </c>
      <c r="Z310" t="s">
        <v>90</v>
      </c>
      <c r="AA310" t="s">
        <v>90</v>
      </c>
      <c r="AB310" t="s">
        <v>90</v>
      </c>
      <c r="AC310">
        <v>3278</v>
      </c>
      <c r="AD310">
        <f>AC310/AY310</f>
        <v>0.60161360182649737</v>
      </c>
      <c r="AH310" t="s">
        <v>90</v>
      </c>
      <c r="AI310" t="s">
        <v>90</v>
      </c>
      <c r="AJ310" t="s">
        <v>90</v>
      </c>
      <c r="AK310" t="s">
        <v>90</v>
      </c>
      <c r="AL310" t="s">
        <v>90</v>
      </c>
      <c r="AM310" t="s">
        <v>90</v>
      </c>
      <c r="AN310">
        <v>0</v>
      </c>
      <c r="AO310" t="s">
        <v>90</v>
      </c>
      <c r="AP310" t="s">
        <v>90</v>
      </c>
      <c r="AQ310">
        <v>0</v>
      </c>
      <c r="AR310" t="s">
        <v>90</v>
      </c>
      <c r="AT310" t="s">
        <v>90</v>
      </c>
      <c r="AU310" t="s">
        <v>90</v>
      </c>
      <c r="AW310">
        <v>2</v>
      </c>
      <c r="AY310">
        <v>5448.68</v>
      </c>
    </row>
    <row r="311" spans="1:51" ht="12.75" customHeight="1" x14ac:dyDescent="0.2">
      <c r="A311" t="s">
        <v>43</v>
      </c>
      <c r="B311">
        <v>1979</v>
      </c>
      <c r="C311" t="s">
        <v>90</v>
      </c>
      <c r="D311" t="s">
        <v>90</v>
      </c>
      <c r="G311">
        <v>0</v>
      </c>
      <c r="H311" t="s">
        <v>90</v>
      </c>
      <c r="I311" t="s">
        <v>90</v>
      </c>
      <c r="J311" t="s">
        <v>90</v>
      </c>
      <c r="K311" t="s">
        <v>90</v>
      </c>
      <c r="L311" t="s">
        <v>90</v>
      </c>
      <c r="M311" t="s">
        <v>90</v>
      </c>
      <c r="N311" t="s">
        <v>90</v>
      </c>
      <c r="O311" t="s">
        <v>90</v>
      </c>
      <c r="P311" t="s">
        <v>90</v>
      </c>
      <c r="Q311" t="s">
        <v>90</v>
      </c>
      <c r="R311" t="s">
        <v>90</v>
      </c>
      <c r="S311" t="s">
        <v>90</v>
      </c>
      <c r="T311" t="s">
        <v>90</v>
      </c>
      <c r="U311" t="s">
        <v>90</v>
      </c>
      <c r="V311" t="s">
        <v>90</v>
      </c>
      <c r="W311" t="s">
        <v>90</v>
      </c>
      <c r="X311" t="s">
        <v>90</v>
      </c>
      <c r="Y311" t="s">
        <v>90</v>
      </c>
      <c r="Z311" t="s">
        <v>90</v>
      </c>
      <c r="AA311" t="s">
        <v>90</v>
      </c>
      <c r="AB311" t="s">
        <v>90</v>
      </c>
      <c r="AC311">
        <v>99765</v>
      </c>
      <c r="AD311">
        <f>AC311/AY311</f>
        <v>1.2550209012903073</v>
      </c>
      <c r="AH311" t="s">
        <v>90</v>
      </c>
      <c r="AI311" t="s">
        <v>90</v>
      </c>
      <c r="AJ311" t="s">
        <v>90</v>
      </c>
      <c r="AK311" t="s">
        <v>90</v>
      </c>
      <c r="AL311" t="s">
        <v>90</v>
      </c>
      <c r="AM311" t="s">
        <v>90</v>
      </c>
      <c r="AN311">
        <v>0</v>
      </c>
      <c r="AO311" t="s">
        <v>90</v>
      </c>
      <c r="AP311" t="s">
        <v>90</v>
      </c>
      <c r="AQ311">
        <v>0</v>
      </c>
      <c r="AR311" t="s">
        <v>90</v>
      </c>
      <c r="AT311" t="s">
        <v>90</v>
      </c>
      <c r="AU311" t="s">
        <v>90</v>
      </c>
      <c r="AW311">
        <v>2</v>
      </c>
      <c r="AY311">
        <v>79492.7</v>
      </c>
    </row>
    <row r="312" spans="1:51" ht="12.75" customHeight="1" x14ac:dyDescent="0.2">
      <c r="A312" t="s">
        <v>45</v>
      </c>
      <c r="B312">
        <v>1979</v>
      </c>
      <c r="C312" t="s">
        <v>90</v>
      </c>
      <c r="D312" t="s">
        <v>90</v>
      </c>
      <c r="G312">
        <v>0</v>
      </c>
      <c r="H312" t="s">
        <v>90</v>
      </c>
      <c r="I312" t="s">
        <v>90</v>
      </c>
      <c r="J312" t="s">
        <v>90</v>
      </c>
      <c r="K312" t="s">
        <v>90</v>
      </c>
      <c r="L312" t="s">
        <v>90</v>
      </c>
      <c r="M312" t="s">
        <v>90</v>
      </c>
      <c r="N312" t="s">
        <v>90</v>
      </c>
      <c r="O312" t="s">
        <v>90</v>
      </c>
      <c r="P312" t="s">
        <v>90</v>
      </c>
      <c r="Q312" t="s">
        <v>90</v>
      </c>
      <c r="R312" t="s">
        <v>90</v>
      </c>
      <c r="S312" t="s">
        <v>90</v>
      </c>
      <c r="T312" t="s">
        <v>90</v>
      </c>
      <c r="U312" t="s">
        <v>90</v>
      </c>
      <c r="V312">
        <v>0</v>
      </c>
      <c r="W312">
        <v>0</v>
      </c>
      <c r="X312">
        <v>0</v>
      </c>
      <c r="Y312">
        <v>0</v>
      </c>
      <c r="Z312">
        <v>1</v>
      </c>
      <c r="AA312">
        <v>0</v>
      </c>
      <c r="AB312">
        <v>0</v>
      </c>
      <c r="AC312">
        <v>0</v>
      </c>
      <c r="AD312">
        <f>AC312/AY312</f>
        <v>0</v>
      </c>
      <c r="AH312" t="s">
        <v>90</v>
      </c>
      <c r="AI312" t="s">
        <v>90</v>
      </c>
      <c r="AJ312" t="s">
        <v>90</v>
      </c>
      <c r="AK312" t="s">
        <v>90</v>
      </c>
      <c r="AL312" t="s">
        <v>90</v>
      </c>
      <c r="AM312" t="s">
        <v>90</v>
      </c>
      <c r="AN312">
        <v>0</v>
      </c>
      <c r="AO312" t="s">
        <v>90</v>
      </c>
      <c r="AP312" t="s">
        <v>90</v>
      </c>
      <c r="AQ312">
        <v>0</v>
      </c>
      <c r="AR312" t="s">
        <v>90</v>
      </c>
      <c r="AT312" t="s">
        <v>90</v>
      </c>
      <c r="AU312" t="s">
        <v>90</v>
      </c>
      <c r="AW312">
        <v>2</v>
      </c>
      <c r="AY312">
        <v>39832.199999999997</v>
      </c>
    </row>
    <row r="313" spans="1:51" ht="12.75" customHeight="1" x14ac:dyDescent="0.2">
      <c r="A313" t="s">
        <v>47</v>
      </c>
      <c r="B313">
        <v>1979</v>
      </c>
      <c r="C313" t="s">
        <v>90</v>
      </c>
      <c r="D313" t="s">
        <v>90</v>
      </c>
      <c r="G313">
        <v>0</v>
      </c>
      <c r="H313" t="s">
        <v>90</v>
      </c>
      <c r="I313" t="s">
        <v>90</v>
      </c>
      <c r="J313" t="s">
        <v>90</v>
      </c>
      <c r="K313" t="s">
        <v>90</v>
      </c>
      <c r="L313" t="s">
        <v>90</v>
      </c>
      <c r="M313" t="s">
        <v>90</v>
      </c>
      <c r="N313" t="s">
        <v>90</v>
      </c>
      <c r="O313" t="s">
        <v>90</v>
      </c>
      <c r="P313" t="s">
        <v>90</v>
      </c>
      <c r="Q313" t="s">
        <v>90</v>
      </c>
      <c r="R313" t="s">
        <v>90</v>
      </c>
      <c r="S313" t="s">
        <v>90</v>
      </c>
      <c r="T313" t="s">
        <v>90</v>
      </c>
      <c r="U313" t="s">
        <v>90</v>
      </c>
      <c r="V313">
        <v>0</v>
      </c>
      <c r="W313">
        <v>0</v>
      </c>
      <c r="X313">
        <v>0</v>
      </c>
      <c r="Y313">
        <v>0</v>
      </c>
      <c r="Z313">
        <v>0</v>
      </c>
      <c r="AA313">
        <v>0</v>
      </c>
      <c r="AB313">
        <v>0</v>
      </c>
      <c r="AC313">
        <v>0</v>
      </c>
      <c r="AD313">
        <f>AC313/AY313</f>
        <v>0</v>
      </c>
      <c r="AE313">
        <v>0</v>
      </c>
      <c r="AH313" t="s">
        <v>90</v>
      </c>
      <c r="AI313" t="s">
        <v>90</v>
      </c>
      <c r="AJ313" t="s">
        <v>90</v>
      </c>
      <c r="AK313" t="s">
        <v>90</v>
      </c>
      <c r="AL313" t="s">
        <v>90</v>
      </c>
      <c r="AM313" t="s">
        <v>90</v>
      </c>
      <c r="AN313">
        <v>0</v>
      </c>
      <c r="AO313" t="s">
        <v>90</v>
      </c>
      <c r="AP313" t="s">
        <v>90</v>
      </c>
      <c r="AQ313">
        <v>1</v>
      </c>
      <c r="AR313" t="s">
        <v>90</v>
      </c>
      <c r="AT313" t="s">
        <v>90</v>
      </c>
      <c r="AU313" t="s">
        <v>90</v>
      </c>
      <c r="AW313">
        <v>2</v>
      </c>
      <c r="AY313">
        <v>9521.7800000000007</v>
      </c>
    </row>
    <row r="314" spans="1:51" ht="12.75" customHeight="1" x14ac:dyDescent="0.2">
      <c r="A314" t="s">
        <v>48</v>
      </c>
      <c r="B314">
        <v>1979</v>
      </c>
      <c r="C314" t="s">
        <v>90</v>
      </c>
      <c r="D314" t="s">
        <v>90</v>
      </c>
      <c r="G314">
        <v>0</v>
      </c>
      <c r="H314" t="s">
        <v>90</v>
      </c>
      <c r="I314" t="s">
        <v>90</v>
      </c>
      <c r="J314" t="s">
        <v>90</v>
      </c>
      <c r="K314" t="s">
        <v>90</v>
      </c>
      <c r="L314" t="s">
        <v>90</v>
      </c>
      <c r="M314" t="s">
        <v>90</v>
      </c>
      <c r="N314" t="s">
        <v>90</v>
      </c>
      <c r="O314" t="s">
        <v>90</v>
      </c>
      <c r="P314" t="s">
        <v>90</v>
      </c>
      <c r="Q314" t="s">
        <v>90</v>
      </c>
      <c r="R314" t="s">
        <v>90</v>
      </c>
      <c r="S314" t="s">
        <v>90</v>
      </c>
      <c r="T314" t="s">
        <v>90</v>
      </c>
      <c r="U314" t="s">
        <v>90</v>
      </c>
      <c r="V314" t="s">
        <v>90</v>
      </c>
      <c r="W314" t="s">
        <v>90</v>
      </c>
      <c r="X314" t="s">
        <v>90</v>
      </c>
      <c r="Y314" t="s">
        <v>90</v>
      </c>
      <c r="Z314" t="s">
        <v>90</v>
      </c>
      <c r="AA314" t="s">
        <v>90</v>
      </c>
      <c r="AB314" t="s">
        <v>90</v>
      </c>
      <c r="AC314">
        <v>388</v>
      </c>
      <c r="AD314">
        <f>AC314/AY314</f>
        <v>5.4868210235749469E-2</v>
      </c>
      <c r="AH314" t="s">
        <v>90</v>
      </c>
      <c r="AI314" t="s">
        <v>90</v>
      </c>
      <c r="AJ314" t="s">
        <v>90</v>
      </c>
      <c r="AK314" t="s">
        <v>90</v>
      </c>
      <c r="AL314" t="s">
        <v>90</v>
      </c>
      <c r="AM314" t="s">
        <v>90</v>
      </c>
      <c r="AN314">
        <v>0</v>
      </c>
      <c r="AO314" t="s">
        <v>90</v>
      </c>
      <c r="AP314" t="s">
        <v>90</v>
      </c>
      <c r="AQ314">
        <v>0</v>
      </c>
      <c r="AR314" t="s">
        <v>90</v>
      </c>
      <c r="AT314" t="s">
        <v>90</v>
      </c>
      <c r="AU314" t="s">
        <v>90</v>
      </c>
      <c r="AW314">
        <v>2</v>
      </c>
      <c r="AY314">
        <v>7071.49</v>
      </c>
    </row>
    <row r="315" spans="1:51" ht="12.75" customHeight="1" x14ac:dyDescent="0.2">
      <c r="A315" t="s">
        <v>49</v>
      </c>
      <c r="B315">
        <v>1979</v>
      </c>
      <c r="C315" t="s">
        <v>90</v>
      </c>
      <c r="D315" t="s">
        <v>90</v>
      </c>
      <c r="G315">
        <v>0</v>
      </c>
      <c r="H315" t="s">
        <v>90</v>
      </c>
      <c r="I315" t="s">
        <v>90</v>
      </c>
      <c r="J315" t="s">
        <v>90</v>
      </c>
      <c r="K315" t="s">
        <v>90</v>
      </c>
      <c r="L315" t="s">
        <v>90</v>
      </c>
      <c r="M315" t="s">
        <v>90</v>
      </c>
      <c r="N315" t="s">
        <v>90</v>
      </c>
      <c r="O315" t="s">
        <v>90</v>
      </c>
      <c r="P315" t="s">
        <v>90</v>
      </c>
      <c r="Q315" t="s">
        <v>90</v>
      </c>
      <c r="R315" t="s">
        <v>90</v>
      </c>
      <c r="S315" t="s">
        <v>90</v>
      </c>
      <c r="T315" t="s">
        <v>90</v>
      </c>
      <c r="U315" t="s">
        <v>90</v>
      </c>
      <c r="V315" t="s">
        <v>90</v>
      </c>
      <c r="W315" t="s">
        <v>90</v>
      </c>
      <c r="X315" t="s">
        <v>90</v>
      </c>
      <c r="Y315" t="s">
        <v>90</v>
      </c>
      <c r="Z315" t="s">
        <v>90</v>
      </c>
      <c r="AA315" t="s">
        <v>90</v>
      </c>
      <c r="AB315" t="s">
        <v>90</v>
      </c>
      <c r="AC315">
        <v>86645</v>
      </c>
      <c r="AD315">
        <f>AC315/AY315</f>
        <v>0.78596698113207553</v>
      </c>
      <c r="AH315" t="s">
        <v>90</v>
      </c>
      <c r="AI315" t="s">
        <v>90</v>
      </c>
      <c r="AJ315" t="s">
        <v>90</v>
      </c>
      <c r="AK315" t="s">
        <v>90</v>
      </c>
      <c r="AL315" t="s">
        <v>90</v>
      </c>
      <c r="AM315" t="s">
        <v>90</v>
      </c>
      <c r="AN315">
        <v>0</v>
      </c>
      <c r="AO315" t="s">
        <v>90</v>
      </c>
      <c r="AP315" t="s">
        <v>90</v>
      </c>
      <c r="AQ315">
        <v>1</v>
      </c>
      <c r="AR315" t="s">
        <v>90</v>
      </c>
      <c r="AT315" t="s">
        <v>90</v>
      </c>
      <c r="AU315" t="s">
        <v>90</v>
      </c>
      <c r="AW315">
        <v>2</v>
      </c>
      <c r="AY315">
        <v>110240</v>
      </c>
    </row>
    <row r="316" spans="1:51" ht="12.75" customHeight="1" x14ac:dyDescent="0.2">
      <c r="A316" t="s">
        <v>50</v>
      </c>
      <c r="B316">
        <v>1979</v>
      </c>
      <c r="C316" t="s">
        <v>90</v>
      </c>
      <c r="D316" t="s">
        <v>90</v>
      </c>
      <c r="G316">
        <v>0</v>
      </c>
      <c r="H316" t="s">
        <v>90</v>
      </c>
      <c r="I316" t="s">
        <v>90</v>
      </c>
      <c r="J316" t="s">
        <v>90</v>
      </c>
      <c r="K316" t="s">
        <v>90</v>
      </c>
      <c r="L316" t="s">
        <v>90</v>
      </c>
      <c r="M316" t="s">
        <v>90</v>
      </c>
      <c r="N316" t="s">
        <v>90</v>
      </c>
      <c r="O316" t="s">
        <v>90</v>
      </c>
      <c r="P316" t="s">
        <v>90</v>
      </c>
      <c r="Q316" t="s">
        <v>90</v>
      </c>
      <c r="R316" t="s">
        <v>90</v>
      </c>
      <c r="S316" t="s">
        <v>90</v>
      </c>
      <c r="T316" t="s">
        <v>90</v>
      </c>
      <c r="U316" t="s">
        <v>90</v>
      </c>
      <c r="V316" t="s">
        <v>90</v>
      </c>
      <c r="W316" t="s">
        <v>90</v>
      </c>
      <c r="X316" t="s">
        <v>90</v>
      </c>
      <c r="Y316" t="s">
        <v>90</v>
      </c>
      <c r="Z316" t="s">
        <v>90</v>
      </c>
      <c r="AA316" t="s">
        <v>90</v>
      </c>
      <c r="AB316" t="s">
        <v>90</v>
      </c>
      <c r="AC316">
        <v>99</v>
      </c>
      <c r="AD316">
        <f>AC316/AY316</f>
        <v>2.1727250581039352E-3</v>
      </c>
      <c r="AH316" t="s">
        <v>90</v>
      </c>
      <c r="AI316" t="s">
        <v>90</v>
      </c>
      <c r="AJ316" t="s">
        <v>90</v>
      </c>
      <c r="AK316" t="s">
        <v>90</v>
      </c>
      <c r="AL316" t="s">
        <v>90</v>
      </c>
      <c r="AM316" t="s">
        <v>90</v>
      </c>
      <c r="AN316">
        <v>0</v>
      </c>
      <c r="AO316" t="s">
        <v>90</v>
      </c>
      <c r="AP316" t="s">
        <v>90</v>
      </c>
      <c r="AQ316">
        <v>0</v>
      </c>
      <c r="AR316" t="s">
        <v>90</v>
      </c>
      <c r="AT316" t="s">
        <v>90</v>
      </c>
      <c r="AU316" t="s">
        <v>90</v>
      </c>
      <c r="AW316">
        <v>2</v>
      </c>
      <c r="AY316">
        <v>45564.9</v>
      </c>
    </row>
    <row r="317" spans="1:51" ht="12.75" customHeight="1" x14ac:dyDescent="0.2">
      <c r="A317" t="s">
        <v>51</v>
      </c>
      <c r="B317">
        <v>1979</v>
      </c>
      <c r="C317" t="s">
        <v>90</v>
      </c>
      <c r="D317" t="s">
        <v>90</v>
      </c>
      <c r="G317">
        <v>0</v>
      </c>
      <c r="H317" t="s">
        <v>90</v>
      </c>
      <c r="I317" t="s">
        <v>90</v>
      </c>
      <c r="J317" t="s">
        <v>90</v>
      </c>
      <c r="K317" t="s">
        <v>90</v>
      </c>
      <c r="L317" t="s">
        <v>90</v>
      </c>
      <c r="M317" t="s">
        <v>90</v>
      </c>
      <c r="N317" t="s">
        <v>90</v>
      </c>
      <c r="O317" t="s">
        <v>90</v>
      </c>
      <c r="P317" t="s">
        <v>90</v>
      </c>
      <c r="Q317" t="s">
        <v>90</v>
      </c>
      <c r="R317" t="s">
        <v>90</v>
      </c>
      <c r="S317" t="s">
        <v>90</v>
      </c>
      <c r="T317" t="s">
        <v>90</v>
      </c>
      <c r="U317" t="s">
        <v>90</v>
      </c>
      <c r="V317" t="s">
        <v>90</v>
      </c>
      <c r="W317" t="s">
        <v>90</v>
      </c>
      <c r="X317" t="s">
        <v>90</v>
      </c>
      <c r="Y317" t="s">
        <v>90</v>
      </c>
      <c r="Z317" t="s">
        <v>90</v>
      </c>
      <c r="AA317" t="s">
        <v>90</v>
      </c>
      <c r="AB317" t="s">
        <v>90</v>
      </c>
      <c r="AC317">
        <v>0</v>
      </c>
      <c r="AD317">
        <f>AC317/AY317</f>
        <v>0</v>
      </c>
      <c r="AH317" t="s">
        <v>90</v>
      </c>
      <c r="AI317" t="s">
        <v>90</v>
      </c>
      <c r="AJ317" t="s">
        <v>90</v>
      </c>
      <c r="AK317" t="s">
        <v>90</v>
      </c>
      <c r="AL317" t="s">
        <v>90</v>
      </c>
      <c r="AM317" t="s">
        <v>90</v>
      </c>
      <c r="AN317">
        <v>0</v>
      </c>
      <c r="AO317" t="s">
        <v>90</v>
      </c>
      <c r="AP317" t="s">
        <v>90</v>
      </c>
      <c r="AQ317">
        <v>0</v>
      </c>
      <c r="AR317" t="s">
        <v>90</v>
      </c>
      <c r="AT317" t="s">
        <v>90</v>
      </c>
      <c r="AU317" t="s">
        <v>90</v>
      </c>
      <c r="AW317">
        <v>2</v>
      </c>
      <c r="AY317">
        <v>25506.3</v>
      </c>
    </row>
    <row r="318" spans="1:51" ht="12.75" customHeight="1" x14ac:dyDescent="0.2">
      <c r="A318" t="s">
        <v>52</v>
      </c>
      <c r="B318">
        <v>1979</v>
      </c>
      <c r="C318" t="s">
        <v>90</v>
      </c>
      <c r="D318" t="s">
        <v>90</v>
      </c>
      <c r="G318">
        <v>0</v>
      </c>
      <c r="H318" t="s">
        <v>90</v>
      </c>
      <c r="I318" t="s">
        <v>90</v>
      </c>
      <c r="J318" t="s">
        <v>90</v>
      </c>
      <c r="K318" t="s">
        <v>90</v>
      </c>
      <c r="L318" t="s">
        <v>90</v>
      </c>
      <c r="M318" t="s">
        <v>90</v>
      </c>
      <c r="N318" t="s">
        <v>90</v>
      </c>
      <c r="O318" t="s">
        <v>90</v>
      </c>
      <c r="P318" t="s">
        <v>90</v>
      </c>
      <c r="Q318" t="s">
        <v>90</v>
      </c>
      <c r="R318" t="s">
        <v>90</v>
      </c>
      <c r="S318" t="s">
        <v>90</v>
      </c>
      <c r="T318" t="s">
        <v>90</v>
      </c>
      <c r="U318" t="s">
        <v>90</v>
      </c>
      <c r="V318" t="s">
        <v>90</v>
      </c>
      <c r="W318" t="s">
        <v>90</v>
      </c>
      <c r="X318" t="s">
        <v>90</v>
      </c>
      <c r="Y318" t="s">
        <v>90</v>
      </c>
      <c r="Z318" t="s">
        <v>90</v>
      </c>
      <c r="AA318" t="s">
        <v>90</v>
      </c>
      <c r="AB318" t="s">
        <v>90</v>
      </c>
      <c r="AC318">
        <v>563</v>
      </c>
      <c r="AD318">
        <f>AC318/AY318</f>
        <v>2.7654432568374722E-2</v>
      </c>
      <c r="AH318" t="s">
        <v>90</v>
      </c>
      <c r="AI318" t="s">
        <v>90</v>
      </c>
      <c r="AJ318" t="s">
        <v>90</v>
      </c>
      <c r="AK318" t="s">
        <v>90</v>
      </c>
      <c r="AL318" t="s">
        <v>90</v>
      </c>
      <c r="AM318" t="s">
        <v>90</v>
      </c>
      <c r="AN318">
        <v>0</v>
      </c>
      <c r="AO318" t="s">
        <v>90</v>
      </c>
      <c r="AP318" t="s">
        <v>90</v>
      </c>
      <c r="AQ318">
        <v>0</v>
      </c>
      <c r="AR318" t="s">
        <v>90</v>
      </c>
      <c r="AT318" t="s">
        <v>90</v>
      </c>
      <c r="AU318" t="s">
        <v>90</v>
      </c>
      <c r="AW318">
        <v>2</v>
      </c>
      <c r="AY318">
        <v>20358.400000000001</v>
      </c>
    </row>
    <row r="319" spans="1:51" ht="12.75" customHeight="1" x14ac:dyDescent="0.2">
      <c r="A319" t="s">
        <v>53</v>
      </c>
      <c r="B319">
        <v>1979</v>
      </c>
      <c r="C319" t="s">
        <v>90</v>
      </c>
      <c r="D319" t="s">
        <v>90</v>
      </c>
      <c r="G319">
        <v>0</v>
      </c>
      <c r="H319" t="s">
        <v>90</v>
      </c>
      <c r="I319" t="s">
        <v>90</v>
      </c>
      <c r="J319" t="s">
        <v>90</v>
      </c>
      <c r="K319" t="s">
        <v>90</v>
      </c>
      <c r="L319" t="s">
        <v>90</v>
      </c>
      <c r="M319" t="s">
        <v>90</v>
      </c>
      <c r="N319" t="s">
        <v>90</v>
      </c>
      <c r="O319" t="s">
        <v>90</v>
      </c>
      <c r="P319" t="s">
        <v>90</v>
      </c>
      <c r="Q319" t="s">
        <v>90</v>
      </c>
      <c r="R319" t="s">
        <v>90</v>
      </c>
      <c r="S319" t="s">
        <v>90</v>
      </c>
      <c r="T319" t="s">
        <v>90</v>
      </c>
      <c r="U319" t="s">
        <v>90</v>
      </c>
      <c r="V319" t="s">
        <v>90</v>
      </c>
      <c r="W319" t="s">
        <v>90</v>
      </c>
      <c r="X319" t="s">
        <v>90</v>
      </c>
      <c r="Y319" t="s">
        <v>90</v>
      </c>
      <c r="Z319" t="s">
        <v>90</v>
      </c>
      <c r="AA319" t="s">
        <v>90</v>
      </c>
      <c r="AB319" t="s">
        <v>90</v>
      </c>
      <c r="AC319">
        <v>13799</v>
      </c>
      <c r="AD319">
        <f>AC319/AY319</f>
        <v>0.53334415559317583</v>
      </c>
      <c r="AH319" t="s">
        <v>90</v>
      </c>
      <c r="AI319" t="s">
        <v>90</v>
      </c>
      <c r="AJ319" t="s">
        <v>90</v>
      </c>
      <c r="AK319" t="s">
        <v>90</v>
      </c>
      <c r="AL319" t="s">
        <v>90</v>
      </c>
      <c r="AM319" t="s">
        <v>90</v>
      </c>
      <c r="AN319">
        <v>0</v>
      </c>
      <c r="AO319" t="s">
        <v>90</v>
      </c>
      <c r="AP319" t="s">
        <v>90</v>
      </c>
      <c r="AQ319">
        <v>0</v>
      </c>
      <c r="AR319" t="s">
        <v>90</v>
      </c>
      <c r="AT319" t="s">
        <v>90</v>
      </c>
      <c r="AU319" t="s">
        <v>90</v>
      </c>
      <c r="AW319">
        <v>2</v>
      </c>
      <c r="AY319">
        <v>25872.6</v>
      </c>
    </row>
    <row r="320" spans="1:51" ht="12.75" customHeight="1" x14ac:dyDescent="0.2">
      <c r="A320" t="s">
        <v>54</v>
      </c>
      <c r="B320">
        <v>1979</v>
      </c>
      <c r="C320" t="s">
        <v>90</v>
      </c>
      <c r="D320" t="s">
        <v>90</v>
      </c>
      <c r="G320">
        <v>0</v>
      </c>
      <c r="H320" t="s">
        <v>90</v>
      </c>
      <c r="I320" t="s">
        <v>90</v>
      </c>
      <c r="J320" t="s">
        <v>90</v>
      </c>
      <c r="K320" t="s">
        <v>90</v>
      </c>
      <c r="L320" t="s">
        <v>90</v>
      </c>
      <c r="M320" t="s">
        <v>90</v>
      </c>
      <c r="N320" t="s">
        <v>90</v>
      </c>
      <c r="O320" t="s">
        <v>90</v>
      </c>
      <c r="P320" t="s">
        <v>90</v>
      </c>
      <c r="Q320" t="s">
        <v>90</v>
      </c>
      <c r="R320" t="s">
        <v>90</v>
      </c>
      <c r="S320" t="s">
        <v>90</v>
      </c>
      <c r="T320" t="s">
        <v>90</v>
      </c>
      <c r="U320" t="s">
        <v>90</v>
      </c>
      <c r="V320" t="s">
        <v>90</v>
      </c>
      <c r="W320" t="s">
        <v>90</v>
      </c>
      <c r="X320" t="s">
        <v>90</v>
      </c>
      <c r="Y320" t="s">
        <v>90</v>
      </c>
      <c r="Z320" t="s">
        <v>90</v>
      </c>
      <c r="AA320" t="s">
        <v>90</v>
      </c>
      <c r="AB320" t="s">
        <v>90</v>
      </c>
      <c r="AC320">
        <v>17849</v>
      </c>
      <c r="AD320">
        <f>AC320/AY320</f>
        <v>0.59037551309317871</v>
      </c>
      <c r="AH320" t="s">
        <v>90</v>
      </c>
      <c r="AI320" t="s">
        <v>90</v>
      </c>
      <c r="AJ320" t="s">
        <v>90</v>
      </c>
      <c r="AK320" t="s">
        <v>90</v>
      </c>
      <c r="AL320" t="s">
        <v>90</v>
      </c>
      <c r="AM320" t="s">
        <v>90</v>
      </c>
      <c r="AN320">
        <v>0</v>
      </c>
      <c r="AO320" t="s">
        <v>90</v>
      </c>
      <c r="AP320" t="s">
        <v>90</v>
      </c>
      <c r="AQ320">
        <v>1</v>
      </c>
      <c r="AR320" t="s">
        <v>90</v>
      </c>
      <c r="AT320" t="s">
        <v>90</v>
      </c>
      <c r="AU320" t="s">
        <v>90</v>
      </c>
      <c r="AW320">
        <v>2</v>
      </c>
      <c r="AY320">
        <v>30233.3</v>
      </c>
    </row>
    <row r="321" spans="1:51" ht="12.75" customHeight="1" x14ac:dyDescent="0.2">
      <c r="A321" t="s">
        <v>55</v>
      </c>
      <c r="B321">
        <v>1979</v>
      </c>
      <c r="C321" t="s">
        <v>90</v>
      </c>
      <c r="D321" t="s">
        <v>90</v>
      </c>
      <c r="G321">
        <v>0</v>
      </c>
      <c r="H321" t="s">
        <v>90</v>
      </c>
      <c r="I321" t="s">
        <v>90</v>
      </c>
      <c r="J321" t="s">
        <v>90</v>
      </c>
      <c r="K321" t="s">
        <v>90</v>
      </c>
      <c r="L321" t="s">
        <v>90</v>
      </c>
      <c r="M321" t="s">
        <v>90</v>
      </c>
      <c r="N321" t="s">
        <v>90</v>
      </c>
      <c r="O321" t="s">
        <v>90</v>
      </c>
      <c r="P321" t="s">
        <v>90</v>
      </c>
      <c r="Q321" t="s">
        <v>90</v>
      </c>
      <c r="R321" t="s">
        <v>90</v>
      </c>
      <c r="S321" t="s">
        <v>90</v>
      </c>
      <c r="T321" t="s">
        <v>90</v>
      </c>
      <c r="U321" t="s">
        <v>90</v>
      </c>
      <c r="V321" t="s">
        <v>90</v>
      </c>
      <c r="W321" t="s">
        <v>90</v>
      </c>
      <c r="X321" t="s">
        <v>90</v>
      </c>
      <c r="Y321" t="s">
        <v>90</v>
      </c>
      <c r="Z321" t="s">
        <v>90</v>
      </c>
      <c r="AA321" t="s">
        <v>90</v>
      </c>
      <c r="AB321" t="s">
        <v>90</v>
      </c>
      <c r="AC321">
        <v>1296</v>
      </c>
      <c r="AD321">
        <f>AC321/AY321</f>
        <v>0.16043972368714254</v>
      </c>
      <c r="AH321" t="s">
        <v>90</v>
      </c>
      <c r="AI321" t="s">
        <v>90</v>
      </c>
      <c r="AJ321" t="s">
        <v>90</v>
      </c>
      <c r="AK321" t="s">
        <v>90</v>
      </c>
      <c r="AL321" t="s">
        <v>90</v>
      </c>
      <c r="AM321" t="s">
        <v>90</v>
      </c>
      <c r="AN321">
        <v>0</v>
      </c>
      <c r="AO321" t="s">
        <v>90</v>
      </c>
      <c r="AP321" t="s">
        <v>90</v>
      </c>
      <c r="AQ321">
        <v>0</v>
      </c>
      <c r="AR321" t="s">
        <v>90</v>
      </c>
      <c r="AT321" t="s">
        <v>90</v>
      </c>
      <c r="AU321" t="s">
        <v>90</v>
      </c>
      <c r="AW321">
        <v>2</v>
      </c>
      <c r="AY321">
        <v>8077.8</v>
      </c>
    </row>
    <row r="322" spans="1:51" ht="12.75" customHeight="1" x14ac:dyDescent="0.2">
      <c r="A322" t="s">
        <v>56</v>
      </c>
      <c r="B322">
        <v>1979</v>
      </c>
      <c r="C322" t="s">
        <v>90</v>
      </c>
      <c r="D322" t="s">
        <v>90</v>
      </c>
      <c r="G322">
        <v>0</v>
      </c>
      <c r="H322" t="s">
        <v>90</v>
      </c>
      <c r="I322" t="s">
        <v>90</v>
      </c>
      <c r="J322" t="s">
        <v>90</v>
      </c>
      <c r="K322" t="s">
        <v>90</v>
      </c>
      <c r="L322" t="s">
        <v>90</v>
      </c>
      <c r="M322" t="s">
        <v>90</v>
      </c>
      <c r="N322" t="s">
        <v>90</v>
      </c>
      <c r="O322" t="s">
        <v>90</v>
      </c>
      <c r="P322" t="s">
        <v>90</v>
      </c>
      <c r="Q322" t="s">
        <v>90</v>
      </c>
      <c r="R322" t="s">
        <v>90</v>
      </c>
      <c r="S322" t="s">
        <v>90</v>
      </c>
      <c r="T322" t="s">
        <v>90</v>
      </c>
      <c r="U322" t="s">
        <v>90</v>
      </c>
      <c r="V322" t="s">
        <v>90</v>
      </c>
      <c r="W322" t="s">
        <v>90</v>
      </c>
      <c r="X322" t="s">
        <v>90</v>
      </c>
      <c r="Y322" t="s">
        <v>90</v>
      </c>
      <c r="Z322" t="s">
        <v>90</v>
      </c>
      <c r="AA322" t="s">
        <v>90</v>
      </c>
      <c r="AB322" t="s">
        <v>90</v>
      </c>
      <c r="AC322">
        <v>21103</v>
      </c>
      <c r="AD322">
        <f>AC322/AY322</f>
        <v>0.50699603109774261</v>
      </c>
      <c r="AH322" t="s">
        <v>90</v>
      </c>
      <c r="AI322" t="s">
        <v>90</v>
      </c>
      <c r="AJ322" t="s">
        <v>90</v>
      </c>
      <c r="AK322" t="s">
        <v>90</v>
      </c>
      <c r="AL322" t="s">
        <v>90</v>
      </c>
      <c r="AM322" t="s">
        <v>90</v>
      </c>
      <c r="AN322">
        <v>0</v>
      </c>
      <c r="AO322" t="s">
        <v>90</v>
      </c>
      <c r="AP322" t="s">
        <v>90</v>
      </c>
      <c r="AQ322">
        <v>1</v>
      </c>
      <c r="AR322" t="s">
        <v>90</v>
      </c>
      <c r="AT322" t="s">
        <v>90</v>
      </c>
      <c r="AU322" t="s">
        <v>90</v>
      </c>
      <c r="AW322">
        <v>2</v>
      </c>
      <c r="AY322">
        <v>41623.599999999999</v>
      </c>
    </row>
    <row r="323" spans="1:51" ht="12.75" customHeight="1" x14ac:dyDescent="0.2">
      <c r="A323" t="s">
        <v>57</v>
      </c>
      <c r="B323">
        <v>1979</v>
      </c>
      <c r="C323" t="s">
        <v>90</v>
      </c>
      <c r="D323" t="s">
        <v>90</v>
      </c>
      <c r="G323">
        <v>0</v>
      </c>
      <c r="H323" t="s">
        <v>90</v>
      </c>
      <c r="I323" t="s">
        <v>90</v>
      </c>
      <c r="J323" t="s">
        <v>90</v>
      </c>
      <c r="K323" t="s">
        <v>90</v>
      </c>
      <c r="L323" t="s">
        <v>90</v>
      </c>
      <c r="M323" t="s">
        <v>90</v>
      </c>
      <c r="N323" t="s">
        <v>90</v>
      </c>
      <c r="O323" t="s">
        <v>90</v>
      </c>
      <c r="P323" t="s">
        <v>90</v>
      </c>
      <c r="Q323" t="s">
        <v>90</v>
      </c>
      <c r="R323" t="s">
        <v>90</v>
      </c>
      <c r="S323" t="s">
        <v>90</v>
      </c>
      <c r="T323" t="s">
        <v>90</v>
      </c>
      <c r="U323" t="s">
        <v>90</v>
      </c>
      <c r="V323" t="s">
        <v>90</v>
      </c>
      <c r="W323" t="s">
        <v>90</v>
      </c>
      <c r="X323" t="s">
        <v>90</v>
      </c>
      <c r="Y323" t="s">
        <v>90</v>
      </c>
      <c r="Z323" t="s">
        <v>90</v>
      </c>
      <c r="AA323" t="s">
        <v>90</v>
      </c>
      <c r="AB323" t="s">
        <v>90</v>
      </c>
      <c r="AC323">
        <v>35166</v>
      </c>
      <c r="AD323">
        <f>AC323/AY323</f>
        <v>0.67962422187993421</v>
      </c>
      <c r="AH323" t="s">
        <v>90</v>
      </c>
      <c r="AI323" t="s">
        <v>90</v>
      </c>
      <c r="AJ323" t="s">
        <v>90</v>
      </c>
      <c r="AK323" t="s">
        <v>90</v>
      </c>
      <c r="AL323" t="s">
        <v>90</v>
      </c>
      <c r="AM323" t="s">
        <v>90</v>
      </c>
      <c r="AN323">
        <v>0</v>
      </c>
      <c r="AO323" t="s">
        <v>90</v>
      </c>
      <c r="AP323" t="s">
        <v>90</v>
      </c>
      <c r="AQ323">
        <v>1</v>
      </c>
      <c r="AR323" t="s">
        <v>90</v>
      </c>
      <c r="AT323" t="s">
        <v>90</v>
      </c>
      <c r="AU323" t="s">
        <v>90</v>
      </c>
      <c r="AW323">
        <v>2</v>
      </c>
      <c r="AY323">
        <v>51743.3</v>
      </c>
    </row>
    <row r="324" spans="1:51" ht="12.75" customHeight="1" x14ac:dyDescent="0.2">
      <c r="A324" t="s">
        <v>58</v>
      </c>
      <c r="B324">
        <v>1979</v>
      </c>
      <c r="C324" t="s">
        <v>90</v>
      </c>
      <c r="D324" t="s">
        <v>90</v>
      </c>
      <c r="G324">
        <v>0</v>
      </c>
      <c r="H324" t="s">
        <v>90</v>
      </c>
      <c r="I324" t="s">
        <v>90</v>
      </c>
      <c r="J324" t="s">
        <v>90</v>
      </c>
      <c r="K324" t="s">
        <v>90</v>
      </c>
      <c r="L324" t="s">
        <v>90</v>
      </c>
      <c r="M324" t="s">
        <v>90</v>
      </c>
      <c r="N324" t="s">
        <v>90</v>
      </c>
      <c r="O324" t="s">
        <v>90</v>
      </c>
      <c r="P324" t="s">
        <v>90</v>
      </c>
      <c r="Q324" t="s">
        <v>90</v>
      </c>
      <c r="R324" t="s">
        <v>90</v>
      </c>
      <c r="S324" t="s">
        <v>90</v>
      </c>
      <c r="T324" t="s">
        <v>90</v>
      </c>
      <c r="U324" t="s">
        <v>90</v>
      </c>
      <c r="V324" t="s">
        <v>90</v>
      </c>
      <c r="W324" t="s">
        <v>90</v>
      </c>
      <c r="X324" t="s">
        <v>90</v>
      </c>
      <c r="Y324" t="s">
        <v>90</v>
      </c>
      <c r="Z324" t="s">
        <v>90</v>
      </c>
      <c r="AA324" t="s">
        <v>90</v>
      </c>
      <c r="AB324" t="s">
        <v>90</v>
      </c>
      <c r="AC324">
        <v>26505</v>
      </c>
      <c r="AD324">
        <f>AC324/AY324</f>
        <v>0.3131157766405353</v>
      </c>
      <c r="AH324" t="s">
        <v>90</v>
      </c>
      <c r="AI324" t="s">
        <v>90</v>
      </c>
      <c r="AJ324" t="s">
        <v>90</v>
      </c>
      <c r="AK324" t="s">
        <v>90</v>
      </c>
      <c r="AL324" t="s">
        <v>90</v>
      </c>
      <c r="AM324" t="s">
        <v>90</v>
      </c>
      <c r="AN324">
        <v>0</v>
      </c>
      <c r="AO324" t="s">
        <v>90</v>
      </c>
      <c r="AP324" t="s">
        <v>90</v>
      </c>
      <c r="AQ324">
        <v>0</v>
      </c>
      <c r="AR324" t="s">
        <v>90</v>
      </c>
      <c r="AT324" t="s">
        <v>90</v>
      </c>
      <c r="AU324" t="s">
        <v>90</v>
      </c>
      <c r="AW324">
        <v>2</v>
      </c>
      <c r="AY324">
        <v>84649.2</v>
      </c>
    </row>
    <row r="325" spans="1:51" ht="12.75" customHeight="1" x14ac:dyDescent="0.2">
      <c r="A325" t="s">
        <v>59</v>
      </c>
      <c r="B325">
        <v>1979</v>
      </c>
      <c r="C325" t="s">
        <v>90</v>
      </c>
      <c r="D325" t="s">
        <v>90</v>
      </c>
      <c r="G325">
        <v>0</v>
      </c>
      <c r="H325" t="s">
        <v>90</v>
      </c>
      <c r="I325" t="s">
        <v>90</v>
      </c>
      <c r="J325" t="s">
        <v>90</v>
      </c>
      <c r="K325" t="s">
        <v>90</v>
      </c>
      <c r="L325" t="s">
        <v>90</v>
      </c>
      <c r="M325" t="s">
        <v>90</v>
      </c>
      <c r="N325" t="s">
        <v>90</v>
      </c>
      <c r="O325" t="s">
        <v>90</v>
      </c>
      <c r="P325" t="s">
        <v>90</v>
      </c>
      <c r="Q325" t="s">
        <v>90</v>
      </c>
      <c r="R325" t="s">
        <v>90</v>
      </c>
      <c r="S325" t="s">
        <v>90</v>
      </c>
      <c r="T325" t="s">
        <v>90</v>
      </c>
      <c r="U325" t="s">
        <v>90</v>
      </c>
      <c r="V325" t="s">
        <v>90</v>
      </c>
      <c r="W325" t="s">
        <v>90</v>
      </c>
      <c r="X325" t="s">
        <v>90</v>
      </c>
      <c r="Y325" t="s">
        <v>90</v>
      </c>
      <c r="Z325" t="s">
        <v>90</v>
      </c>
      <c r="AA325" t="s">
        <v>90</v>
      </c>
      <c r="AB325" t="s">
        <v>90</v>
      </c>
      <c r="AC325">
        <v>4</v>
      </c>
      <c r="AD325">
        <f>AC325/AY325</f>
        <v>1.1251694786527221E-4</v>
      </c>
      <c r="AH325" t="s">
        <v>90</v>
      </c>
      <c r="AI325" t="s">
        <v>90</v>
      </c>
      <c r="AJ325" t="s">
        <v>90</v>
      </c>
      <c r="AK325" t="s">
        <v>90</v>
      </c>
      <c r="AL325" t="s">
        <v>90</v>
      </c>
      <c r="AM325" t="s">
        <v>90</v>
      </c>
      <c r="AN325">
        <v>0</v>
      </c>
      <c r="AO325" t="s">
        <v>90</v>
      </c>
      <c r="AP325" t="s">
        <v>90</v>
      </c>
      <c r="AQ325">
        <v>0</v>
      </c>
      <c r="AR325" t="s">
        <v>90</v>
      </c>
      <c r="AT325" t="s">
        <v>90</v>
      </c>
      <c r="AU325" t="s">
        <v>90</v>
      </c>
      <c r="AW325">
        <v>2</v>
      </c>
      <c r="AY325">
        <v>35550.199999999997</v>
      </c>
    </row>
    <row r="326" spans="1:51" ht="12.75" customHeight="1" x14ac:dyDescent="0.2">
      <c r="A326" t="s">
        <v>60</v>
      </c>
      <c r="B326">
        <v>1979</v>
      </c>
      <c r="C326" t="s">
        <v>90</v>
      </c>
      <c r="D326" t="s">
        <v>90</v>
      </c>
      <c r="G326">
        <v>0</v>
      </c>
      <c r="H326" t="s">
        <v>90</v>
      </c>
      <c r="I326" t="s">
        <v>90</v>
      </c>
      <c r="J326" t="s">
        <v>90</v>
      </c>
      <c r="K326" t="s">
        <v>90</v>
      </c>
      <c r="L326" t="s">
        <v>90</v>
      </c>
      <c r="M326" t="s">
        <v>90</v>
      </c>
      <c r="N326" t="s">
        <v>90</v>
      </c>
      <c r="O326" t="s">
        <v>90</v>
      </c>
      <c r="P326" t="s">
        <v>90</v>
      </c>
      <c r="Q326" t="s">
        <v>90</v>
      </c>
      <c r="R326" t="s">
        <v>90</v>
      </c>
      <c r="S326" t="s">
        <v>90</v>
      </c>
      <c r="T326" t="s">
        <v>90</v>
      </c>
      <c r="U326" t="s">
        <v>90</v>
      </c>
      <c r="V326" t="s">
        <v>90</v>
      </c>
      <c r="W326" t="s">
        <v>90</v>
      </c>
      <c r="X326" t="s">
        <v>90</v>
      </c>
      <c r="Y326" t="s">
        <v>90</v>
      </c>
      <c r="Z326" t="s">
        <v>90</v>
      </c>
      <c r="AA326" t="s">
        <v>90</v>
      </c>
      <c r="AB326" t="s">
        <v>90</v>
      </c>
      <c r="AC326">
        <v>364</v>
      </c>
      <c r="AD326">
        <f>AC326/AY326</f>
        <v>2.3372587294045129E-2</v>
      </c>
      <c r="AH326" t="s">
        <v>90</v>
      </c>
      <c r="AI326" t="s">
        <v>90</v>
      </c>
      <c r="AJ326" t="s">
        <v>90</v>
      </c>
      <c r="AK326" t="s">
        <v>90</v>
      </c>
      <c r="AL326" t="s">
        <v>90</v>
      </c>
      <c r="AM326" t="s">
        <v>90</v>
      </c>
      <c r="AN326">
        <v>0</v>
      </c>
      <c r="AO326" t="s">
        <v>90</v>
      </c>
      <c r="AP326" t="s">
        <v>90</v>
      </c>
      <c r="AQ326">
        <v>0</v>
      </c>
      <c r="AR326" t="s">
        <v>90</v>
      </c>
      <c r="AT326" t="s">
        <v>90</v>
      </c>
      <c r="AU326" t="s">
        <v>90</v>
      </c>
      <c r="AW326">
        <v>2</v>
      </c>
      <c r="AY326">
        <v>15573.8</v>
      </c>
    </row>
    <row r="327" spans="1:51" ht="12.75" customHeight="1" x14ac:dyDescent="0.2">
      <c r="A327" t="s">
        <v>61</v>
      </c>
      <c r="B327">
        <v>1979</v>
      </c>
      <c r="C327" t="s">
        <v>90</v>
      </c>
      <c r="D327" t="s">
        <v>90</v>
      </c>
      <c r="G327">
        <v>0</v>
      </c>
      <c r="H327" t="s">
        <v>90</v>
      </c>
      <c r="I327" t="s">
        <v>90</v>
      </c>
      <c r="J327" t="s">
        <v>90</v>
      </c>
      <c r="K327" t="s">
        <v>90</v>
      </c>
      <c r="L327" t="s">
        <v>90</v>
      </c>
      <c r="M327" t="s">
        <v>90</v>
      </c>
      <c r="N327" t="s">
        <v>90</v>
      </c>
      <c r="O327" t="s">
        <v>90</v>
      </c>
      <c r="P327" t="s">
        <v>90</v>
      </c>
      <c r="Q327" t="s">
        <v>90</v>
      </c>
      <c r="R327" t="s">
        <v>90</v>
      </c>
      <c r="S327" t="s">
        <v>90</v>
      </c>
      <c r="T327" t="s">
        <v>90</v>
      </c>
      <c r="U327" t="s">
        <v>90</v>
      </c>
      <c r="V327" t="s">
        <v>90</v>
      </c>
      <c r="W327" t="s">
        <v>90</v>
      </c>
      <c r="X327" t="s">
        <v>90</v>
      </c>
      <c r="Y327" t="s">
        <v>90</v>
      </c>
      <c r="Z327" t="s">
        <v>90</v>
      </c>
      <c r="AA327" t="s">
        <v>90</v>
      </c>
      <c r="AB327" t="s">
        <v>90</v>
      </c>
      <c r="AC327">
        <v>0</v>
      </c>
      <c r="AD327">
        <f>AC327/AY327</f>
        <v>0</v>
      </c>
      <c r="AH327" t="s">
        <v>90</v>
      </c>
      <c r="AI327" t="s">
        <v>90</v>
      </c>
      <c r="AJ327" t="s">
        <v>90</v>
      </c>
      <c r="AK327" t="s">
        <v>90</v>
      </c>
      <c r="AL327" t="s">
        <v>90</v>
      </c>
      <c r="AM327" t="s">
        <v>90</v>
      </c>
      <c r="AN327">
        <v>0</v>
      </c>
      <c r="AO327" t="s">
        <v>90</v>
      </c>
      <c r="AP327" t="s">
        <v>90</v>
      </c>
      <c r="AQ327">
        <v>0</v>
      </c>
      <c r="AR327" t="s">
        <v>90</v>
      </c>
      <c r="AT327" t="s">
        <v>90</v>
      </c>
      <c r="AU327" t="s">
        <v>90</v>
      </c>
      <c r="AW327">
        <v>2</v>
      </c>
      <c r="AY327">
        <v>40233.199999999997</v>
      </c>
    </row>
    <row r="328" spans="1:51" ht="12.75" customHeight="1" x14ac:dyDescent="0.2">
      <c r="A328" t="s">
        <v>62</v>
      </c>
      <c r="B328">
        <v>1979</v>
      </c>
      <c r="C328" t="s">
        <v>90</v>
      </c>
      <c r="D328" t="s">
        <v>90</v>
      </c>
      <c r="G328">
        <v>0</v>
      </c>
      <c r="H328" t="s">
        <v>90</v>
      </c>
      <c r="I328" t="s">
        <v>90</v>
      </c>
      <c r="J328" t="s">
        <v>90</v>
      </c>
      <c r="K328" t="s">
        <v>90</v>
      </c>
      <c r="L328" t="s">
        <v>90</v>
      </c>
      <c r="M328" t="s">
        <v>90</v>
      </c>
      <c r="N328" t="s">
        <v>90</v>
      </c>
      <c r="O328" t="s">
        <v>90</v>
      </c>
      <c r="P328" t="s">
        <v>90</v>
      </c>
      <c r="Q328" t="s">
        <v>90</v>
      </c>
      <c r="R328" t="s">
        <v>90</v>
      </c>
      <c r="S328" t="s">
        <v>90</v>
      </c>
      <c r="T328" t="s">
        <v>90</v>
      </c>
      <c r="U328" t="s">
        <v>90</v>
      </c>
      <c r="V328" t="s">
        <v>90</v>
      </c>
      <c r="W328" t="s">
        <v>90</v>
      </c>
      <c r="X328" t="s">
        <v>90</v>
      </c>
      <c r="Y328" t="s">
        <v>90</v>
      </c>
      <c r="Z328" t="s">
        <v>90</v>
      </c>
      <c r="AA328" t="s">
        <v>90</v>
      </c>
      <c r="AB328" t="s">
        <v>90</v>
      </c>
      <c r="AC328">
        <v>7</v>
      </c>
      <c r="AD328">
        <f>AC328/AY328</f>
        <v>1.1013527758810036E-3</v>
      </c>
      <c r="AH328" t="s">
        <v>90</v>
      </c>
      <c r="AI328" t="s">
        <v>90</v>
      </c>
      <c r="AJ328" t="s">
        <v>90</v>
      </c>
      <c r="AK328" t="s">
        <v>90</v>
      </c>
      <c r="AL328" t="s">
        <v>90</v>
      </c>
      <c r="AM328" t="s">
        <v>90</v>
      </c>
      <c r="AN328">
        <v>0</v>
      </c>
      <c r="AO328" t="s">
        <v>90</v>
      </c>
      <c r="AP328" t="s">
        <v>90</v>
      </c>
      <c r="AQ328">
        <v>1</v>
      </c>
      <c r="AR328" t="s">
        <v>90</v>
      </c>
      <c r="AT328" t="s">
        <v>90</v>
      </c>
      <c r="AU328" t="s">
        <v>90</v>
      </c>
      <c r="AW328">
        <v>2</v>
      </c>
      <c r="AY328">
        <v>6355.82</v>
      </c>
    </row>
    <row r="329" spans="1:51" ht="12.75" customHeight="1" x14ac:dyDescent="0.2">
      <c r="A329" t="s">
        <v>64</v>
      </c>
      <c r="B329">
        <v>1979</v>
      </c>
      <c r="C329" t="s">
        <v>90</v>
      </c>
      <c r="D329" t="s">
        <v>90</v>
      </c>
      <c r="G329">
        <v>0</v>
      </c>
      <c r="H329" t="s">
        <v>90</v>
      </c>
      <c r="I329" t="s">
        <v>90</v>
      </c>
      <c r="J329" t="s">
        <v>90</v>
      </c>
      <c r="K329" t="s">
        <v>90</v>
      </c>
      <c r="L329" t="s">
        <v>90</v>
      </c>
      <c r="M329" t="s">
        <v>90</v>
      </c>
      <c r="N329" t="s">
        <v>90</v>
      </c>
      <c r="O329" t="s">
        <v>90</v>
      </c>
      <c r="P329" t="s">
        <v>90</v>
      </c>
      <c r="Q329" t="s">
        <v>90</v>
      </c>
      <c r="R329" t="s">
        <v>90</v>
      </c>
      <c r="S329" t="s">
        <v>90</v>
      </c>
      <c r="T329" t="s">
        <v>90</v>
      </c>
      <c r="U329" t="s">
        <v>90</v>
      </c>
      <c r="V329" t="s">
        <v>90</v>
      </c>
      <c r="W329" t="s">
        <v>90</v>
      </c>
      <c r="X329" t="s">
        <v>90</v>
      </c>
      <c r="Y329" t="s">
        <v>90</v>
      </c>
      <c r="Z329" t="s">
        <v>90</v>
      </c>
      <c r="AA329" t="s">
        <v>90</v>
      </c>
      <c r="AB329" t="s">
        <v>90</v>
      </c>
      <c r="AC329">
        <v>7586</v>
      </c>
      <c r="AD329">
        <f>AC329/AY329</f>
        <v>0.56848242320691234</v>
      </c>
      <c r="AH329" t="s">
        <v>90</v>
      </c>
      <c r="AI329" t="s">
        <v>90</v>
      </c>
      <c r="AJ329" t="s">
        <v>90</v>
      </c>
      <c r="AK329" t="s">
        <v>90</v>
      </c>
      <c r="AL329" t="s">
        <v>90</v>
      </c>
      <c r="AM329" t="s">
        <v>90</v>
      </c>
      <c r="AN329">
        <v>0</v>
      </c>
      <c r="AO329" t="s">
        <v>90</v>
      </c>
      <c r="AP329" t="s">
        <v>90</v>
      </c>
      <c r="AQ329">
        <v>0</v>
      </c>
      <c r="AR329" t="s">
        <v>90</v>
      </c>
      <c r="AT329" t="s">
        <v>90</v>
      </c>
      <c r="AU329" t="s">
        <v>90</v>
      </c>
      <c r="AW329">
        <v>2</v>
      </c>
      <c r="AY329">
        <v>13344.3</v>
      </c>
    </row>
    <row r="330" spans="1:51" ht="12.75" customHeight="1" x14ac:dyDescent="0.2">
      <c r="A330" t="s">
        <v>65</v>
      </c>
      <c r="B330">
        <v>1979</v>
      </c>
      <c r="C330" t="s">
        <v>90</v>
      </c>
      <c r="D330" t="s">
        <v>90</v>
      </c>
      <c r="G330">
        <v>0</v>
      </c>
      <c r="H330" t="s">
        <v>90</v>
      </c>
      <c r="I330" t="s">
        <v>90</v>
      </c>
      <c r="J330" t="s">
        <v>90</v>
      </c>
      <c r="K330" t="s">
        <v>90</v>
      </c>
      <c r="L330" t="s">
        <v>90</v>
      </c>
      <c r="M330" t="s">
        <v>90</v>
      </c>
      <c r="N330" t="s">
        <v>90</v>
      </c>
      <c r="O330" t="s">
        <v>90</v>
      </c>
      <c r="P330" t="s">
        <v>90</v>
      </c>
      <c r="Q330" t="s">
        <v>90</v>
      </c>
      <c r="R330" t="s">
        <v>90</v>
      </c>
      <c r="S330" t="s">
        <v>90</v>
      </c>
      <c r="T330" t="s">
        <v>90</v>
      </c>
      <c r="U330" t="s">
        <v>90</v>
      </c>
      <c r="V330" t="s">
        <v>90</v>
      </c>
      <c r="W330" t="s">
        <v>90</v>
      </c>
      <c r="X330" t="s">
        <v>90</v>
      </c>
      <c r="Y330" t="s">
        <v>90</v>
      </c>
      <c r="Z330" t="s">
        <v>90</v>
      </c>
      <c r="AA330" t="s">
        <v>90</v>
      </c>
      <c r="AB330" t="s">
        <v>90</v>
      </c>
      <c r="AC330">
        <v>120826</v>
      </c>
      <c r="AD330">
        <f>AC330/AY330</f>
        <v>15.6496780719808</v>
      </c>
      <c r="AH330" t="s">
        <v>90</v>
      </c>
      <c r="AI330" t="s">
        <v>90</v>
      </c>
      <c r="AJ330" t="s">
        <v>90</v>
      </c>
      <c r="AK330" t="s">
        <v>90</v>
      </c>
      <c r="AL330" t="s">
        <v>90</v>
      </c>
      <c r="AM330" t="s">
        <v>90</v>
      </c>
      <c r="AN330">
        <v>1</v>
      </c>
      <c r="AO330" t="s">
        <v>90</v>
      </c>
      <c r="AP330" t="s">
        <v>90</v>
      </c>
      <c r="AQ330">
        <v>0</v>
      </c>
      <c r="AR330" t="s">
        <v>90</v>
      </c>
      <c r="AT330" t="s">
        <v>90</v>
      </c>
      <c r="AU330" t="s">
        <v>90</v>
      </c>
      <c r="AW330">
        <v>2</v>
      </c>
      <c r="AY330">
        <v>7720.67</v>
      </c>
    </row>
    <row r="331" spans="1:51" ht="12.75" customHeight="1" x14ac:dyDescent="0.2">
      <c r="A331" t="s">
        <v>66</v>
      </c>
      <c r="B331">
        <v>1979</v>
      </c>
      <c r="C331" t="s">
        <v>90</v>
      </c>
      <c r="D331" t="s">
        <v>90</v>
      </c>
      <c r="G331">
        <v>0</v>
      </c>
      <c r="H331" t="s">
        <v>90</v>
      </c>
      <c r="I331" t="s">
        <v>90</v>
      </c>
      <c r="J331" t="s">
        <v>90</v>
      </c>
      <c r="K331" t="s">
        <v>90</v>
      </c>
      <c r="L331" t="s">
        <v>90</v>
      </c>
      <c r="M331" t="s">
        <v>90</v>
      </c>
      <c r="N331" t="s">
        <v>90</v>
      </c>
      <c r="O331" t="s">
        <v>90</v>
      </c>
      <c r="P331" t="s">
        <v>90</v>
      </c>
      <c r="Q331" t="s">
        <v>90</v>
      </c>
      <c r="R331" t="s">
        <v>90</v>
      </c>
      <c r="S331" t="s">
        <v>90</v>
      </c>
      <c r="T331" t="s">
        <v>90</v>
      </c>
      <c r="U331" t="s">
        <v>90</v>
      </c>
      <c r="V331" t="s">
        <v>90</v>
      </c>
      <c r="W331" t="s">
        <v>90</v>
      </c>
      <c r="X331" t="s">
        <v>90</v>
      </c>
      <c r="Y331" t="s">
        <v>90</v>
      </c>
      <c r="Z331" t="s">
        <v>90</v>
      </c>
      <c r="AA331" t="s">
        <v>90</v>
      </c>
      <c r="AB331" t="s">
        <v>90</v>
      </c>
      <c r="AC331">
        <v>14432</v>
      </c>
      <c r="AD331">
        <f>AC331/AY331</f>
        <v>1.8987375079596465</v>
      </c>
      <c r="AH331" t="s">
        <v>90</v>
      </c>
      <c r="AI331" t="s">
        <v>90</v>
      </c>
      <c r="AJ331" t="s">
        <v>90</v>
      </c>
      <c r="AK331" t="s">
        <v>90</v>
      </c>
      <c r="AL331" t="s">
        <v>90</v>
      </c>
      <c r="AM331" t="s">
        <v>90</v>
      </c>
      <c r="AN331">
        <v>0</v>
      </c>
      <c r="AO331" t="s">
        <v>90</v>
      </c>
      <c r="AP331" t="s">
        <v>90</v>
      </c>
      <c r="AQ331">
        <v>1</v>
      </c>
      <c r="AR331" t="s">
        <v>90</v>
      </c>
      <c r="AT331" t="s">
        <v>90</v>
      </c>
      <c r="AU331" t="s">
        <v>90</v>
      </c>
      <c r="AW331">
        <v>2</v>
      </c>
      <c r="AY331">
        <v>7600.84</v>
      </c>
    </row>
    <row r="332" spans="1:51" ht="12.75" customHeight="1" x14ac:dyDescent="0.2">
      <c r="A332" t="s">
        <v>67</v>
      </c>
      <c r="B332">
        <v>1979</v>
      </c>
      <c r="C332" t="s">
        <v>90</v>
      </c>
      <c r="D332" t="s">
        <v>90</v>
      </c>
      <c r="G332">
        <v>0</v>
      </c>
      <c r="H332" t="s">
        <v>90</v>
      </c>
      <c r="I332" t="s">
        <v>90</v>
      </c>
      <c r="J332" t="s">
        <v>90</v>
      </c>
      <c r="K332" t="s">
        <v>90</v>
      </c>
      <c r="L332" t="s">
        <v>90</v>
      </c>
      <c r="M332" t="s">
        <v>90</v>
      </c>
      <c r="N332" t="s">
        <v>90</v>
      </c>
      <c r="O332" t="s">
        <v>90</v>
      </c>
      <c r="P332" t="s">
        <v>90</v>
      </c>
      <c r="Q332" t="s">
        <v>90</v>
      </c>
      <c r="R332" t="s">
        <v>90</v>
      </c>
      <c r="S332" t="s">
        <v>90</v>
      </c>
      <c r="T332" t="s">
        <v>90</v>
      </c>
      <c r="U332" t="s">
        <v>90</v>
      </c>
      <c r="V332" t="s">
        <v>90</v>
      </c>
      <c r="W332" t="s">
        <v>90</v>
      </c>
      <c r="X332" t="s">
        <v>90</v>
      </c>
      <c r="Y332" t="s">
        <v>90</v>
      </c>
      <c r="Z332" t="s">
        <v>90</v>
      </c>
      <c r="AA332" t="s">
        <v>90</v>
      </c>
      <c r="AB332" t="s">
        <v>90</v>
      </c>
      <c r="AC332">
        <v>36877</v>
      </c>
      <c r="AD332">
        <f>AC332/AY332</f>
        <v>0.50252440943808896</v>
      </c>
      <c r="AH332" t="s">
        <v>90</v>
      </c>
      <c r="AI332" t="s">
        <v>90</v>
      </c>
      <c r="AJ332" t="s">
        <v>90</v>
      </c>
      <c r="AK332" t="s">
        <v>90</v>
      </c>
      <c r="AL332" t="s">
        <v>90</v>
      </c>
      <c r="AM332" t="s">
        <v>90</v>
      </c>
      <c r="AN332">
        <v>0</v>
      </c>
      <c r="AO332" t="s">
        <v>90</v>
      </c>
      <c r="AP332" t="s">
        <v>90</v>
      </c>
      <c r="AQ332">
        <v>0</v>
      </c>
      <c r="AR332" t="s">
        <v>90</v>
      </c>
      <c r="AT332" t="s">
        <v>90</v>
      </c>
      <c r="AU332" t="s">
        <v>90</v>
      </c>
      <c r="AW332">
        <v>2</v>
      </c>
      <c r="AY332">
        <v>73383.5</v>
      </c>
    </row>
    <row r="333" spans="1:51" ht="12.75" customHeight="1" x14ac:dyDescent="0.2">
      <c r="A333" t="s">
        <v>68</v>
      </c>
      <c r="B333">
        <v>1979</v>
      </c>
      <c r="C333" t="s">
        <v>90</v>
      </c>
      <c r="D333" t="s">
        <v>90</v>
      </c>
      <c r="G333">
        <v>0</v>
      </c>
      <c r="H333" t="s">
        <v>90</v>
      </c>
      <c r="I333" t="s">
        <v>90</v>
      </c>
      <c r="J333" t="s">
        <v>90</v>
      </c>
      <c r="K333" t="s">
        <v>90</v>
      </c>
      <c r="L333" t="s">
        <v>90</v>
      </c>
      <c r="M333" t="s">
        <v>90</v>
      </c>
      <c r="N333" t="s">
        <v>90</v>
      </c>
      <c r="O333" t="s">
        <v>90</v>
      </c>
      <c r="P333" t="s">
        <v>90</v>
      </c>
      <c r="Q333" t="s">
        <v>90</v>
      </c>
      <c r="R333" t="s">
        <v>90</v>
      </c>
      <c r="S333" t="s">
        <v>90</v>
      </c>
      <c r="T333" t="s">
        <v>90</v>
      </c>
      <c r="U333" t="s">
        <v>90</v>
      </c>
      <c r="V333" t="s">
        <v>90</v>
      </c>
      <c r="W333" t="s">
        <v>90</v>
      </c>
      <c r="X333" t="s">
        <v>90</v>
      </c>
      <c r="Y333" t="s">
        <v>90</v>
      </c>
      <c r="Z333" t="s">
        <v>90</v>
      </c>
      <c r="AA333" t="s">
        <v>90</v>
      </c>
      <c r="AB333" t="s">
        <v>90</v>
      </c>
      <c r="AC333">
        <v>2542</v>
      </c>
      <c r="AD333">
        <f>AC333/AY333</f>
        <v>0.26960066859268872</v>
      </c>
      <c r="AH333" t="s">
        <v>90</v>
      </c>
      <c r="AI333" t="s">
        <v>90</v>
      </c>
      <c r="AJ333" t="s">
        <v>90</v>
      </c>
      <c r="AK333" t="s">
        <v>90</v>
      </c>
      <c r="AL333" t="s">
        <v>90</v>
      </c>
      <c r="AM333" t="s">
        <v>90</v>
      </c>
      <c r="AN333">
        <v>0</v>
      </c>
      <c r="AO333" t="s">
        <v>90</v>
      </c>
      <c r="AP333" t="s">
        <v>90</v>
      </c>
      <c r="AQ333">
        <v>1</v>
      </c>
      <c r="AR333" t="s">
        <v>90</v>
      </c>
      <c r="AT333" t="s">
        <v>90</v>
      </c>
      <c r="AU333" t="s">
        <v>90</v>
      </c>
      <c r="AW333">
        <v>2</v>
      </c>
      <c r="AY333">
        <v>9428.76</v>
      </c>
    </row>
    <row r="334" spans="1:51" ht="12.75" customHeight="1" x14ac:dyDescent="0.2">
      <c r="A334" t="s">
        <v>70</v>
      </c>
      <c r="B334">
        <v>1979</v>
      </c>
      <c r="C334" t="s">
        <v>90</v>
      </c>
      <c r="D334" t="s">
        <v>90</v>
      </c>
      <c r="G334">
        <v>0</v>
      </c>
      <c r="H334" t="s">
        <v>90</v>
      </c>
      <c r="I334" t="s">
        <v>90</v>
      </c>
      <c r="J334" t="s">
        <v>90</v>
      </c>
      <c r="K334" t="s">
        <v>90</v>
      </c>
      <c r="L334" t="s">
        <v>90</v>
      </c>
      <c r="M334" t="s">
        <v>90</v>
      </c>
      <c r="N334" t="s">
        <v>90</v>
      </c>
      <c r="O334" t="s">
        <v>90</v>
      </c>
      <c r="P334" t="s">
        <v>90</v>
      </c>
      <c r="Q334" t="s">
        <v>90</v>
      </c>
      <c r="R334" t="s">
        <v>90</v>
      </c>
      <c r="S334" t="s">
        <v>90</v>
      </c>
      <c r="T334" t="s">
        <v>90</v>
      </c>
      <c r="U334" t="s">
        <v>90</v>
      </c>
      <c r="V334" t="s">
        <v>90</v>
      </c>
      <c r="W334" t="s">
        <v>90</v>
      </c>
      <c r="X334" t="s">
        <v>90</v>
      </c>
      <c r="Y334" t="s">
        <v>90</v>
      </c>
      <c r="Z334" t="s">
        <v>90</v>
      </c>
      <c r="AA334" t="s">
        <v>90</v>
      </c>
      <c r="AB334" t="s">
        <v>90</v>
      </c>
      <c r="AC334">
        <v>106080</v>
      </c>
      <c r="AD334">
        <f>AC334/AY334</f>
        <v>0.64111009712141087</v>
      </c>
      <c r="AH334" t="s">
        <v>90</v>
      </c>
      <c r="AI334" t="s">
        <v>90</v>
      </c>
      <c r="AJ334" t="s">
        <v>90</v>
      </c>
      <c r="AK334" t="s">
        <v>90</v>
      </c>
      <c r="AL334" t="s">
        <v>90</v>
      </c>
      <c r="AM334" t="s">
        <v>90</v>
      </c>
      <c r="AN334">
        <v>0</v>
      </c>
      <c r="AO334" t="s">
        <v>90</v>
      </c>
      <c r="AP334" t="s">
        <v>90</v>
      </c>
      <c r="AQ334">
        <v>0</v>
      </c>
      <c r="AR334" t="s">
        <v>90</v>
      </c>
      <c r="AT334" t="s">
        <v>90</v>
      </c>
      <c r="AU334" t="s">
        <v>90</v>
      </c>
      <c r="AW334">
        <v>2</v>
      </c>
      <c r="AY334">
        <v>165463</v>
      </c>
    </row>
    <row r="335" spans="1:51" ht="12.75" customHeight="1" x14ac:dyDescent="0.2">
      <c r="A335" t="s">
        <v>71</v>
      </c>
      <c r="B335">
        <v>1979</v>
      </c>
      <c r="C335" t="s">
        <v>90</v>
      </c>
      <c r="D335" t="s">
        <v>90</v>
      </c>
      <c r="G335">
        <v>0</v>
      </c>
      <c r="H335" t="s">
        <v>90</v>
      </c>
      <c r="I335" t="s">
        <v>90</v>
      </c>
      <c r="J335" t="s">
        <v>90</v>
      </c>
      <c r="K335" t="s">
        <v>90</v>
      </c>
      <c r="L335" t="s">
        <v>90</v>
      </c>
      <c r="M335" t="s">
        <v>90</v>
      </c>
      <c r="N335" t="s">
        <v>90</v>
      </c>
      <c r="O335" t="s">
        <v>90</v>
      </c>
      <c r="P335" t="s">
        <v>90</v>
      </c>
      <c r="Q335" t="s">
        <v>90</v>
      </c>
      <c r="R335" t="s">
        <v>90</v>
      </c>
      <c r="S335" t="s">
        <v>90</v>
      </c>
      <c r="T335" t="s">
        <v>90</v>
      </c>
      <c r="U335" t="s">
        <v>90</v>
      </c>
      <c r="V335" t="s">
        <v>90</v>
      </c>
      <c r="W335" t="s">
        <v>90</v>
      </c>
      <c r="X335" t="s">
        <v>90</v>
      </c>
      <c r="Y335" t="s">
        <v>90</v>
      </c>
      <c r="Z335" t="s">
        <v>90</v>
      </c>
      <c r="AA335" t="s">
        <v>90</v>
      </c>
      <c r="AB335" t="s">
        <v>90</v>
      </c>
      <c r="AC335">
        <v>0</v>
      </c>
      <c r="AD335">
        <f>AC335/AY335</f>
        <v>0</v>
      </c>
      <c r="AH335" t="s">
        <v>90</v>
      </c>
      <c r="AI335" t="s">
        <v>90</v>
      </c>
      <c r="AJ335" t="s">
        <v>90</v>
      </c>
      <c r="AK335" t="s">
        <v>90</v>
      </c>
      <c r="AL335" t="s">
        <v>90</v>
      </c>
      <c r="AM335" t="s">
        <v>90</v>
      </c>
      <c r="AN335">
        <v>0</v>
      </c>
      <c r="AO335" t="s">
        <v>90</v>
      </c>
      <c r="AP335" t="s">
        <v>90</v>
      </c>
      <c r="AQ335">
        <v>0</v>
      </c>
      <c r="AR335" t="s">
        <v>90</v>
      </c>
      <c r="AT335" t="s">
        <v>90</v>
      </c>
      <c r="AU335" t="s">
        <v>90</v>
      </c>
      <c r="AW335">
        <v>2</v>
      </c>
      <c r="AY335">
        <v>41580.9</v>
      </c>
    </row>
    <row r="336" spans="1:51" ht="12.75" customHeight="1" x14ac:dyDescent="0.2">
      <c r="A336" t="s">
        <v>72</v>
      </c>
      <c r="B336">
        <v>1979</v>
      </c>
      <c r="C336" t="s">
        <v>90</v>
      </c>
      <c r="D336" t="s">
        <v>90</v>
      </c>
      <c r="G336">
        <v>0</v>
      </c>
      <c r="H336" t="s">
        <v>90</v>
      </c>
      <c r="I336" t="s">
        <v>90</v>
      </c>
      <c r="J336" t="s">
        <v>90</v>
      </c>
      <c r="K336" t="s">
        <v>90</v>
      </c>
      <c r="L336" t="s">
        <v>90</v>
      </c>
      <c r="M336" t="s">
        <v>90</v>
      </c>
      <c r="N336" t="s">
        <v>90</v>
      </c>
      <c r="O336" t="s">
        <v>90</v>
      </c>
      <c r="P336" t="s">
        <v>90</v>
      </c>
      <c r="Q336" t="s">
        <v>90</v>
      </c>
      <c r="R336" t="s">
        <v>90</v>
      </c>
      <c r="S336" t="s">
        <v>90</v>
      </c>
      <c r="T336" t="s">
        <v>90</v>
      </c>
      <c r="U336" t="s">
        <v>90</v>
      </c>
      <c r="V336" t="s">
        <v>90</v>
      </c>
      <c r="W336" t="s">
        <v>90</v>
      </c>
      <c r="X336" t="s">
        <v>90</v>
      </c>
      <c r="Y336" t="s">
        <v>90</v>
      </c>
      <c r="Z336" t="s">
        <v>90</v>
      </c>
      <c r="AA336" t="s">
        <v>90</v>
      </c>
      <c r="AB336" t="s">
        <v>90</v>
      </c>
      <c r="AC336">
        <v>0</v>
      </c>
      <c r="AD336">
        <f>AC336/AY336</f>
        <v>0</v>
      </c>
      <c r="AH336" t="s">
        <v>90</v>
      </c>
      <c r="AI336" t="s">
        <v>90</v>
      </c>
      <c r="AJ336" t="s">
        <v>90</v>
      </c>
      <c r="AK336" t="s">
        <v>90</v>
      </c>
      <c r="AL336" t="s">
        <v>90</v>
      </c>
      <c r="AM336" t="s">
        <v>90</v>
      </c>
      <c r="AN336">
        <v>0</v>
      </c>
      <c r="AO336" t="s">
        <v>90</v>
      </c>
      <c r="AP336" t="s">
        <v>90</v>
      </c>
      <c r="AQ336">
        <v>0</v>
      </c>
      <c r="AR336" t="s">
        <v>90</v>
      </c>
      <c r="AT336" t="s">
        <v>90</v>
      </c>
      <c r="AU336" t="s">
        <v>90</v>
      </c>
      <c r="AW336">
        <v>2</v>
      </c>
      <c r="AY336">
        <v>5460.06</v>
      </c>
    </row>
    <row r="337" spans="1:51" ht="12.75" customHeight="1" x14ac:dyDescent="0.2">
      <c r="A337" t="s">
        <v>73</v>
      </c>
      <c r="B337">
        <v>1979</v>
      </c>
      <c r="C337" t="s">
        <v>90</v>
      </c>
      <c r="D337" t="s">
        <v>90</v>
      </c>
      <c r="G337">
        <v>0</v>
      </c>
      <c r="H337" t="s">
        <v>90</v>
      </c>
      <c r="I337" t="s">
        <v>90</v>
      </c>
      <c r="J337" t="s">
        <v>90</v>
      </c>
      <c r="K337" t="s">
        <v>90</v>
      </c>
      <c r="L337" t="s">
        <v>90</v>
      </c>
      <c r="M337" t="s">
        <v>90</v>
      </c>
      <c r="N337" t="s">
        <v>90</v>
      </c>
      <c r="O337" t="s">
        <v>90</v>
      </c>
      <c r="P337" t="s">
        <v>90</v>
      </c>
      <c r="Q337" t="s">
        <v>90</v>
      </c>
      <c r="R337" t="s">
        <v>90</v>
      </c>
      <c r="S337" t="s">
        <v>90</v>
      </c>
      <c r="T337" t="s">
        <v>90</v>
      </c>
      <c r="U337" t="s">
        <v>90</v>
      </c>
      <c r="V337" t="s">
        <v>90</v>
      </c>
      <c r="W337" t="s">
        <v>90</v>
      </c>
      <c r="X337" t="s">
        <v>90</v>
      </c>
      <c r="Y337" t="s">
        <v>90</v>
      </c>
      <c r="Z337" t="s">
        <v>90</v>
      </c>
      <c r="AA337" t="s">
        <v>90</v>
      </c>
      <c r="AB337" t="s">
        <v>90</v>
      </c>
      <c r="AC337">
        <v>26512</v>
      </c>
      <c r="AD337">
        <f>AC337/AY337</f>
        <v>0.28323152296769205</v>
      </c>
      <c r="AH337" t="s">
        <v>90</v>
      </c>
      <c r="AI337" t="s">
        <v>90</v>
      </c>
      <c r="AJ337" t="s">
        <v>90</v>
      </c>
      <c r="AK337" t="s">
        <v>90</v>
      </c>
      <c r="AL337" t="s">
        <v>90</v>
      </c>
      <c r="AM337" t="s">
        <v>90</v>
      </c>
      <c r="AN337">
        <v>0</v>
      </c>
      <c r="AO337" t="s">
        <v>90</v>
      </c>
      <c r="AP337" t="s">
        <v>90</v>
      </c>
      <c r="AQ337">
        <v>0</v>
      </c>
      <c r="AR337" t="s">
        <v>90</v>
      </c>
      <c r="AT337" t="s">
        <v>90</v>
      </c>
      <c r="AU337" t="s">
        <v>90</v>
      </c>
      <c r="AW337">
        <v>2</v>
      </c>
      <c r="AY337">
        <v>93605.4</v>
      </c>
    </row>
    <row r="338" spans="1:51" ht="12.75" customHeight="1" x14ac:dyDescent="0.2">
      <c r="A338" t="s">
        <v>74</v>
      </c>
      <c r="B338">
        <v>1979</v>
      </c>
      <c r="C338" t="s">
        <v>90</v>
      </c>
      <c r="D338" t="s">
        <v>90</v>
      </c>
      <c r="G338">
        <v>0</v>
      </c>
      <c r="H338" t="s">
        <v>90</v>
      </c>
      <c r="I338" t="s">
        <v>90</v>
      </c>
      <c r="J338" t="s">
        <v>90</v>
      </c>
      <c r="K338" t="s">
        <v>90</v>
      </c>
      <c r="L338" t="s">
        <v>90</v>
      </c>
      <c r="M338" t="s">
        <v>90</v>
      </c>
      <c r="N338" t="s">
        <v>90</v>
      </c>
      <c r="O338" t="s">
        <v>90</v>
      </c>
      <c r="P338" t="s">
        <v>90</v>
      </c>
      <c r="Q338" t="s">
        <v>90</v>
      </c>
      <c r="R338" t="s">
        <v>90</v>
      </c>
      <c r="S338" t="s">
        <v>90</v>
      </c>
      <c r="T338" t="s">
        <v>90</v>
      </c>
      <c r="U338" t="s">
        <v>90</v>
      </c>
      <c r="V338" t="s">
        <v>90</v>
      </c>
      <c r="W338" t="s">
        <v>90</v>
      </c>
      <c r="X338" t="s">
        <v>90</v>
      </c>
      <c r="Y338" t="s">
        <v>90</v>
      </c>
      <c r="Z338" t="s">
        <v>90</v>
      </c>
      <c r="AA338" t="s">
        <v>90</v>
      </c>
      <c r="AB338" t="s">
        <v>90</v>
      </c>
      <c r="AC338">
        <v>0</v>
      </c>
      <c r="AD338">
        <f>AC338/AY338</f>
        <v>0</v>
      </c>
      <c r="AH338" t="s">
        <v>90</v>
      </c>
      <c r="AI338" t="s">
        <v>90</v>
      </c>
      <c r="AJ338" t="s">
        <v>90</v>
      </c>
      <c r="AK338" t="s">
        <v>90</v>
      </c>
      <c r="AL338" t="s">
        <v>90</v>
      </c>
      <c r="AM338" t="s">
        <v>90</v>
      </c>
      <c r="AN338">
        <v>0</v>
      </c>
      <c r="AO338" t="s">
        <v>90</v>
      </c>
      <c r="AP338" t="s">
        <v>90</v>
      </c>
      <c r="AQ338">
        <v>0</v>
      </c>
      <c r="AR338" t="s">
        <v>90</v>
      </c>
      <c r="AT338" t="s">
        <v>90</v>
      </c>
      <c r="AU338" t="s">
        <v>90</v>
      </c>
      <c r="AW338">
        <v>2</v>
      </c>
      <c r="AY338">
        <v>23522.5</v>
      </c>
    </row>
    <row r="339" spans="1:51" ht="12.75" customHeight="1" x14ac:dyDescent="0.2">
      <c r="A339" t="s">
        <v>75</v>
      </c>
      <c r="B339">
        <v>1979</v>
      </c>
      <c r="C339" t="s">
        <v>90</v>
      </c>
      <c r="D339" t="s">
        <v>90</v>
      </c>
      <c r="G339">
        <v>0</v>
      </c>
      <c r="H339" t="s">
        <v>90</v>
      </c>
      <c r="I339" t="s">
        <v>90</v>
      </c>
      <c r="J339" t="s">
        <v>90</v>
      </c>
      <c r="K339" t="s">
        <v>90</v>
      </c>
      <c r="L339" t="s">
        <v>90</v>
      </c>
      <c r="M339" t="s">
        <v>90</v>
      </c>
      <c r="N339" t="s">
        <v>90</v>
      </c>
      <c r="O339" t="s">
        <v>90</v>
      </c>
      <c r="P339" t="s">
        <v>90</v>
      </c>
      <c r="Q339" t="s">
        <v>90</v>
      </c>
      <c r="R339" t="s">
        <v>90</v>
      </c>
      <c r="S339" t="s">
        <v>90</v>
      </c>
      <c r="T339" t="s">
        <v>90</v>
      </c>
      <c r="U339" t="s">
        <v>90</v>
      </c>
      <c r="V339" t="s">
        <v>90</v>
      </c>
      <c r="W339" t="s">
        <v>90</v>
      </c>
      <c r="X339" t="s">
        <v>90</v>
      </c>
      <c r="Y339" t="s">
        <v>90</v>
      </c>
      <c r="Z339" t="s">
        <v>90</v>
      </c>
      <c r="AA339" t="s">
        <v>90</v>
      </c>
      <c r="AB339" t="s">
        <v>90</v>
      </c>
      <c r="AC339">
        <v>5166</v>
      </c>
      <c r="AD339">
        <f>AC339/AY339</f>
        <v>0.22694923295903843</v>
      </c>
      <c r="AH339" t="s">
        <v>90</v>
      </c>
      <c r="AI339" t="s">
        <v>90</v>
      </c>
      <c r="AJ339" t="s">
        <v>90</v>
      </c>
      <c r="AK339" t="s">
        <v>90</v>
      </c>
      <c r="AL339" t="s">
        <v>90</v>
      </c>
      <c r="AM339" t="s">
        <v>90</v>
      </c>
      <c r="AN339">
        <v>0</v>
      </c>
      <c r="AO339" t="s">
        <v>90</v>
      </c>
      <c r="AP339" t="s">
        <v>90</v>
      </c>
      <c r="AQ339">
        <v>0</v>
      </c>
      <c r="AR339" t="s">
        <v>90</v>
      </c>
      <c r="AT339" t="s">
        <v>90</v>
      </c>
      <c r="AU339" t="s">
        <v>90</v>
      </c>
      <c r="AW339">
        <v>2</v>
      </c>
      <c r="AY339">
        <v>22762.799999999999</v>
      </c>
    </row>
    <row r="340" spans="1:51" ht="12.75" customHeight="1" x14ac:dyDescent="0.2">
      <c r="A340" t="s">
        <v>76</v>
      </c>
      <c r="B340">
        <v>1979</v>
      </c>
      <c r="C340" t="s">
        <v>90</v>
      </c>
      <c r="D340" t="s">
        <v>90</v>
      </c>
      <c r="G340">
        <v>0</v>
      </c>
      <c r="H340" t="s">
        <v>90</v>
      </c>
      <c r="I340" t="s">
        <v>90</v>
      </c>
      <c r="J340" t="s">
        <v>90</v>
      </c>
      <c r="K340" t="s">
        <v>90</v>
      </c>
      <c r="L340" t="s">
        <v>90</v>
      </c>
      <c r="M340" t="s">
        <v>90</v>
      </c>
      <c r="N340" t="s">
        <v>90</v>
      </c>
      <c r="O340" t="s">
        <v>90</v>
      </c>
      <c r="P340" t="s">
        <v>90</v>
      </c>
      <c r="Q340" t="s">
        <v>90</v>
      </c>
      <c r="R340" t="s">
        <v>90</v>
      </c>
      <c r="S340" t="s">
        <v>90</v>
      </c>
      <c r="T340" t="s">
        <v>90</v>
      </c>
      <c r="U340" t="s">
        <v>90</v>
      </c>
      <c r="V340" t="s">
        <v>90</v>
      </c>
      <c r="W340" t="s">
        <v>90</v>
      </c>
      <c r="X340" t="s">
        <v>90</v>
      </c>
      <c r="Y340" t="s">
        <v>90</v>
      </c>
      <c r="Z340" t="s">
        <v>90</v>
      </c>
      <c r="AA340" t="s">
        <v>90</v>
      </c>
      <c r="AB340" t="s">
        <v>90</v>
      </c>
      <c r="AC340">
        <v>27188</v>
      </c>
      <c r="AD340">
        <f>AC340/AY340</f>
        <v>0.26329653302343597</v>
      </c>
      <c r="AH340" t="s">
        <v>90</v>
      </c>
      <c r="AI340" t="s">
        <v>90</v>
      </c>
      <c r="AJ340" t="s">
        <v>90</v>
      </c>
      <c r="AK340" t="s">
        <v>90</v>
      </c>
      <c r="AL340" t="s">
        <v>90</v>
      </c>
      <c r="AM340" t="s">
        <v>90</v>
      </c>
      <c r="AN340">
        <v>0</v>
      </c>
      <c r="AO340" t="s">
        <v>90</v>
      </c>
      <c r="AP340" t="s">
        <v>90</v>
      </c>
      <c r="AQ340">
        <v>1</v>
      </c>
      <c r="AR340" t="s">
        <v>90</v>
      </c>
      <c r="AT340" t="s">
        <v>90</v>
      </c>
      <c r="AU340" t="s">
        <v>90</v>
      </c>
      <c r="AW340">
        <v>2</v>
      </c>
      <c r="AY340">
        <v>103260</v>
      </c>
    </row>
    <row r="341" spans="1:51" ht="12.75" customHeight="1" x14ac:dyDescent="0.2">
      <c r="A341" t="s">
        <v>77</v>
      </c>
      <c r="B341">
        <v>1979</v>
      </c>
      <c r="C341" t="s">
        <v>90</v>
      </c>
      <c r="D341" t="s">
        <v>90</v>
      </c>
      <c r="G341">
        <v>0</v>
      </c>
      <c r="H341" t="s">
        <v>90</v>
      </c>
      <c r="I341" t="s">
        <v>90</v>
      </c>
      <c r="J341" t="s">
        <v>90</v>
      </c>
      <c r="K341" t="s">
        <v>90</v>
      </c>
      <c r="L341" t="s">
        <v>90</v>
      </c>
      <c r="M341" t="s">
        <v>90</v>
      </c>
      <c r="N341" t="s">
        <v>90</v>
      </c>
      <c r="O341" t="s">
        <v>90</v>
      </c>
      <c r="P341" t="s">
        <v>90</v>
      </c>
      <c r="Q341" t="s">
        <v>90</v>
      </c>
      <c r="R341" t="s">
        <v>90</v>
      </c>
      <c r="S341" t="s">
        <v>90</v>
      </c>
      <c r="T341" t="s">
        <v>90</v>
      </c>
      <c r="U341" t="s">
        <v>90</v>
      </c>
      <c r="V341" t="s">
        <v>90</v>
      </c>
      <c r="W341" t="s">
        <v>90</v>
      </c>
      <c r="X341" t="s">
        <v>90</v>
      </c>
      <c r="Y341" t="s">
        <v>90</v>
      </c>
      <c r="Z341" t="s">
        <v>90</v>
      </c>
      <c r="AA341" t="s">
        <v>90</v>
      </c>
      <c r="AB341" t="s">
        <v>90</v>
      </c>
      <c r="AC341">
        <v>6619</v>
      </c>
      <c r="AD341">
        <f>AC341/AY341</f>
        <v>0.84040548707713092</v>
      </c>
      <c r="AH341" t="s">
        <v>90</v>
      </c>
      <c r="AI341" t="s">
        <v>90</v>
      </c>
      <c r="AJ341" t="s">
        <v>90</v>
      </c>
      <c r="AK341" t="s">
        <v>90</v>
      </c>
      <c r="AL341" t="s">
        <v>90</v>
      </c>
      <c r="AM341" t="s">
        <v>90</v>
      </c>
      <c r="AN341">
        <v>0</v>
      </c>
      <c r="AO341" t="s">
        <v>90</v>
      </c>
      <c r="AP341" t="s">
        <v>90</v>
      </c>
      <c r="AQ341">
        <v>0</v>
      </c>
      <c r="AR341" t="s">
        <v>90</v>
      </c>
      <c r="AT341" t="s">
        <v>90</v>
      </c>
      <c r="AU341" t="s">
        <v>90</v>
      </c>
      <c r="AW341">
        <v>2</v>
      </c>
      <c r="AY341">
        <v>7875.96</v>
      </c>
    </row>
    <row r="342" spans="1:51" ht="12.75" customHeight="1" x14ac:dyDescent="0.2">
      <c r="A342" t="s">
        <v>78</v>
      </c>
      <c r="B342">
        <v>1979</v>
      </c>
      <c r="C342" t="s">
        <v>90</v>
      </c>
      <c r="D342" t="s">
        <v>90</v>
      </c>
      <c r="G342">
        <v>0</v>
      </c>
      <c r="H342" t="s">
        <v>90</v>
      </c>
      <c r="I342" t="s">
        <v>90</v>
      </c>
      <c r="J342" t="s">
        <v>90</v>
      </c>
      <c r="K342" t="s">
        <v>90</v>
      </c>
      <c r="L342" t="s">
        <v>90</v>
      </c>
      <c r="M342" t="s">
        <v>90</v>
      </c>
      <c r="N342" t="s">
        <v>90</v>
      </c>
      <c r="O342" t="s">
        <v>90</v>
      </c>
      <c r="P342" t="s">
        <v>90</v>
      </c>
      <c r="Q342" t="s">
        <v>90</v>
      </c>
      <c r="R342" t="s">
        <v>90</v>
      </c>
      <c r="S342" t="s">
        <v>90</v>
      </c>
      <c r="T342" t="s">
        <v>90</v>
      </c>
      <c r="U342" t="s">
        <v>90</v>
      </c>
      <c r="V342" t="s">
        <v>90</v>
      </c>
      <c r="W342" t="s">
        <v>90</v>
      </c>
      <c r="X342" t="s">
        <v>90</v>
      </c>
      <c r="Y342" t="s">
        <v>90</v>
      </c>
      <c r="Z342" t="s">
        <v>90</v>
      </c>
      <c r="AA342" t="s">
        <v>90</v>
      </c>
      <c r="AB342" t="s">
        <v>90</v>
      </c>
      <c r="AC342">
        <v>3500</v>
      </c>
      <c r="AD342">
        <f>AC342/AY342</f>
        <v>0.1672680350784965</v>
      </c>
      <c r="AH342" t="s">
        <v>90</v>
      </c>
      <c r="AI342" t="s">
        <v>90</v>
      </c>
      <c r="AJ342" t="s">
        <v>90</v>
      </c>
      <c r="AK342" t="s">
        <v>90</v>
      </c>
      <c r="AL342" t="s">
        <v>90</v>
      </c>
      <c r="AM342" t="s">
        <v>90</v>
      </c>
      <c r="AN342">
        <v>0</v>
      </c>
      <c r="AO342" t="s">
        <v>90</v>
      </c>
      <c r="AP342" t="s">
        <v>90</v>
      </c>
      <c r="AQ342">
        <v>0</v>
      </c>
      <c r="AR342" t="s">
        <v>90</v>
      </c>
      <c r="AT342" t="s">
        <v>90</v>
      </c>
      <c r="AU342" t="s">
        <v>90</v>
      </c>
      <c r="AW342">
        <v>2</v>
      </c>
      <c r="AY342">
        <v>20924.5</v>
      </c>
    </row>
    <row r="343" spans="1:51" ht="12.75" customHeight="1" x14ac:dyDescent="0.2">
      <c r="A343" t="s">
        <v>80</v>
      </c>
      <c r="B343">
        <v>1979</v>
      </c>
      <c r="C343" t="s">
        <v>90</v>
      </c>
      <c r="D343" t="s">
        <v>90</v>
      </c>
      <c r="G343">
        <v>0</v>
      </c>
      <c r="H343" t="s">
        <v>90</v>
      </c>
      <c r="I343" t="s">
        <v>90</v>
      </c>
      <c r="J343" t="s">
        <v>90</v>
      </c>
      <c r="K343" t="s">
        <v>90</v>
      </c>
      <c r="L343" t="s">
        <v>90</v>
      </c>
      <c r="M343" t="s">
        <v>90</v>
      </c>
      <c r="N343" t="s">
        <v>90</v>
      </c>
      <c r="O343" t="s">
        <v>90</v>
      </c>
      <c r="P343" t="s">
        <v>90</v>
      </c>
      <c r="Q343" t="s">
        <v>90</v>
      </c>
      <c r="R343" t="s">
        <v>90</v>
      </c>
      <c r="S343" t="s">
        <v>90</v>
      </c>
      <c r="T343" t="s">
        <v>90</v>
      </c>
      <c r="U343" t="s">
        <v>90</v>
      </c>
      <c r="V343" t="s">
        <v>90</v>
      </c>
      <c r="W343" t="s">
        <v>90</v>
      </c>
      <c r="X343" t="s">
        <v>90</v>
      </c>
      <c r="Y343" t="s">
        <v>90</v>
      </c>
      <c r="Z343" t="s">
        <v>90</v>
      </c>
      <c r="AA343" t="s">
        <v>90</v>
      </c>
      <c r="AB343" t="s">
        <v>90</v>
      </c>
      <c r="AC343">
        <v>2372</v>
      </c>
      <c r="AD343">
        <f>AC343/AY343</f>
        <v>0.43798828215160818</v>
      </c>
      <c r="AH343" t="s">
        <v>90</v>
      </c>
      <c r="AI343" t="s">
        <v>90</v>
      </c>
      <c r="AJ343" t="s">
        <v>90</v>
      </c>
      <c r="AK343" t="s">
        <v>90</v>
      </c>
      <c r="AL343" t="s">
        <v>90</v>
      </c>
      <c r="AM343" t="s">
        <v>90</v>
      </c>
      <c r="AN343">
        <v>0</v>
      </c>
      <c r="AO343" t="s">
        <v>90</v>
      </c>
      <c r="AP343" t="s">
        <v>90</v>
      </c>
      <c r="AQ343">
        <v>0</v>
      </c>
      <c r="AR343" t="s">
        <v>90</v>
      </c>
      <c r="AT343" t="s">
        <v>90</v>
      </c>
      <c r="AU343" t="s">
        <v>90</v>
      </c>
      <c r="AW343">
        <v>2</v>
      </c>
      <c r="AY343">
        <v>5415.67</v>
      </c>
    </row>
    <row r="344" spans="1:51" ht="12.75" customHeight="1" x14ac:dyDescent="0.2">
      <c r="A344" t="s">
        <v>81</v>
      </c>
      <c r="B344">
        <v>1979</v>
      </c>
      <c r="C344" t="s">
        <v>90</v>
      </c>
      <c r="D344" t="s">
        <v>90</v>
      </c>
      <c r="G344">
        <v>0</v>
      </c>
      <c r="H344" t="s">
        <v>90</v>
      </c>
      <c r="I344" t="s">
        <v>90</v>
      </c>
      <c r="J344" t="s">
        <v>90</v>
      </c>
      <c r="K344" t="s">
        <v>90</v>
      </c>
      <c r="L344" t="s">
        <v>90</v>
      </c>
      <c r="M344" t="s">
        <v>90</v>
      </c>
      <c r="N344" t="s">
        <v>90</v>
      </c>
      <c r="O344" t="s">
        <v>90</v>
      </c>
      <c r="P344" t="s">
        <v>90</v>
      </c>
      <c r="Q344" t="s">
        <v>90</v>
      </c>
      <c r="R344" t="s">
        <v>90</v>
      </c>
      <c r="S344" t="s">
        <v>90</v>
      </c>
      <c r="T344" t="s">
        <v>90</v>
      </c>
      <c r="U344" t="s">
        <v>90</v>
      </c>
      <c r="V344" t="s">
        <v>90</v>
      </c>
      <c r="W344" t="s">
        <v>90</v>
      </c>
      <c r="X344" t="s">
        <v>90</v>
      </c>
      <c r="Y344" t="s">
        <v>90</v>
      </c>
      <c r="Z344" t="s">
        <v>90</v>
      </c>
      <c r="AA344" t="s">
        <v>90</v>
      </c>
      <c r="AB344" t="s">
        <v>90</v>
      </c>
      <c r="AC344">
        <v>332</v>
      </c>
      <c r="AD344">
        <f>AC344/AY344</f>
        <v>1.0127725257997698E-2</v>
      </c>
      <c r="AH344" t="s">
        <v>90</v>
      </c>
      <c r="AI344" t="s">
        <v>90</v>
      </c>
      <c r="AJ344" t="s">
        <v>90</v>
      </c>
      <c r="AK344" t="s">
        <v>90</v>
      </c>
      <c r="AL344" t="s">
        <v>90</v>
      </c>
      <c r="AM344" t="s">
        <v>90</v>
      </c>
      <c r="AN344">
        <v>0</v>
      </c>
      <c r="AO344" t="s">
        <v>90</v>
      </c>
      <c r="AP344" t="s">
        <v>90</v>
      </c>
      <c r="AQ344">
        <v>0</v>
      </c>
      <c r="AR344" t="s">
        <v>90</v>
      </c>
      <c r="AT344" t="s">
        <v>90</v>
      </c>
      <c r="AU344" t="s">
        <v>90</v>
      </c>
      <c r="AW344">
        <v>2</v>
      </c>
      <c r="AY344">
        <v>32781.300000000003</v>
      </c>
    </row>
    <row r="345" spans="1:51" ht="12.75" customHeight="1" x14ac:dyDescent="0.2">
      <c r="A345" t="s">
        <v>82</v>
      </c>
      <c r="B345">
        <v>1979</v>
      </c>
      <c r="C345" t="s">
        <v>90</v>
      </c>
      <c r="D345" t="s">
        <v>90</v>
      </c>
      <c r="G345">
        <v>0</v>
      </c>
      <c r="H345" t="s">
        <v>90</v>
      </c>
      <c r="I345" t="s">
        <v>90</v>
      </c>
      <c r="J345" t="s">
        <v>90</v>
      </c>
      <c r="K345" t="s">
        <v>90</v>
      </c>
      <c r="L345" t="s">
        <v>90</v>
      </c>
      <c r="M345" t="s">
        <v>90</v>
      </c>
      <c r="N345" t="s">
        <v>90</v>
      </c>
      <c r="O345" t="s">
        <v>90</v>
      </c>
      <c r="P345" t="s">
        <v>90</v>
      </c>
      <c r="Q345" t="s">
        <v>90</v>
      </c>
      <c r="R345" t="s">
        <v>90</v>
      </c>
      <c r="S345" t="s">
        <v>90</v>
      </c>
      <c r="T345" t="s">
        <v>90</v>
      </c>
      <c r="U345" t="s">
        <v>90</v>
      </c>
      <c r="V345" t="s">
        <v>90</v>
      </c>
      <c r="W345" t="s">
        <v>90</v>
      </c>
      <c r="X345" t="s">
        <v>90</v>
      </c>
      <c r="Y345" t="s">
        <v>90</v>
      </c>
      <c r="Z345" t="s">
        <v>90</v>
      </c>
      <c r="AA345" t="s">
        <v>90</v>
      </c>
      <c r="AB345" t="s">
        <v>90</v>
      </c>
      <c r="AC345">
        <v>1204</v>
      </c>
      <c r="AD345">
        <f>AC345/AY345</f>
        <v>1.0390686354888542E-2</v>
      </c>
      <c r="AH345" t="s">
        <v>90</v>
      </c>
      <c r="AI345" t="s">
        <v>90</v>
      </c>
      <c r="AJ345" t="s">
        <v>90</v>
      </c>
      <c r="AK345" t="s">
        <v>90</v>
      </c>
      <c r="AL345" t="s">
        <v>90</v>
      </c>
      <c r="AM345" t="s">
        <v>90</v>
      </c>
      <c r="AN345">
        <v>0</v>
      </c>
      <c r="AO345" t="s">
        <v>90</v>
      </c>
      <c r="AP345" t="s">
        <v>90</v>
      </c>
      <c r="AQ345">
        <v>0</v>
      </c>
      <c r="AR345" t="s">
        <v>90</v>
      </c>
      <c r="AT345" t="s">
        <v>90</v>
      </c>
      <c r="AU345" t="s">
        <v>90</v>
      </c>
      <c r="AW345">
        <v>2</v>
      </c>
      <c r="AY345">
        <v>115873</v>
      </c>
    </row>
    <row r="346" spans="1:51" ht="12.75" customHeight="1" x14ac:dyDescent="0.2">
      <c r="A346" t="s">
        <v>83</v>
      </c>
      <c r="B346">
        <v>1979</v>
      </c>
      <c r="C346" t="s">
        <v>90</v>
      </c>
      <c r="D346" t="s">
        <v>90</v>
      </c>
      <c r="G346">
        <v>0</v>
      </c>
      <c r="H346" t="s">
        <v>90</v>
      </c>
      <c r="I346" t="s">
        <v>90</v>
      </c>
      <c r="J346" t="s">
        <v>90</v>
      </c>
      <c r="K346" t="s">
        <v>90</v>
      </c>
      <c r="L346" t="s">
        <v>90</v>
      </c>
      <c r="M346" t="s">
        <v>90</v>
      </c>
      <c r="N346" t="s">
        <v>90</v>
      </c>
      <c r="O346" t="s">
        <v>90</v>
      </c>
      <c r="P346" t="s">
        <v>90</v>
      </c>
      <c r="Q346" t="s">
        <v>90</v>
      </c>
      <c r="R346" t="s">
        <v>90</v>
      </c>
      <c r="S346" t="s">
        <v>90</v>
      </c>
      <c r="T346" t="s">
        <v>90</v>
      </c>
      <c r="U346" t="s">
        <v>90</v>
      </c>
      <c r="V346" t="s">
        <v>90</v>
      </c>
      <c r="W346" t="s">
        <v>90</v>
      </c>
      <c r="X346" t="s">
        <v>90</v>
      </c>
      <c r="Y346" t="s">
        <v>90</v>
      </c>
      <c r="Z346" t="s">
        <v>90</v>
      </c>
      <c r="AA346" t="s">
        <v>90</v>
      </c>
      <c r="AB346" t="s">
        <v>90</v>
      </c>
      <c r="AC346">
        <v>0</v>
      </c>
      <c r="AD346">
        <f>AC346/AY346</f>
        <v>0</v>
      </c>
      <c r="AH346" t="s">
        <v>90</v>
      </c>
      <c r="AI346" t="s">
        <v>90</v>
      </c>
      <c r="AJ346" t="s">
        <v>90</v>
      </c>
      <c r="AK346" t="s">
        <v>90</v>
      </c>
      <c r="AL346" t="s">
        <v>90</v>
      </c>
      <c r="AM346" t="s">
        <v>90</v>
      </c>
      <c r="AN346">
        <v>0</v>
      </c>
      <c r="AO346" t="s">
        <v>90</v>
      </c>
      <c r="AP346" t="s">
        <v>90</v>
      </c>
      <c r="AQ346">
        <v>1</v>
      </c>
      <c r="AR346" t="s">
        <v>90</v>
      </c>
      <c r="AT346" t="s">
        <v>90</v>
      </c>
      <c r="AU346" t="s">
        <v>90</v>
      </c>
      <c r="AW346">
        <v>2</v>
      </c>
      <c r="AY346">
        <v>10201.1</v>
      </c>
    </row>
    <row r="347" spans="1:51" ht="12.75" customHeight="1" x14ac:dyDescent="0.2">
      <c r="A347" t="s">
        <v>84</v>
      </c>
      <c r="B347">
        <v>1979</v>
      </c>
      <c r="C347" t="s">
        <v>90</v>
      </c>
      <c r="D347" t="s">
        <v>90</v>
      </c>
      <c r="G347">
        <v>0</v>
      </c>
      <c r="H347" t="s">
        <v>90</v>
      </c>
      <c r="I347" t="s">
        <v>90</v>
      </c>
      <c r="J347" t="s">
        <v>90</v>
      </c>
      <c r="K347" t="s">
        <v>90</v>
      </c>
      <c r="L347" t="s">
        <v>90</v>
      </c>
      <c r="M347" t="s">
        <v>90</v>
      </c>
      <c r="N347" t="s">
        <v>90</v>
      </c>
      <c r="O347" t="s">
        <v>90</v>
      </c>
      <c r="P347" t="s">
        <v>90</v>
      </c>
      <c r="Q347" t="s">
        <v>90</v>
      </c>
      <c r="R347" t="s">
        <v>90</v>
      </c>
      <c r="S347" t="s">
        <v>90</v>
      </c>
      <c r="T347" t="s">
        <v>90</v>
      </c>
      <c r="U347" t="s">
        <v>90</v>
      </c>
      <c r="V347" t="s">
        <v>90</v>
      </c>
      <c r="W347" t="s">
        <v>90</v>
      </c>
      <c r="X347" t="s">
        <v>90</v>
      </c>
      <c r="Y347" t="s">
        <v>90</v>
      </c>
      <c r="Z347" t="s">
        <v>90</v>
      </c>
      <c r="AA347" t="s">
        <v>90</v>
      </c>
      <c r="AB347" t="s">
        <v>90</v>
      </c>
      <c r="AC347">
        <v>1097</v>
      </c>
      <c r="AD347">
        <f>AC347/AY347</f>
        <v>0.29223875666661336</v>
      </c>
      <c r="AH347" t="s">
        <v>90</v>
      </c>
      <c r="AI347" t="s">
        <v>90</v>
      </c>
      <c r="AJ347" t="s">
        <v>90</v>
      </c>
      <c r="AK347" t="s">
        <v>90</v>
      </c>
      <c r="AL347" t="s">
        <v>90</v>
      </c>
      <c r="AM347" t="s">
        <v>90</v>
      </c>
      <c r="AN347">
        <v>0</v>
      </c>
      <c r="AO347" t="s">
        <v>90</v>
      </c>
      <c r="AP347" t="s">
        <v>90</v>
      </c>
      <c r="AQ347">
        <v>0</v>
      </c>
      <c r="AR347" t="s">
        <v>90</v>
      </c>
      <c r="AT347" t="s">
        <v>90</v>
      </c>
      <c r="AU347" t="s">
        <v>90</v>
      </c>
      <c r="AW347">
        <v>2</v>
      </c>
      <c r="AY347">
        <v>3753.78</v>
      </c>
    </row>
    <row r="348" spans="1:51" ht="12.75" customHeight="1" x14ac:dyDescent="0.2">
      <c r="A348" t="s">
        <v>85</v>
      </c>
      <c r="B348">
        <v>1979</v>
      </c>
      <c r="C348" t="s">
        <v>90</v>
      </c>
      <c r="D348" t="s">
        <v>90</v>
      </c>
      <c r="G348">
        <v>0</v>
      </c>
      <c r="H348" t="s">
        <v>90</v>
      </c>
      <c r="I348" t="s">
        <v>90</v>
      </c>
      <c r="J348" t="s">
        <v>90</v>
      </c>
      <c r="K348" t="s">
        <v>90</v>
      </c>
      <c r="L348" t="s">
        <v>90</v>
      </c>
      <c r="M348" t="s">
        <v>90</v>
      </c>
      <c r="N348" t="s">
        <v>90</v>
      </c>
      <c r="O348" t="s">
        <v>90</v>
      </c>
      <c r="P348" t="s">
        <v>90</v>
      </c>
      <c r="Q348" t="s">
        <v>90</v>
      </c>
      <c r="R348" t="s">
        <v>90</v>
      </c>
      <c r="S348" t="s">
        <v>90</v>
      </c>
      <c r="T348" t="s">
        <v>90</v>
      </c>
      <c r="U348" t="s">
        <v>90</v>
      </c>
      <c r="V348" t="s">
        <v>90</v>
      </c>
      <c r="W348" t="s">
        <v>90</v>
      </c>
      <c r="X348" t="s">
        <v>90</v>
      </c>
      <c r="Y348" t="s">
        <v>90</v>
      </c>
      <c r="Z348" t="s">
        <v>90</v>
      </c>
      <c r="AA348" t="s">
        <v>90</v>
      </c>
      <c r="AB348" t="s">
        <v>90</v>
      </c>
      <c r="AC348">
        <v>72</v>
      </c>
      <c r="AD348">
        <f>AC348/AY348</f>
        <v>1.5168336939324545E-3</v>
      </c>
      <c r="AH348" t="s">
        <v>90</v>
      </c>
      <c r="AI348" t="s">
        <v>90</v>
      </c>
      <c r="AJ348" t="s">
        <v>90</v>
      </c>
      <c r="AK348" t="s">
        <v>90</v>
      </c>
      <c r="AL348" t="s">
        <v>90</v>
      </c>
      <c r="AM348" t="s">
        <v>90</v>
      </c>
      <c r="AN348">
        <v>0</v>
      </c>
      <c r="AO348" t="s">
        <v>90</v>
      </c>
      <c r="AP348" t="s">
        <v>90</v>
      </c>
      <c r="AQ348">
        <v>0.5</v>
      </c>
      <c r="AR348" t="s">
        <v>90</v>
      </c>
      <c r="AT348" t="s">
        <v>90</v>
      </c>
      <c r="AU348" t="s">
        <v>90</v>
      </c>
      <c r="AW348">
        <v>2</v>
      </c>
      <c r="AY348">
        <v>47467.3</v>
      </c>
    </row>
    <row r="349" spans="1:51" ht="12.75" customHeight="1" x14ac:dyDescent="0.2">
      <c r="A349" t="s">
        <v>86</v>
      </c>
      <c r="B349">
        <v>1979</v>
      </c>
      <c r="C349" t="s">
        <v>90</v>
      </c>
      <c r="D349" t="s">
        <v>90</v>
      </c>
      <c r="G349">
        <v>0</v>
      </c>
      <c r="H349" t="s">
        <v>90</v>
      </c>
      <c r="I349" t="s">
        <v>90</v>
      </c>
      <c r="J349" t="s">
        <v>90</v>
      </c>
      <c r="K349" t="s">
        <v>90</v>
      </c>
      <c r="L349" t="s">
        <v>90</v>
      </c>
      <c r="M349" t="s">
        <v>90</v>
      </c>
      <c r="N349" t="s">
        <v>90</v>
      </c>
      <c r="O349" t="s">
        <v>90</v>
      </c>
      <c r="P349" t="s">
        <v>90</v>
      </c>
      <c r="Q349" t="s">
        <v>90</v>
      </c>
      <c r="R349" t="s">
        <v>90</v>
      </c>
      <c r="S349" t="s">
        <v>90</v>
      </c>
      <c r="T349" t="s">
        <v>90</v>
      </c>
      <c r="U349" t="s">
        <v>90</v>
      </c>
      <c r="V349" t="s">
        <v>90</v>
      </c>
      <c r="W349" t="s">
        <v>90</v>
      </c>
      <c r="X349" t="s">
        <v>90</v>
      </c>
      <c r="Y349" t="s">
        <v>90</v>
      </c>
      <c r="Z349" t="s">
        <v>90</v>
      </c>
      <c r="AA349" t="s">
        <v>90</v>
      </c>
      <c r="AB349" t="s">
        <v>90</v>
      </c>
      <c r="AC349">
        <v>7026</v>
      </c>
      <c r="AD349">
        <f>AC349/AY349</f>
        <v>0.18611772621674527</v>
      </c>
      <c r="AH349" t="s">
        <v>90</v>
      </c>
      <c r="AI349" t="s">
        <v>90</v>
      </c>
      <c r="AJ349" t="s">
        <v>90</v>
      </c>
      <c r="AK349" t="s">
        <v>90</v>
      </c>
      <c r="AL349" t="s">
        <v>90</v>
      </c>
      <c r="AM349" t="s">
        <v>90</v>
      </c>
      <c r="AN349">
        <v>0</v>
      </c>
      <c r="AO349" t="s">
        <v>90</v>
      </c>
      <c r="AP349" t="s">
        <v>90</v>
      </c>
      <c r="AQ349">
        <v>1</v>
      </c>
      <c r="AR349" t="s">
        <v>90</v>
      </c>
      <c r="AT349" t="s">
        <v>90</v>
      </c>
      <c r="AU349" t="s">
        <v>90</v>
      </c>
      <c r="AW349">
        <v>2</v>
      </c>
      <c r="AY349">
        <v>37750.300000000003</v>
      </c>
    </row>
    <row r="350" spans="1:51" ht="12.75" customHeight="1" x14ac:dyDescent="0.2">
      <c r="A350" t="s">
        <v>87</v>
      </c>
      <c r="B350">
        <v>1979</v>
      </c>
      <c r="C350" t="s">
        <v>90</v>
      </c>
      <c r="D350" t="s">
        <v>90</v>
      </c>
      <c r="G350">
        <v>0</v>
      </c>
      <c r="H350" t="s">
        <v>90</v>
      </c>
      <c r="I350" t="s">
        <v>90</v>
      </c>
      <c r="J350" t="s">
        <v>90</v>
      </c>
      <c r="K350" t="s">
        <v>90</v>
      </c>
      <c r="L350" t="s">
        <v>90</v>
      </c>
      <c r="M350" t="s">
        <v>90</v>
      </c>
      <c r="N350" t="s">
        <v>90</v>
      </c>
      <c r="O350" t="s">
        <v>90</v>
      </c>
      <c r="P350" t="s">
        <v>90</v>
      </c>
      <c r="Q350" t="s">
        <v>90</v>
      </c>
      <c r="R350" t="s">
        <v>90</v>
      </c>
      <c r="S350" t="s">
        <v>90</v>
      </c>
      <c r="T350" t="s">
        <v>90</v>
      </c>
      <c r="U350" t="s">
        <v>90</v>
      </c>
      <c r="V350" t="s">
        <v>90</v>
      </c>
      <c r="W350" t="s">
        <v>90</v>
      </c>
      <c r="X350" t="s">
        <v>90</v>
      </c>
      <c r="Y350" t="s">
        <v>90</v>
      </c>
      <c r="Z350" t="s">
        <v>90</v>
      </c>
      <c r="AA350" t="s">
        <v>90</v>
      </c>
      <c r="AB350" t="s">
        <v>90</v>
      </c>
      <c r="AC350">
        <v>13568</v>
      </c>
      <c r="AD350">
        <f>AC350/AY350</f>
        <v>1.0032089673631752</v>
      </c>
      <c r="AH350" t="s">
        <v>90</v>
      </c>
      <c r="AI350" t="s">
        <v>90</v>
      </c>
      <c r="AJ350" t="s">
        <v>90</v>
      </c>
      <c r="AK350" t="s">
        <v>90</v>
      </c>
      <c r="AL350" t="s">
        <v>90</v>
      </c>
      <c r="AM350" t="s">
        <v>90</v>
      </c>
      <c r="AN350">
        <v>0</v>
      </c>
      <c r="AO350" t="s">
        <v>90</v>
      </c>
      <c r="AP350" t="s">
        <v>90</v>
      </c>
      <c r="AQ350">
        <v>0</v>
      </c>
      <c r="AR350" t="s">
        <v>90</v>
      </c>
      <c r="AT350" t="s">
        <v>90</v>
      </c>
      <c r="AU350" t="s">
        <v>90</v>
      </c>
      <c r="AW350">
        <v>2</v>
      </c>
      <c r="AY350">
        <v>13524.6</v>
      </c>
    </row>
    <row r="351" spans="1:51" ht="12.75" customHeight="1" x14ac:dyDescent="0.2">
      <c r="A351" t="s">
        <v>88</v>
      </c>
      <c r="B351">
        <v>1979</v>
      </c>
      <c r="C351" t="s">
        <v>90</v>
      </c>
      <c r="D351" t="s">
        <v>90</v>
      </c>
      <c r="G351">
        <v>0</v>
      </c>
      <c r="H351" t="s">
        <v>90</v>
      </c>
      <c r="I351" t="s">
        <v>90</v>
      </c>
      <c r="J351" t="s">
        <v>90</v>
      </c>
      <c r="K351" t="s">
        <v>90</v>
      </c>
      <c r="L351" t="s">
        <v>90</v>
      </c>
      <c r="M351" t="s">
        <v>90</v>
      </c>
      <c r="N351" t="s">
        <v>90</v>
      </c>
      <c r="O351" t="s">
        <v>90</v>
      </c>
      <c r="P351" t="s">
        <v>90</v>
      </c>
      <c r="Q351" t="s">
        <v>90</v>
      </c>
      <c r="R351" t="s">
        <v>90</v>
      </c>
      <c r="S351" t="s">
        <v>90</v>
      </c>
      <c r="T351" t="s">
        <v>90</v>
      </c>
      <c r="U351" t="s">
        <v>90</v>
      </c>
      <c r="V351" t="s">
        <v>90</v>
      </c>
      <c r="W351" t="s">
        <v>90</v>
      </c>
      <c r="X351" t="s">
        <v>90</v>
      </c>
      <c r="Y351" t="s">
        <v>90</v>
      </c>
      <c r="Z351" t="s">
        <v>90</v>
      </c>
      <c r="AA351" t="s">
        <v>90</v>
      </c>
      <c r="AB351" t="s">
        <v>90</v>
      </c>
      <c r="AC351">
        <v>12</v>
      </c>
      <c r="AD351">
        <f>AC351/AY351</f>
        <v>2.9822111107245282E-4</v>
      </c>
      <c r="AH351" t="s">
        <v>90</v>
      </c>
      <c r="AI351" t="s">
        <v>90</v>
      </c>
      <c r="AJ351" t="s">
        <v>90</v>
      </c>
      <c r="AK351" t="s">
        <v>90</v>
      </c>
      <c r="AL351" t="s">
        <v>90</v>
      </c>
      <c r="AM351" t="s">
        <v>90</v>
      </c>
      <c r="AN351">
        <v>0</v>
      </c>
      <c r="AO351" t="s">
        <v>90</v>
      </c>
      <c r="AP351" t="s">
        <v>90</v>
      </c>
      <c r="AQ351">
        <v>0</v>
      </c>
      <c r="AR351" t="s">
        <v>90</v>
      </c>
      <c r="AT351" t="s">
        <v>90</v>
      </c>
      <c r="AU351" t="s">
        <v>90</v>
      </c>
      <c r="AW351">
        <v>2</v>
      </c>
      <c r="AY351">
        <v>40238.6</v>
      </c>
    </row>
    <row r="352" spans="1:51" ht="12.75" customHeight="1" x14ac:dyDescent="0.2">
      <c r="A352" t="s">
        <v>89</v>
      </c>
      <c r="B352">
        <v>1979</v>
      </c>
      <c r="C352" t="s">
        <v>90</v>
      </c>
      <c r="D352" t="s">
        <v>90</v>
      </c>
      <c r="G352">
        <v>0</v>
      </c>
      <c r="H352" t="s">
        <v>90</v>
      </c>
      <c r="I352" t="s">
        <v>90</v>
      </c>
      <c r="J352" t="s">
        <v>90</v>
      </c>
      <c r="K352" t="s">
        <v>90</v>
      </c>
      <c r="L352" t="s">
        <v>90</v>
      </c>
      <c r="M352" t="s">
        <v>90</v>
      </c>
      <c r="N352" t="s">
        <v>90</v>
      </c>
      <c r="O352" t="s">
        <v>90</v>
      </c>
      <c r="P352" t="s">
        <v>90</v>
      </c>
      <c r="Q352" t="s">
        <v>90</v>
      </c>
      <c r="R352" t="s">
        <v>90</v>
      </c>
      <c r="S352" t="s">
        <v>90</v>
      </c>
      <c r="T352" t="s">
        <v>90</v>
      </c>
      <c r="U352" t="s">
        <v>90</v>
      </c>
      <c r="V352" t="s">
        <v>90</v>
      </c>
      <c r="W352" t="s">
        <v>90</v>
      </c>
      <c r="X352" t="s">
        <v>90</v>
      </c>
      <c r="Y352" t="s">
        <v>90</v>
      </c>
      <c r="Z352" t="s">
        <v>90</v>
      </c>
      <c r="AA352" t="s">
        <v>90</v>
      </c>
      <c r="AB352" t="s">
        <v>90</v>
      </c>
      <c r="AC352">
        <v>11</v>
      </c>
      <c r="AD352">
        <f>AC352/AY352</f>
        <v>2.5454949367791622E-3</v>
      </c>
      <c r="AH352" t="s">
        <v>90</v>
      </c>
      <c r="AI352" t="s">
        <v>90</v>
      </c>
      <c r="AJ352" t="s">
        <v>90</v>
      </c>
      <c r="AK352" t="s">
        <v>90</v>
      </c>
      <c r="AL352" t="s">
        <v>90</v>
      </c>
      <c r="AM352" t="s">
        <v>90</v>
      </c>
      <c r="AN352">
        <v>0</v>
      </c>
      <c r="AO352" t="s">
        <v>90</v>
      </c>
      <c r="AP352" t="s">
        <v>90</v>
      </c>
      <c r="AQ352">
        <v>1</v>
      </c>
      <c r="AR352" t="s">
        <v>90</v>
      </c>
      <c r="AT352" t="s">
        <v>90</v>
      </c>
      <c r="AU352" t="s">
        <v>90</v>
      </c>
      <c r="AW352">
        <v>2</v>
      </c>
      <c r="AY352">
        <v>4321.3599999999997</v>
      </c>
    </row>
    <row r="353" spans="1:51" ht="12.75" customHeight="1" x14ac:dyDescent="0.2">
      <c r="A353" t="s">
        <v>34</v>
      </c>
      <c r="B353">
        <v>1980</v>
      </c>
      <c r="C353" t="s">
        <v>90</v>
      </c>
      <c r="D353" t="s">
        <v>90</v>
      </c>
      <c r="G353">
        <v>0</v>
      </c>
      <c r="H353" t="s">
        <v>90</v>
      </c>
      <c r="I353" t="s">
        <v>90</v>
      </c>
      <c r="J353" t="s">
        <v>90</v>
      </c>
      <c r="K353" t="s">
        <v>90</v>
      </c>
      <c r="L353" t="s">
        <v>90</v>
      </c>
      <c r="M353" t="s">
        <v>90</v>
      </c>
      <c r="N353" t="s">
        <v>90</v>
      </c>
      <c r="O353" t="s">
        <v>90</v>
      </c>
      <c r="P353" t="s">
        <v>90</v>
      </c>
      <c r="Q353" t="s">
        <v>90</v>
      </c>
      <c r="R353" t="s">
        <v>90</v>
      </c>
      <c r="S353" t="s">
        <v>90</v>
      </c>
      <c r="T353" t="s">
        <v>90</v>
      </c>
      <c r="U353" t="s">
        <v>90</v>
      </c>
      <c r="V353" t="s">
        <v>90</v>
      </c>
      <c r="W353" t="s">
        <v>90</v>
      </c>
      <c r="X353" t="s">
        <v>90</v>
      </c>
      <c r="Y353" t="s">
        <v>90</v>
      </c>
      <c r="Z353" t="s">
        <v>90</v>
      </c>
      <c r="AA353" t="s">
        <v>90</v>
      </c>
      <c r="AB353" t="s">
        <v>90</v>
      </c>
      <c r="AC353">
        <v>92</v>
      </c>
      <c r="AD353">
        <f>AC353/AY353</f>
        <v>3.1360785383146988E-3</v>
      </c>
      <c r="AH353" t="s">
        <v>90</v>
      </c>
      <c r="AI353" t="s">
        <v>90</v>
      </c>
      <c r="AJ353" t="s">
        <v>90</v>
      </c>
      <c r="AK353" t="s">
        <v>90</v>
      </c>
      <c r="AL353" t="s">
        <v>90</v>
      </c>
      <c r="AM353" t="s">
        <v>90</v>
      </c>
      <c r="AN353">
        <v>0</v>
      </c>
      <c r="AO353" t="s">
        <v>90</v>
      </c>
      <c r="AP353" t="s">
        <v>90</v>
      </c>
      <c r="AQ353">
        <v>0</v>
      </c>
      <c r="AR353" t="s">
        <v>90</v>
      </c>
      <c r="AT353" t="s">
        <v>90</v>
      </c>
      <c r="AU353" t="s">
        <v>90</v>
      </c>
      <c r="AW353">
        <v>2</v>
      </c>
      <c r="AY353">
        <v>29336</v>
      </c>
    </row>
    <row r="354" spans="1:51" ht="12.75" customHeight="1" x14ac:dyDescent="0.2">
      <c r="A354" t="s">
        <v>35</v>
      </c>
      <c r="B354">
        <v>1980</v>
      </c>
      <c r="C354" t="s">
        <v>90</v>
      </c>
      <c r="D354" t="s">
        <v>90</v>
      </c>
      <c r="G354">
        <v>0</v>
      </c>
      <c r="H354" t="s">
        <v>90</v>
      </c>
      <c r="I354" t="s">
        <v>90</v>
      </c>
      <c r="J354" t="s">
        <v>90</v>
      </c>
      <c r="K354" t="s">
        <v>90</v>
      </c>
      <c r="L354" t="s">
        <v>90</v>
      </c>
      <c r="M354" t="s">
        <v>90</v>
      </c>
      <c r="N354" t="s">
        <v>90</v>
      </c>
      <c r="O354" t="s">
        <v>90</v>
      </c>
      <c r="P354" t="s">
        <v>90</v>
      </c>
      <c r="Q354" t="s">
        <v>90</v>
      </c>
      <c r="R354" t="s">
        <v>90</v>
      </c>
      <c r="S354" t="s">
        <v>90</v>
      </c>
      <c r="T354" t="s">
        <v>90</v>
      </c>
      <c r="U354" t="s">
        <v>90</v>
      </c>
      <c r="V354">
        <v>0</v>
      </c>
      <c r="W354">
        <v>0</v>
      </c>
      <c r="X354">
        <v>0</v>
      </c>
      <c r="Y354">
        <v>0</v>
      </c>
      <c r="Z354">
        <v>1</v>
      </c>
      <c r="AA354">
        <v>0</v>
      </c>
      <c r="AB354">
        <v>0</v>
      </c>
      <c r="AC354">
        <v>0</v>
      </c>
      <c r="AD354">
        <f>AC354/AY354</f>
        <v>0</v>
      </c>
      <c r="AH354" t="s">
        <v>90</v>
      </c>
      <c r="AI354" t="s">
        <v>90</v>
      </c>
      <c r="AJ354" t="s">
        <v>90</v>
      </c>
      <c r="AK354" t="s">
        <v>90</v>
      </c>
      <c r="AL354" t="s">
        <v>90</v>
      </c>
      <c r="AM354" t="s">
        <v>90</v>
      </c>
      <c r="AN354">
        <v>0</v>
      </c>
      <c r="AO354" t="s">
        <v>90</v>
      </c>
      <c r="AP354" t="s">
        <v>90</v>
      </c>
      <c r="AQ354">
        <v>1</v>
      </c>
      <c r="AR354" t="s">
        <v>90</v>
      </c>
      <c r="AT354" t="s">
        <v>90</v>
      </c>
      <c r="AU354" t="s">
        <v>90</v>
      </c>
      <c r="AW354">
        <v>2</v>
      </c>
      <c r="AY354">
        <v>5783.43</v>
      </c>
    </row>
    <row r="355" spans="1:51" ht="12.75" customHeight="1" x14ac:dyDescent="0.2">
      <c r="A355" t="s">
        <v>36</v>
      </c>
      <c r="B355">
        <v>1980</v>
      </c>
      <c r="C355" t="s">
        <v>90</v>
      </c>
      <c r="D355" t="s">
        <v>90</v>
      </c>
      <c r="G355">
        <v>0</v>
      </c>
      <c r="H355" t="s">
        <v>90</v>
      </c>
      <c r="I355" t="s">
        <v>90</v>
      </c>
      <c r="J355" t="s">
        <v>90</v>
      </c>
      <c r="K355" t="s">
        <v>90</v>
      </c>
      <c r="L355" t="s">
        <v>90</v>
      </c>
      <c r="M355" t="s">
        <v>90</v>
      </c>
      <c r="N355" t="s">
        <v>90</v>
      </c>
      <c r="O355" t="s">
        <v>90</v>
      </c>
      <c r="P355" t="s">
        <v>90</v>
      </c>
      <c r="Q355" t="s">
        <v>90</v>
      </c>
      <c r="R355" t="s">
        <v>90</v>
      </c>
      <c r="S355" t="s">
        <v>90</v>
      </c>
      <c r="T355" t="s">
        <v>90</v>
      </c>
      <c r="U355" t="s">
        <v>90</v>
      </c>
      <c r="V355" t="s">
        <v>90</v>
      </c>
      <c r="W355" t="s">
        <v>90</v>
      </c>
      <c r="X355" t="s">
        <v>90</v>
      </c>
      <c r="Y355" t="s">
        <v>90</v>
      </c>
      <c r="Z355" t="s">
        <v>90</v>
      </c>
      <c r="AA355" t="s">
        <v>90</v>
      </c>
      <c r="AB355" t="s">
        <v>90</v>
      </c>
      <c r="AC355">
        <v>9580</v>
      </c>
      <c r="AD355">
        <f>AC355/AY355</f>
        <v>0.38923627617085765</v>
      </c>
      <c r="AH355" t="s">
        <v>90</v>
      </c>
      <c r="AI355" t="s">
        <v>90</v>
      </c>
      <c r="AJ355" t="s">
        <v>90</v>
      </c>
      <c r="AK355" t="s">
        <v>90</v>
      </c>
      <c r="AL355" t="s">
        <v>90</v>
      </c>
      <c r="AM355" t="s">
        <v>90</v>
      </c>
      <c r="AN355">
        <v>0</v>
      </c>
      <c r="AO355" t="s">
        <v>90</v>
      </c>
      <c r="AP355" t="s">
        <v>90</v>
      </c>
      <c r="AQ355">
        <v>0</v>
      </c>
      <c r="AR355" t="s">
        <v>90</v>
      </c>
      <c r="AT355" t="s">
        <v>90</v>
      </c>
      <c r="AU355" t="s">
        <v>90</v>
      </c>
      <c r="AW355">
        <v>2</v>
      </c>
      <c r="AY355">
        <v>24612.3</v>
      </c>
    </row>
    <row r="356" spans="1:51" ht="12.75" customHeight="1" x14ac:dyDescent="0.2">
      <c r="A356" t="s">
        <v>38</v>
      </c>
      <c r="B356">
        <v>1980</v>
      </c>
      <c r="C356" t="s">
        <v>90</v>
      </c>
      <c r="D356" t="s">
        <v>90</v>
      </c>
      <c r="G356">
        <v>0</v>
      </c>
      <c r="H356" t="s">
        <v>90</v>
      </c>
      <c r="I356" t="s">
        <v>90</v>
      </c>
      <c r="J356" t="s">
        <v>90</v>
      </c>
      <c r="K356" t="s">
        <v>90</v>
      </c>
      <c r="L356" t="s">
        <v>90</v>
      </c>
      <c r="M356" t="s">
        <v>90</v>
      </c>
      <c r="N356" t="s">
        <v>90</v>
      </c>
      <c r="O356" t="s">
        <v>90</v>
      </c>
      <c r="P356" t="s">
        <v>90</v>
      </c>
      <c r="Q356" t="s">
        <v>90</v>
      </c>
      <c r="R356" t="s">
        <v>90</v>
      </c>
      <c r="S356" t="s">
        <v>90</v>
      </c>
      <c r="T356" t="s">
        <v>90</v>
      </c>
      <c r="U356" t="s">
        <v>90</v>
      </c>
      <c r="V356" t="s">
        <v>90</v>
      </c>
      <c r="W356" t="s">
        <v>90</v>
      </c>
      <c r="X356" t="s">
        <v>90</v>
      </c>
      <c r="Y356" t="s">
        <v>90</v>
      </c>
      <c r="Z356" t="s">
        <v>90</v>
      </c>
      <c r="AA356" t="s">
        <v>90</v>
      </c>
      <c r="AB356" t="s">
        <v>90</v>
      </c>
      <c r="AC356">
        <v>15573</v>
      </c>
      <c r="AD356">
        <f>AC356/AY356</f>
        <v>0.93907160172220405</v>
      </c>
      <c r="AH356" t="s">
        <v>90</v>
      </c>
      <c r="AI356" t="s">
        <v>90</v>
      </c>
      <c r="AJ356" t="s">
        <v>90</v>
      </c>
      <c r="AK356" t="s">
        <v>90</v>
      </c>
      <c r="AL356" t="s">
        <v>90</v>
      </c>
      <c r="AM356" t="s">
        <v>90</v>
      </c>
      <c r="AN356">
        <v>0</v>
      </c>
      <c r="AO356" t="s">
        <v>90</v>
      </c>
      <c r="AP356" t="s">
        <v>90</v>
      </c>
      <c r="AQ356">
        <v>0</v>
      </c>
      <c r="AR356" t="s">
        <v>90</v>
      </c>
      <c r="AT356" t="s">
        <v>90</v>
      </c>
      <c r="AU356" t="s">
        <v>90</v>
      </c>
      <c r="AW356">
        <v>2</v>
      </c>
      <c r="AY356">
        <v>16583.400000000001</v>
      </c>
    </row>
    <row r="357" spans="1:51" ht="12.75" customHeight="1" x14ac:dyDescent="0.2">
      <c r="A357" t="s">
        <v>39</v>
      </c>
      <c r="B357">
        <v>1980</v>
      </c>
      <c r="C357" t="s">
        <v>90</v>
      </c>
      <c r="D357" t="s">
        <v>90</v>
      </c>
      <c r="G357">
        <v>0</v>
      </c>
      <c r="H357" t="s">
        <v>90</v>
      </c>
      <c r="I357" t="s">
        <v>90</v>
      </c>
      <c r="J357" t="s">
        <v>90</v>
      </c>
      <c r="K357" t="s">
        <v>90</v>
      </c>
      <c r="L357" t="s">
        <v>90</v>
      </c>
      <c r="M357" t="s">
        <v>90</v>
      </c>
      <c r="N357" t="s">
        <v>90</v>
      </c>
      <c r="O357" t="s">
        <v>90</v>
      </c>
      <c r="P357" t="s">
        <v>90</v>
      </c>
      <c r="Q357" t="s">
        <v>90</v>
      </c>
      <c r="R357" t="s">
        <v>90</v>
      </c>
      <c r="S357" t="s">
        <v>90</v>
      </c>
      <c r="T357" t="s">
        <v>90</v>
      </c>
      <c r="U357" t="s">
        <v>90</v>
      </c>
      <c r="V357" t="s">
        <v>90</v>
      </c>
      <c r="W357" t="s">
        <v>90</v>
      </c>
      <c r="X357" t="s">
        <v>90</v>
      </c>
      <c r="Y357" t="s">
        <v>90</v>
      </c>
      <c r="Z357" t="s">
        <v>90</v>
      </c>
      <c r="AA357" t="s">
        <v>90</v>
      </c>
      <c r="AB357" t="s">
        <v>90</v>
      </c>
      <c r="AC357">
        <v>126504</v>
      </c>
      <c r="AD357">
        <f>AC357/AY357</f>
        <v>0.47576675003290775</v>
      </c>
      <c r="AH357" t="s">
        <v>90</v>
      </c>
      <c r="AI357" t="s">
        <v>90</v>
      </c>
      <c r="AJ357" t="s">
        <v>90</v>
      </c>
      <c r="AK357" t="s">
        <v>90</v>
      </c>
      <c r="AL357" t="s">
        <v>90</v>
      </c>
      <c r="AM357" t="s">
        <v>90</v>
      </c>
      <c r="AN357">
        <v>0</v>
      </c>
      <c r="AO357" t="s">
        <v>90</v>
      </c>
      <c r="AP357" t="s">
        <v>90</v>
      </c>
      <c r="AQ357">
        <v>0.5</v>
      </c>
      <c r="AR357" t="s">
        <v>90</v>
      </c>
      <c r="AT357" t="s">
        <v>90</v>
      </c>
      <c r="AU357" t="s">
        <v>90</v>
      </c>
      <c r="AW357">
        <v>2</v>
      </c>
      <c r="AY357">
        <v>265895</v>
      </c>
    </row>
    <row r="358" spans="1:51" ht="12.75" customHeight="1" x14ac:dyDescent="0.2">
      <c r="A358" t="s">
        <v>40</v>
      </c>
      <c r="B358">
        <v>1980</v>
      </c>
      <c r="C358" t="s">
        <v>90</v>
      </c>
      <c r="D358" t="s">
        <v>90</v>
      </c>
      <c r="G358">
        <v>0</v>
      </c>
      <c r="H358" t="s">
        <v>90</v>
      </c>
      <c r="I358" t="s">
        <v>90</v>
      </c>
      <c r="J358" t="s">
        <v>90</v>
      </c>
      <c r="K358" t="s">
        <v>90</v>
      </c>
      <c r="L358" t="s">
        <v>90</v>
      </c>
      <c r="M358" t="s">
        <v>90</v>
      </c>
      <c r="N358" t="s">
        <v>90</v>
      </c>
      <c r="O358" t="s">
        <v>90</v>
      </c>
      <c r="P358" t="s">
        <v>90</v>
      </c>
      <c r="Q358" t="s">
        <v>90</v>
      </c>
      <c r="R358" t="s">
        <v>90</v>
      </c>
      <c r="S358" t="s">
        <v>90</v>
      </c>
      <c r="T358" t="s">
        <v>90</v>
      </c>
      <c r="U358" t="s">
        <v>90</v>
      </c>
      <c r="V358" t="s">
        <v>90</v>
      </c>
      <c r="W358" t="s">
        <v>90</v>
      </c>
      <c r="X358" t="s">
        <v>90</v>
      </c>
      <c r="Y358" t="s">
        <v>90</v>
      </c>
      <c r="Z358" t="s">
        <v>90</v>
      </c>
      <c r="AA358" t="s">
        <v>90</v>
      </c>
      <c r="AB358" t="s">
        <v>90</v>
      </c>
      <c r="AC358">
        <v>8626</v>
      </c>
      <c r="AD358">
        <f>AC358/AY358</f>
        <v>0.2917954928319656</v>
      </c>
      <c r="AH358" t="s">
        <v>90</v>
      </c>
      <c r="AI358" t="s">
        <v>90</v>
      </c>
      <c r="AJ358" t="s">
        <v>90</v>
      </c>
      <c r="AK358" t="s">
        <v>90</v>
      </c>
      <c r="AL358" t="s">
        <v>90</v>
      </c>
      <c r="AM358" t="s">
        <v>90</v>
      </c>
      <c r="AN358">
        <v>0</v>
      </c>
      <c r="AO358" t="s">
        <v>90</v>
      </c>
      <c r="AP358" t="s">
        <v>90</v>
      </c>
      <c r="AQ358">
        <v>1</v>
      </c>
      <c r="AR358" t="s">
        <v>90</v>
      </c>
      <c r="AT358" t="s">
        <v>90</v>
      </c>
      <c r="AU358" t="s">
        <v>90</v>
      </c>
      <c r="AW358">
        <v>2</v>
      </c>
      <c r="AY358">
        <v>29561.8</v>
      </c>
    </row>
    <row r="359" spans="1:51" ht="12.75" customHeight="1" x14ac:dyDescent="0.2">
      <c r="A359" t="s">
        <v>41</v>
      </c>
      <c r="B359">
        <v>1980</v>
      </c>
      <c r="C359" t="s">
        <v>90</v>
      </c>
      <c r="D359" t="s">
        <v>90</v>
      </c>
      <c r="G359">
        <v>0</v>
      </c>
      <c r="H359" t="s">
        <v>90</v>
      </c>
      <c r="I359" t="s">
        <v>90</v>
      </c>
      <c r="J359" t="s">
        <v>90</v>
      </c>
      <c r="K359" t="s">
        <v>90</v>
      </c>
      <c r="L359" t="s">
        <v>90</v>
      </c>
      <c r="M359" t="s">
        <v>90</v>
      </c>
      <c r="N359" t="s">
        <v>90</v>
      </c>
      <c r="O359" t="s">
        <v>90</v>
      </c>
      <c r="P359" t="s">
        <v>90</v>
      </c>
      <c r="Q359" t="s">
        <v>90</v>
      </c>
      <c r="R359" t="s">
        <v>90</v>
      </c>
      <c r="S359" t="s">
        <v>90</v>
      </c>
      <c r="T359" t="s">
        <v>90</v>
      </c>
      <c r="U359" t="s">
        <v>90</v>
      </c>
      <c r="V359" t="s">
        <v>90</v>
      </c>
      <c r="W359" t="s">
        <v>90</v>
      </c>
      <c r="X359" t="s">
        <v>90</v>
      </c>
      <c r="Y359" t="s">
        <v>90</v>
      </c>
      <c r="Z359" t="s">
        <v>90</v>
      </c>
      <c r="AA359" t="s">
        <v>90</v>
      </c>
      <c r="AB359" t="s">
        <v>90</v>
      </c>
      <c r="AC359">
        <v>64619</v>
      </c>
      <c r="AD359">
        <f>AC359/AY359</f>
        <v>1.7952664464453898</v>
      </c>
      <c r="AH359" t="s">
        <v>90</v>
      </c>
      <c r="AI359" t="s">
        <v>90</v>
      </c>
      <c r="AJ359" t="s">
        <v>90</v>
      </c>
      <c r="AK359" t="s">
        <v>90</v>
      </c>
      <c r="AL359" t="s">
        <v>90</v>
      </c>
      <c r="AM359" t="s">
        <v>90</v>
      </c>
      <c r="AN359">
        <v>0</v>
      </c>
      <c r="AO359" t="s">
        <v>90</v>
      </c>
      <c r="AP359" t="s">
        <v>90</v>
      </c>
      <c r="AQ359">
        <v>1</v>
      </c>
      <c r="AR359" t="s">
        <v>90</v>
      </c>
      <c r="AT359" t="s">
        <v>90</v>
      </c>
      <c r="AU359" t="s">
        <v>90</v>
      </c>
      <c r="AW359">
        <v>2</v>
      </c>
      <c r="AY359">
        <v>35994.1</v>
      </c>
    </row>
    <row r="360" spans="1:51" ht="12.75" customHeight="1" x14ac:dyDescent="0.2">
      <c r="A360" t="s">
        <v>42</v>
      </c>
      <c r="B360">
        <v>1980</v>
      </c>
      <c r="C360" t="s">
        <v>90</v>
      </c>
      <c r="D360" t="s">
        <v>90</v>
      </c>
      <c r="G360">
        <v>0</v>
      </c>
      <c r="H360" t="s">
        <v>90</v>
      </c>
      <c r="I360" t="s">
        <v>90</v>
      </c>
      <c r="J360" t="s">
        <v>90</v>
      </c>
      <c r="K360" t="s">
        <v>90</v>
      </c>
      <c r="L360" t="s">
        <v>90</v>
      </c>
      <c r="M360" t="s">
        <v>90</v>
      </c>
      <c r="N360" t="s">
        <v>90</v>
      </c>
      <c r="O360" t="s">
        <v>90</v>
      </c>
      <c r="P360" t="s">
        <v>90</v>
      </c>
      <c r="Q360" t="s">
        <v>90</v>
      </c>
      <c r="R360" t="s">
        <v>90</v>
      </c>
      <c r="S360" t="s">
        <v>90</v>
      </c>
      <c r="T360" t="s">
        <v>90</v>
      </c>
      <c r="U360" t="s">
        <v>90</v>
      </c>
      <c r="V360" t="s">
        <v>90</v>
      </c>
      <c r="W360" t="s">
        <v>90</v>
      </c>
      <c r="X360" t="s">
        <v>90</v>
      </c>
      <c r="Y360" t="s">
        <v>90</v>
      </c>
      <c r="Z360" t="s">
        <v>90</v>
      </c>
      <c r="AA360" t="s">
        <v>90</v>
      </c>
      <c r="AB360" t="s">
        <v>90</v>
      </c>
      <c r="AC360">
        <v>1609</v>
      </c>
      <c r="AD360">
        <f>AC360/AY360</f>
        <v>0.26565533820285564</v>
      </c>
      <c r="AH360" t="s">
        <v>90</v>
      </c>
      <c r="AI360" t="s">
        <v>90</v>
      </c>
      <c r="AJ360" t="s">
        <v>90</v>
      </c>
      <c r="AK360" t="s">
        <v>90</v>
      </c>
      <c r="AL360" t="s">
        <v>90</v>
      </c>
      <c r="AM360" t="s">
        <v>90</v>
      </c>
      <c r="AN360">
        <v>0</v>
      </c>
      <c r="AO360" t="s">
        <v>90</v>
      </c>
      <c r="AP360" t="s">
        <v>90</v>
      </c>
      <c r="AQ360">
        <v>0</v>
      </c>
      <c r="AR360" t="s">
        <v>90</v>
      </c>
      <c r="AT360" t="s">
        <v>90</v>
      </c>
      <c r="AU360" t="s">
        <v>90</v>
      </c>
      <c r="AW360">
        <v>2</v>
      </c>
      <c r="AY360">
        <v>6056.72</v>
      </c>
    </row>
    <row r="361" spans="1:51" ht="12.75" customHeight="1" x14ac:dyDescent="0.2">
      <c r="A361" t="s">
        <v>43</v>
      </c>
      <c r="B361">
        <v>1980</v>
      </c>
      <c r="C361" t="s">
        <v>90</v>
      </c>
      <c r="D361" t="s">
        <v>90</v>
      </c>
      <c r="G361">
        <v>0</v>
      </c>
      <c r="H361" t="s">
        <v>90</v>
      </c>
      <c r="I361" t="s">
        <v>90</v>
      </c>
      <c r="J361" t="s">
        <v>90</v>
      </c>
      <c r="K361" t="s">
        <v>90</v>
      </c>
      <c r="L361" t="s">
        <v>90</v>
      </c>
      <c r="M361" t="s">
        <v>90</v>
      </c>
      <c r="N361" t="s">
        <v>90</v>
      </c>
      <c r="O361" t="s">
        <v>90</v>
      </c>
      <c r="P361" t="s">
        <v>90</v>
      </c>
      <c r="Q361" t="s">
        <v>90</v>
      </c>
      <c r="R361" t="s">
        <v>90</v>
      </c>
      <c r="S361" t="s">
        <v>90</v>
      </c>
      <c r="T361" t="s">
        <v>90</v>
      </c>
      <c r="U361" t="s">
        <v>90</v>
      </c>
      <c r="V361" t="s">
        <v>90</v>
      </c>
      <c r="W361" t="s">
        <v>90</v>
      </c>
      <c r="X361" t="s">
        <v>90</v>
      </c>
      <c r="Y361" t="s">
        <v>90</v>
      </c>
      <c r="Z361" t="s">
        <v>90</v>
      </c>
      <c r="AA361" t="s">
        <v>90</v>
      </c>
      <c r="AB361" t="s">
        <v>90</v>
      </c>
      <c r="AC361">
        <v>104550</v>
      </c>
      <c r="AD361">
        <f>AC361/AY361</f>
        <v>1.1343600983003586</v>
      </c>
      <c r="AH361" t="s">
        <v>90</v>
      </c>
      <c r="AI361" t="s">
        <v>90</v>
      </c>
      <c r="AJ361" t="s">
        <v>90</v>
      </c>
      <c r="AK361" t="s">
        <v>90</v>
      </c>
      <c r="AL361" t="s">
        <v>90</v>
      </c>
      <c r="AM361" t="s">
        <v>90</v>
      </c>
      <c r="AN361">
        <v>0</v>
      </c>
      <c r="AO361" t="s">
        <v>90</v>
      </c>
      <c r="AP361" t="s">
        <v>90</v>
      </c>
      <c r="AQ361">
        <v>0</v>
      </c>
      <c r="AR361" t="s">
        <v>90</v>
      </c>
      <c r="AT361" t="s">
        <v>90</v>
      </c>
      <c r="AU361" t="s">
        <v>90</v>
      </c>
      <c r="AW361">
        <v>2</v>
      </c>
      <c r="AY361">
        <v>92166.5</v>
      </c>
    </row>
    <row r="362" spans="1:51" ht="12.75" customHeight="1" x14ac:dyDescent="0.2">
      <c r="A362" t="s">
        <v>45</v>
      </c>
      <c r="B362">
        <v>1980</v>
      </c>
      <c r="C362" t="s">
        <v>90</v>
      </c>
      <c r="D362" t="s">
        <v>90</v>
      </c>
      <c r="G362">
        <v>0</v>
      </c>
      <c r="H362" t="s">
        <v>90</v>
      </c>
      <c r="I362" t="s">
        <v>90</v>
      </c>
      <c r="J362" t="s">
        <v>90</v>
      </c>
      <c r="K362" t="s">
        <v>90</v>
      </c>
      <c r="L362" t="s">
        <v>90</v>
      </c>
      <c r="M362" t="s">
        <v>90</v>
      </c>
      <c r="N362" t="s">
        <v>90</v>
      </c>
      <c r="O362" t="s">
        <v>90</v>
      </c>
      <c r="P362" t="s">
        <v>90</v>
      </c>
      <c r="Q362" t="s">
        <v>90</v>
      </c>
      <c r="R362" t="s">
        <v>90</v>
      </c>
      <c r="S362" t="s">
        <v>90</v>
      </c>
      <c r="T362" t="s">
        <v>90</v>
      </c>
      <c r="U362" t="s">
        <v>90</v>
      </c>
      <c r="V362">
        <v>0</v>
      </c>
      <c r="W362">
        <v>0</v>
      </c>
      <c r="X362">
        <v>0</v>
      </c>
      <c r="Y362">
        <v>0</v>
      </c>
      <c r="Z362">
        <v>1</v>
      </c>
      <c r="AA362">
        <v>0</v>
      </c>
      <c r="AB362">
        <v>0</v>
      </c>
      <c r="AC362">
        <v>0</v>
      </c>
      <c r="AD362">
        <f>AC362/AY362</f>
        <v>0</v>
      </c>
      <c r="AH362" t="s">
        <v>90</v>
      </c>
      <c r="AI362" t="s">
        <v>90</v>
      </c>
      <c r="AJ362" t="s">
        <v>90</v>
      </c>
      <c r="AK362" t="s">
        <v>90</v>
      </c>
      <c r="AL362" t="s">
        <v>90</v>
      </c>
      <c r="AM362" t="s">
        <v>90</v>
      </c>
      <c r="AN362">
        <v>0</v>
      </c>
      <c r="AO362" t="s">
        <v>90</v>
      </c>
      <c r="AP362" t="s">
        <v>90</v>
      </c>
      <c r="AQ362">
        <v>0</v>
      </c>
      <c r="AR362" t="s">
        <v>90</v>
      </c>
      <c r="AT362" t="s">
        <v>90</v>
      </c>
      <c r="AU362" t="s">
        <v>90</v>
      </c>
      <c r="AW362">
        <v>2</v>
      </c>
      <c r="AY362">
        <v>44350.6</v>
      </c>
    </row>
    <row r="363" spans="1:51" ht="12.75" customHeight="1" x14ac:dyDescent="0.2">
      <c r="A363" t="s">
        <v>47</v>
      </c>
      <c r="B363">
        <v>1980</v>
      </c>
      <c r="C363" t="s">
        <v>90</v>
      </c>
      <c r="D363" t="s">
        <v>90</v>
      </c>
      <c r="G363">
        <v>0</v>
      </c>
      <c r="H363" t="s">
        <v>90</v>
      </c>
      <c r="I363" t="s">
        <v>90</v>
      </c>
      <c r="J363" t="s">
        <v>90</v>
      </c>
      <c r="K363" t="s">
        <v>90</v>
      </c>
      <c r="L363" t="s">
        <v>90</v>
      </c>
      <c r="M363" t="s">
        <v>90</v>
      </c>
      <c r="N363" t="s">
        <v>90</v>
      </c>
      <c r="O363" t="s">
        <v>90</v>
      </c>
      <c r="P363" t="s">
        <v>90</v>
      </c>
      <c r="Q363" t="s">
        <v>90</v>
      </c>
      <c r="R363" t="s">
        <v>90</v>
      </c>
      <c r="S363" t="s">
        <v>90</v>
      </c>
      <c r="T363" t="s">
        <v>90</v>
      </c>
      <c r="U363" t="s">
        <v>90</v>
      </c>
      <c r="V363">
        <v>0</v>
      </c>
      <c r="W363">
        <v>0</v>
      </c>
      <c r="X363">
        <v>0</v>
      </c>
      <c r="Y363">
        <v>0</v>
      </c>
      <c r="Z363">
        <v>0</v>
      </c>
      <c r="AA363">
        <v>0</v>
      </c>
      <c r="AB363">
        <v>0</v>
      </c>
      <c r="AC363">
        <v>0</v>
      </c>
      <c r="AD363">
        <f>AC363/AY363</f>
        <v>0</v>
      </c>
      <c r="AE363">
        <v>0</v>
      </c>
      <c r="AH363" t="s">
        <v>90</v>
      </c>
      <c r="AI363" t="s">
        <v>90</v>
      </c>
      <c r="AJ363" t="s">
        <v>90</v>
      </c>
      <c r="AK363" t="s">
        <v>90</v>
      </c>
      <c r="AL363" t="s">
        <v>90</v>
      </c>
      <c r="AM363" t="s">
        <v>90</v>
      </c>
      <c r="AN363">
        <v>0</v>
      </c>
      <c r="AO363" t="s">
        <v>90</v>
      </c>
      <c r="AP363" t="s">
        <v>90</v>
      </c>
      <c r="AQ363">
        <v>1</v>
      </c>
      <c r="AR363" t="s">
        <v>90</v>
      </c>
      <c r="AT363" t="s">
        <v>90</v>
      </c>
      <c r="AU363" t="s">
        <v>90</v>
      </c>
      <c r="AW363">
        <v>2</v>
      </c>
      <c r="AY363">
        <v>10741.1</v>
      </c>
    </row>
    <row r="364" spans="1:51" ht="12.75" customHeight="1" x14ac:dyDescent="0.2">
      <c r="A364" t="s">
        <v>48</v>
      </c>
      <c r="B364">
        <v>1980</v>
      </c>
      <c r="C364" t="s">
        <v>90</v>
      </c>
      <c r="D364" t="s">
        <v>90</v>
      </c>
      <c r="G364">
        <v>0</v>
      </c>
      <c r="H364" t="s">
        <v>90</v>
      </c>
      <c r="I364" t="s">
        <v>90</v>
      </c>
      <c r="J364" t="s">
        <v>90</v>
      </c>
      <c r="K364" t="s">
        <v>90</v>
      </c>
      <c r="L364" t="s">
        <v>90</v>
      </c>
      <c r="M364" t="s">
        <v>90</v>
      </c>
      <c r="N364" t="s">
        <v>90</v>
      </c>
      <c r="O364" t="s">
        <v>90</v>
      </c>
      <c r="P364" t="s">
        <v>90</v>
      </c>
      <c r="Q364" t="s">
        <v>90</v>
      </c>
      <c r="R364" t="s">
        <v>90</v>
      </c>
      <c r="S364" t="s">
        <v>90</v>
      </c>
      <c r="T364" t="s">
        <v>90</v>
      </c>
      <c r="U364" t="s">
        <v>90</v>
      </c>
      <c r="V364" t="s">
        <v>90</v>
      </c>
      <c r="W364" t="s">
        <v>90</v>
      </c>
      <c r="X364" t="s">
        <v>90</v>
      </c>
      <c r="Y364" t="s">
        <v>90</v>
      </c>
      <c r="Z364" t="s">
        <v>90</v>
      </c>
      <c r="AA364" t="s">
        <v>90</v>
      </c>
      <c r="AB364" t="s">
        <v>90</v>
      </c>
      <c r="AC364">
        <v>425</v>
      </c>
      <c r="AD364">
        <f>AC364/AY364</f>
        <v>5.4505278034629449E-2</v>
      </c>
      <c r="AH364" t="s">
        <v>90</v>
      </c>
      <c r="AI364" t="s">
        <v>90</v>
      </c>
      <c r="AJ364" t="s">
        <v>90</v>
      </c>
      <c r="AK364" t="s">
        <v>90</v>
      </c>
      <c r="AL364" t="s">
        <v>90</v>
      </c>
      <c r="AM364" t="s">
        <v>90</v>
      </c>
      <c r="AN364">
        <v>0</v>
      </c>
      <c r="AO364" t="s">
        <v>90</v>
      </c>
      <c r="AP364" t="s">
        <v>90</v>
      </c>
      <c r="AQ364">
        <v>0</v>
      </c>
      <c r="AR364" t="s">
        <v>90</v>
      </c>
      <c r="AT364" t="s">
        <v>90</v>
      </c>
      <c r="AU364" t="s">
        <v>90</v>
      </c>
      <c r="AW364">
        <v>2</v>
      </c>
      <c r="AY364">
        <v>7797.41</v>
      </c>
    </row>
    <row r="365" spans="1:51" ht="12.75" customHeight="1" x14ac:dyDescent="0.2">
      <c r="A365" t="s">
        <v>49</v>
      </c>
      <c r="B365">
        <v>1980</v>
      </c>
      <c r="C365" t="s">
        <v>90</v>
      </c>
      <c r="D365" t="s">
        <v>90</v>
      </c>
      <c r="G365">
        <v>0</v>
      </c>
      <c r="H365" t="s">
        <v>90</v>
      </c>
      <c r="I365" t="s">
        <v>90</v>
      </c>
      <c r="J365" t="s">
        <v>90</v>
      </c>
      <c r="K365" t="s">
        <v>90</v>
      </c>
      <c r="L365" t="s">
        <v>90</v>
      </c>
      <c r="M365" t="s">
        <v>90</v>
      </c>
      <c r="N365" t="s">
        <v>90</v>
      </c>
      <c r="O365" t="s">
        <v>90</v>
      </c>
      <c r="P365" t="s">
        <v>90</v>
      </c>
      <c r="Q365" t="s">
        <v>90</v>
      </c>
      <c r="R365" t="s">
        <v>90</v>
      </c>
      <c r="S365" t="s">
        <v>90</v>
      </c>
      <c r="T365" t="s">
        <v>90</v>
      </c>
      <c r="U365" t="s">
        <v>90</v>
      </c>
      <c r="V365" t="s">
        <v>90</v>
      </c>
      <c r="W365" t="s">
        <v>90</v>
      </c>
      <c r="X365" t="s">
        <v>90</v>
      </c>
      <c r="Y365" t="s">
        <v>90</v>
      </c>
      <c r="Z365" t="s">
        <v>90</v>
      </c>
      <c r="AA365" t="s">
        <v>90</v>
      </c>
      <c r="AB365" t="s">
        <v>90</v>
      </c>
      <c r="AC365">
        <v>85891</v>
      </c>
      <c r="AD365">
        <f>AC365/AY365</f>
        <v>0.71283570693490028</v>
      </c>
      <c r="AH365" t="s">
        <v>90</v>
      </c>
      <c r="AI365" t="s">
        <v>90</v>
      </c>
      <c r="AJ365" t="s">
        <v>90</v>
      </c>
      <c r="AK365" t="s">
        <v>90</v>
      </c>
      <c r="AL365" t="s">
        <v>90</v>
      </c>
      <c r="AM365" t="s">
        <v>90</v>
      </c>
      <c r="AN365">
        <v>0</v>
      </c>
      <c r="AO365" t="s">
        <v>90</v>
      </c>
      <c r="AP365" t="s">
        <v>90</v>
      </c>
      <c r="AQ365">
        <v>1</v>
      </c>
      <c r="AR365" t="s">
        <v>90</v>
      </c>
      <c r="AT365" t="s">
        <v>90</v>
      </c>
      <c r="AU365" t="s">
        <v>90</v>
      </c>
      <c r="AW365">
        <v>2</v>
      </c>
      <c r="AY365">
        <v>120492</v>
      </c>
    </row>
    <row r="366" spans="1:51" ht="12.75" customHeight="1" x14ac:dyDescent="0.2">
      <c r="A366" t="s">
        <v>50</v>
      </c>
      <c r="B366">
        <v>1980</v>
      </c>
      <c r="C366" t="s">
        <v>90</v>
      </c>
      <c r="D366" t="s">
        <v>90</v>
      </c>
      <c r="G366">
        <v>0</v>
      </c>
      <c r="H366" t="s">
        <v>90</v>
      </c>
      <c r="I366" t="s">
        <v>90</v>
      </c>
      <c r="J366" t="s">
        <v>90</v>
      </c>
      <c r="K366" t="s">
        <v>90</v>
      </c>
      <c r="L366" t="s">
        <v>90</v>
      </c>
      <c r="M366" t="s">
        <v>90</v>
      </c>
      <c r="N366" t="s">
        <v>90</v>
      </c>
      <c r="O366" t="s">
        <v>90</v>
      </c>
      <c r="P366" t="s">
        <v>90</v>
      </c>
      <c r="Q366" t="s">
        <v>90</v>
      </c>
      <c r="R366" t="s">
        <v>90</v>
      </c>
      <c r="S366" t="s">
        <v>90</v>
      </c>
      <c r="T366" t="s">
        <v>90</v>
      </c>
      <c r="U366" t="s">
        <v>90</v>
      </c>
      <c r="V366" t="s">
        <v>90</v>
      </c>
      <c r="W366">
        <v>0</v>
      </c>
      <c r="X366">
        <v>0</v>
      </c>
      <c r="Y366">
        <v>0</v>
      </c>
      <c r="Z366">
        <v>1</v>
      </c>
      <c r="AA366">
        <v>0</v>
      </c>
      <c r="AB366">
        <v>0</v>
      </c>
      <c r="AC366">
        <v>110</v>
      </c>
      <c r="AD366">
        <f>AC366/AY366</f>
        <v>2.2390034399234668E-3</v>
      </c>
      <c r="AH366" t="s">
        <v>90</v>
      </c>
      <c r="AI366" t="s">
        <v>90</v>
      </c>
      <c r="AJ366" t="s">
        <v>90</v>
      </c>
      <c r="AK366" t="s">
        <v>90</v>
      </c>
      <c r="AL366" t="s">
        <v>90</v>
      </c>
      <c r="AM366" t="s">
        <v>90</v>
      </c>
      <c r="AN366">
        <v>0</v>
      </c>
      <c r="AO366" t="s">
        <v>90</v>
      </c>
      <c r="AP366" t="s">
        <v>90</v>
      </c>
      <c r="AQ366">
        <v>0</v>
      </c>
      <c r="AR366" t="s">
        <v>90</v>
      </c>
      <c r="AT366" t="s">
        <v>90</v>
      </c>
      <c r="AU366" t="s">
        <v>90</v>
      </c>
      <c r="AW366">
        <v>2</v>
      </c>
      <c r="AY366">
        <v>49129</v>
      </c>
    </row>
    <row r="367" spans="1:51" ht="12.75" customHeight="1" x14ac:dyDescent="0.2">
      <c r="A367" t="s">
        <v>51</v>
      </c>
      <c r="B367">
        <v>1980</v>
      </c>
      <c r="C367" t="s">
        <v>90</v>
      </c>
      <c r="D367" t="s">
        <v>90</v>
      </c>
      <c r="G367">
        <v>0</v>
      </c>
      <c r="H367" t="s">
        <v>90</v>
      </c>
      <c r="I367" t="s">
        <v>90</v>
      </c>
      <c r="J367" t="s">
        <v>90</v>
      </c>
      <c r="K367" t="s">
        <v>90</v>
      </c>
      <c r="L367" t="s">
        <v>90</v>
      </c>
      <c r="M367" t="s">
        <v>90</v>
      </c>
      <c r="N367" t="s">
        <v>90</v>
      </c>
      <c r="O367" t="s">
        <v>90</v>
      </c>
      <c r="P367" t="s">
        <v>90</v>
      </c>
      <c r="Q367" t="s">
        <v>90</v>
      </c>
      <c r="R367" t="s">
        <v>90</v>
      </c>
      <c r="S367" t="s">
        <v>90</v>
      </c>
      <c r="T367" t="s">
        <v>90</v>
      </c>
      <c r="U367" t="s">
        <v>90</v>
      </c>
      <c r="V367" t="s">
        <v>90</v>
      </c>
      <c r="W367" t="s">
        <v>90</v>
      </c>
      <c r="X367" t="s">
        <v>90</v>
      </c>
      <c r="Y367" t="s">
        <v>90</v>
      </c>
      <c r="Z367" t="s">
        <v>90</v>
      </c>
      <c r="AA367" t="s">
        <v>90</v>
      </c>
      <c r="AB367" t="s">
        <v>90</v>
      </c>
      <c r="AC367">
        <v>0</v>
      </c>
      <c r="AD367">
        <f>AC367/AY367</f>
        <v>0</v>
      </c>
      <c r="AH367" t="s">
        <v>90</v>
      </c>
      <c r="AI367" t="s">
        <v>90</v>
      </c>
      <c r="AJ367" t="s">
        <v>90</v>
      </c>
      <c r="AK367" t="s">
        <v>90</v>
      </c>
      <c r="AL367" t="s">
        <v>90</v>
      </c>
      <c r="AM367" t="s">
        <v>90</v>
      </c>
      <c r="AN367">
        <v>0</v>
      </c>
      <c r="AO367" t="s">
        <v>90</v>
      </c>
      <c r="AP367" t="s">
        <v>90</v>
      </c>
      <c r="AQ367">
        <v>0</v>
      </c>
      <c r="AR367" t="s">
        <v>90</v>
      </c>
      <c r="AT367" t="s">
        <v>90</v>
      </c>
      <c r="AU367" t="s">
        <v>90</v>
      </c>
      <c r="AW367">
        <v>2</v>
      </c>
      <c r="AY367">
        <v>26920.400000000001</v>
      </c>
    </row>
    <row r="368" spans="1:51" ht="12.75" customHeight="1" x14ac:dyDescent="0.2">
      <c r="A368" t="s">
        <v>52</v>
      </c>
      <c r="B368">
        <v>1980</v>
      </c>
      <c r="C368" t="s">
        <v>90</v>
      </c>
      <c r="D368" t="s">
        <v>90</v>
      </c>
      <c r="G368">
        <v>0</v>
      </c>
      <c r="H368" t="s">
        <v>90</v>
      </c>
      <c r="I368" t="s">
        <v>90</v>
      </c>
      <c r="J368" t="s">
        <v>90</v>
      </c>
      <c r="K368" t="s">
        <v>90</v>
      </c>
      <c r="L368" t="s">
        <v>90</v>
      </c>
      <c r="M368" t="s">
        <v>90</v>
      </c>
      <c r="N368" t="s">
        <v>90</v>
      </c>
      <c r="O368" t="s">
        <v>90</v>
      </c>
      <c r="P368" t="s">
        <v>90</v>
      </c>
      <c r="Q368" t="s">
        <v>90</v>
      </c>
      <c r="R368" t="s">
        <v>90</v>
      </c>
      <c r="S368" t="s">
        <v>90</v>
      </c>
      <c r="T368" t="s">
        <v>90</v>
      </c>
      <c r="U368" t="s">
        <v>90</v>
      </c>
      <c r="V368" t="s">
        <v>90</v>
      </c>
      <c r="W368" t="s">
        <v>90</v>
      </c>
      <c r="X368" t="s">
        <v>90</v>
      </c>
      <c r="Y368" t="s">
        <v>90</v>
      </c>
      <c r="Z368" t="s">
        <v>90</v>
      </c>
      <c r="AA368" t="s">
        <v>90</v>
      </c>
      <c r="AB368" t="s">
        <v>90</v>
      </c>
      <c r="AC368">
        <v>627</v>
      </c>
      <c r="AD368">
        <f>AC368/AY368</f>
        <v>2.751387761370867E-2</v>
      </c>
      <c r="AH368" t="s">
        <v>90</v>
      </c>
      <c r="AI368" t="s">
        <v>90</v>
      </c>
      <c r="AJ368" t="s">
        <v>90</v>
      </c>
      <c r="AK368" t="s">
        <v>90</v>
      </c>
      <c r="AL368" t="s">
        <v>90</v>
      </c>
      <c r="AM368" t="s">
        <v>90</v>
      </c>
      <c r="AN368">
        <v>0</v>
      </c>
      <c r="AO368" t="s">
        <v>90</v>
      </c>
      <c r="AP368" t="s">
        <v>90</v>
      </c>
      <c r="AQ368">
        <v>0</v>
      </c>
      <c r="AR368" t="s">
        <v>90</v>
      </c>
      <c r="AT368" t="s">
        <v>90</v>
      </c>
      <c r="AU368" t="s">
        <v>90</v>
      </c>
      <c r="AW368">
        <v>2</v>
      </c>
      <c r="AY368">
        <v>22788.5</v>
      </c>
    </row>
    <row r="369" spans="1:51" ht="12.75" customHeight="1" x14ac:dyDescent="0.2">
      <c r="A369" t="s">
        <v>53</v>
      </c>
      <c r="B369">
        <v>1980</v>
      </c>
      <c r="C369" t="s">
        <v>90</v>
      </c>
      <c r="D369" t="s">
        <v>90</v>
      </c>
      <c r="G369">
        <v>0</v>
      </c>
      <c r="H369" t="s">
        <v>90</v>
      </c>
      <c r="I369" t="s">
        <v>90</v>
      </c>
      <c r="J369" t="s">
        <v>90</v>
      </c>
      <c r="K369" t="s">
        <v>90</v>
      </c>
      <c r="L369" t="s">
        <v>90</v>
      </c>
      <c r="M369" t="s">
        <v>90</v>
      </c>
      <c r="N369" t="s">
        <v>90</v>
      </c>
      <c r="O369" t="s">
        <v>90</v>
      </c>
      <c r="P369" t="s">
        <v>90</v>
      </c>
      <c r="Q369" t="s">
        <v>90</v>
      </c>
      <c r="R369" t="s">
        <v>90</v>
      </c>
      <c r="S369" t="s">
        <v>90</v>
      </c>
      <c r="T369" t="s">
        <v>90</v>
      </c>
      <c r="U369" t="s">
        <v>90</v>
      </c>
      <c r="V369" t="s">
        <v>90</v>
      </c>
      <c r="W369" t="s">
        <v>90</v>
      </c>
      <c r="X369" t="s">
        <v>90</v>
      </c>
      <c r="Y369" t="s">
        <v>90</v>
      </c>
      <c r="Z369" t="s">
        <v>90</v>
      </c>
      <c r="AA369" t="s">
        <v>90</v>
      </c>
      <c r="AB369" t="s">
        <v>90</v>
      </c>
      <c r="AC369">
        <v>14200</v>
      </c>
      <c r="AD369">
        <f>AC369/AY369</f>
        <v>0.49787002787370932</v>
      </c>
      <c r="AH369" t="s">
        <v>90</v>
      </c>
      <c r="AI369" t="s">
        <v>90</v>
      </c>
      <c r="AJ369" t="s">
        <v>90</v>
      </c>
      <c r="AK369" t="s">
        <v>90</v>
      </c>
      <c r="AL369" t="s">
        <v>90</v>
      </c>
      <c r="AM369" t="s">
        <v>90</v>
      </c>
      <c r="AN369">
        <v>0</v>
      </c>
      <c r="AO369" t="s">
        <v>90</v>
      </c>
      <c r="AP369" t="s">
        <v>90</v>
      </c>
      <c r="AQ369">
        <v>0</v>
      </c>
      <c r="AR369" t="s">
        <v>90</v>
      </c>
      <c r="AT369" t="s">
        <v>90</v>
      </c>
      <c r="AU369" t="s">
        <v>90</v>
      </c>
      <c r="AW369">
        <v>2</v>
      </c>
      <c r="AY369">
        <v>28521.5</v>
      </c>
    </row>
    <row r="370" spans="1:51" ht="12.75" customHeight="1" x14ac:dyDescent="0.2">
      <c r="A370" t="s">
        <v>54</v>
      </c>
      <c r="B370">
        <v>1980</v>
      </c>
      <c r="C370" t="s">
        <v>90</v>
      </c>
      <c r="D370" t="s">
        <v>90</v>
      </c>
      <c r="G370">
        <v>0</v>
      </c>
      <c r="H370" t="s">
        <v>90</v>
      </c>
      <c r="I370" t="s">
        <v>90</v>
      </c>
      <c r="J370" t="s">
        <v>90</v>
      </c>
      <c r="K370" t="s">
        <v>90</v>
      </c>
      <c r="L370" t="s">
        <v>90</v>
      </c>
      <c r="M370" t="s">
        <v>90</v>
      </c>
      <c r="N370" t="s">
        <v>90</v>
      </c>
      <c r="O370" t="s">
        <v>90</v>
      </c>
      <c r="P370" t="s">
        <v>90</v>
      </c>
      <c r="Q370" t="s">
        <v>90</v>
      </c>
      <c r="R370" t="s">
        <v>90</v>
      </c>
      <c r="S370" t="s">
        <v>90</v>
      </c>
      <c r="T370" t="s">
        <v>90</v>
      </c>
      <c r="U370" t="s">
        <v>90</v>
      </c>
      <c r="V370" t="s">
        <v>90</v>
      </c>
      <c r="W370" t="s">
        <v>90</v>
      </c>
      <c r="X370" t="s">
        <v>90</v>
      </c>
      <c r="Y370" t="s">
        <v>90</v>
      </c>
      <c r="Z370" t="s">
        <v>90</v>
      </c>
      <c r="AA370" t="s">
        <v>90</v>
      </c>
      <c r="AB370" t="s">
        <v>90</v>
      </c>
      <c r="AC370">
        <v>19042</v>
      </c>
      <c r="AD370">
        <f>AC370/AY370</f>
        <v>0.55364468699391456</v>
      </c>
      <c r="AH370" t="s">
        <v>90</v>
      </c>
      <c r="AI370" t="s">
        <v>90</v>
      </c>
      <c r="AJ370" t="s">
        <v>90</v>
      </c>
      <c r="AK370" t="s">
        <v>90</v>
      </c>
      <c r="AL370" t="s">
        <v>90</v>
      </c>
      <c r="AM370" t="s">
        <v>90</v>
      </c>
      <c r="AN370">
        <v>0</v>
      </c>
      <c r="AO370" t="s">
        <v>90</v>
      </c>
      <c r="AP370" t="s">
        <v>90</v>
      </c>
      <c r="AQ370">
        <v>1</v>
      </c>
      <c r="AR370" t="s">
        <v>90</v>
      </c>
      <c r="AT370" t="s">
        <v>90</v>
      </c>
      <c r="AU370" t="s">
        <v>90</v>
      </c>
      <c r="AW370">
        <v>2</v>
      </c>
      <c r="AY370">
        <v>34393.9</v>
      </c>
    </row>
    <row r="371" spans="1:51" ht="12.75" customHeight="1" x14ac:dyDescent="0.2">
      <c r="A371" t="s">
        <v>55</v>
      </c>
      <c r="B371">
        <v>1980</v>
      </c>
      <c r="C371" t="s">
        <v>90</v>
      </c>
      <c r="D371" t="s">
        <v>90</v>
      </c>
      <c r="G371">
        <v>0</v>
      </c>
      <c r="H371" t="s">
        <v>90</v>
      </c>
      <c r="I371" t="s">
        <v>90</v>
      </c>
      <c r="J371" t="s">
        <v>90</v>
      </c>
      <c r="K371" t="s">
        <v>90</v>
      </c>
      <c r="L371" t="s">
        <v>90</v>
      </c>
      <c r="M371" t="s">
        <v>90</v>
      </c>
      <c r="N371" t="s">
        <v>90</v>
      </c>
      <c r="O371" t="s">
        <v>90</v>
      </c>
      <c r="P371" t="s">
        <v>90</v>
      </c>
      <c r="Q371" t="s">
        <v>90</v>
      </c>
      <c r="R371" t="s">
        <v>90</v>
      </c>
      <c r="S371" t="s">
        <v>90</v>
      </c>
      <c r="T371" t="s">
        <v>90</v>
      </c>
      <c r="U371" t="s">
        <v>90</v>
      </c>
      <c r="V371" t="s">
        <v>90</v>
      </c>
      <c r="W371" t="s">
        <v>90</v>
      </c>
      <c r="X371" t="s">
        <v>90</v>
      </c>
      <c r="Y371" t="s">
        <v>90</v>
      </c>
      <c r="Z371" t="s">
        <v>90</v>
      </c>
      <c r="AA371" t="s">
        <v>90</v>
      </c>
      <c r="AB371" t="s">
        <v>90</v>
      </c>
      <c r="AC371">
        <v>1313</v>
      </c>
      <c r="AD371">
        <f>AC371/AY371</f>
        <v>0.14575091135946858</v>
      </c>
      <c r="AH371" t="s">
        <v>90</v>
      </c>
      <c r="AI371" t="s">
        <v>90</v>
      </c>
      <c r="AJ371" t="s">
        <v>90</v>
      </c>
      <c r="AK371" t="s">
        <v>90</v>
      </c>
      <c r="AL371" t="s">
        <v>90</v>
      </c>
      <c r="AM371" t="s">
        <v>90</v>
      </c>
      <c r="AN371">
        <v>0</v>
      </c>
      <c r="AO371" t="s">
        <v>90</v>
      </c>
      <c r="AP371" t="s">
        <v>90</v>
      </c>
      <c r="AQ371">
        <v>0</v>
      </c>
      <c r="AR371" t="s">
        <v>90</v>
      </c>
      <c r="AT371" t="s">
        <v>90</v>
      </c>
      <c r="AU371" t="s">
        <v>90</v>
      </c>
      <c r="AW371">
        <v>2</v>
      </c>
      <c r="AY371">
        <v>9008.52</v>
      </c>
    </row>
    <row r="372" spans="1:51" ht="12.75" customHeight="1" x14ac:dyDescent="0.2">
      <c r="A372" t="s">
        <v>56</v>
      </c>
      <c r="B372">
        <v>1980</v>
      </c>
      <c r="C372" t="s">
        <v>90</v>
      </c>
      <c r="D372" t="s">
        <v>90</v>
      </c>
      <c r="G372">
        <v>0</v>
      </c>
      <c r="H372" t="s">
        <v>90</v>
      </c>
      <c r="I372" t="s">
        <v>90</v>
      </c>
      <c r="J372" t="s">
        <v>90</v>
      </c>
      <c r="K372" t="s">
        <v>90</v>
      </c>
      <c r="L372" t="s">
        <v>90</v>
      </c>
      <c r="M372" t="s">
        <v>90</v>
      </c>
      <c r="N372" t="s">
        <v>90</v>
      </c>
      <c r="O372" t="s">
        <v>90</v>
      </c>
      <c r="P372" t="s">
        <v>90</v>
      </c>
      <c r="Q372" t="s">
        <v>90</v>
      </c>
      <c r="R372" t="s">
        <v>90</v>
      </c>
      <c r="S372" t="s">
        <v>90</v>
      </c>
      <c r="T372" t="s">
        <v>90</v>
      </c>
      <c r="U372" t="s">
        <v>90</v>
      </c>
      <c r="V372" t="s">
        <v>90</v>
      </c>
      <c r="W372" t="s">
        <v>90</v>
      </c>
      <c r="X372" t="s">
        <v>90</v>
      </c>
      <c r="Y372" t="s">
        <v>90</v>
      </c>
      <c r="Z372" t="s">
        <v>90</v>
      </c>
      <c r="AA372" t="s">
        <v>90</v>
      </c>
      <c r="AB372" t="s">
        <v>90</v>
      </c>
      <c r="AC372">
        <v>16783</v>
      </c>
      <c r="AD372">
        <f>AC372/AY372</f>
        <v>0.36536807845954566</v>
      </c>
      <c r="AH372" t="s">
        <v>90</v>
      </c>
      <c r="AI372" t="s">
        <v>90</v>
      </c>
      <c r="AJ372" t="s">
        <v>90</v>
      </c>
      <c r="AK372" t="s">
        <v>90</v>
      </c>
      <c r="AL372" t="s">
        <v>90</v>
      </c>
      <c r="AM372" t="s">
        <v>90</v>
      </c>
      <c r="AN372">
        <v>0</v>
      </c>
      <c r="AO372" t="s">
        <v>90</v>
      </c>
      <c r="AP372" t="s">
        <v>90</v>
      </c>
      <c r="AQ372">
        <v>1</v>
      </c>
      <c r="AR372" t="s">
        <v>90</v>
      </c>
      <c r="AT372" t="s">
        <v>90</v>
      </c>
      <c r="AU372" t="s">
        <v>90</v>
      </c>
      <c r="AW372">
        <v>2</v>
      </c>
      <c r="AY372">
        <v>45934.5</v>
      </c>
    </row>
    <row r="373" spans="1:51" ht="12.75" customHeight="1" x14ac:dyDescent="0.2">
      <c r="A373" t="s">
        <v>57</v>
      </c>
      <c r="B373">
        <v>1980</v>
      </c>
      <c r="C373" t="s">
        <v>90</v>
      </c>
      <c r="D373" t="s">
        <v>90</v>
      </c>
      <c r="G373">
        <v>0</v>
      </c>
      <c r="H373" t="s">
        <v>90</v>
      </c>
      <c r="I373" t="s">
        <v>90</v>
      </c>
      <c r="J373" t="s">
        <v>90</v>
      </c>
      <c r="K373" t="s">
        <v>90</v>
      </c>
      <c r="L373" t="s">
        <v>90</v>
      </c>
      <c r="M373" t="s">
        <v>90</v>
      </c>
      <c r="N373" t="s">
        <v>90</v>
      </c>
      <c r="O373" t="s">
        <v>90</v>
      </c>
      <c r="P373" t="s">
        <v>90</v>
      </c>
      <c r="Q373" t="s">
        <v>90</v>
      </c>
      <c r="R373" t="s">
        <v>90</v>
      </c>
      <c r="S373" t="s">
        <v>90</v>
      </c>
      <c r="T373" t="s">
        <v>90</v>
      </c>
      <c r="U373" t="s">
        <v>90</v>
      </c>
      <c r="V373" t="s">
        <v>90</v>
      </c>
      <c r="W373" t="s">
        <v>90</v>
      </c>
      <c r="X373" t="s">
        <v>90</v>
      </c>
      <c r="Y373" t="s">
        <v>90</v>
      </c>
      <c r="Z373" t="s">
        <v>90</v>
      </c>
      <c r="AA373" t="s">
        <v>90</v>
      </c>
      <c r="AB373" t="s">
        <v>90</v>
      </c>
      <c r="AC373">
        <v>37474</v>
      </c>
      <c r="AD373">
        <f>AC373/AY373</f>
        <v>0.64868364338844331</v>
      </c>
      <c r="AH373" t="s">
        <v>90</v>
      </c>
      <c r="AI373" t="s">
        <v>90</v>
      </c>
      <c r="AJ373" t="s">
        <v>90</v>
      </c>
      <c r="AK373" t="s">
        <v>90</v>
      </c>
      <c r="AL373" t="s">
        <v>90</v>
      </c>
      <c r="AM373" t="s">
        <v>90</v>
      </c>
      <c r="AN373">
        <v>0</v>
      </c>
      <c r="AO373" t="s">
        <v>90</v>
      </c>
      <c r="AP373" t="s">
        <v>90</v>
      </c>
      <c r="AQ373">
        <v>1</v>
      </c>
      <c r="AR373" t="s">
        <v>90</v>
      </c>
      <c r="AT373" t="s">
        <v>90</v>
      </c>
      <c r="AU373" t="s">
        <v>90</v>
      </c>
      <c r="AW373">
        <v>2</v>
      </c>
      <c r="AY373">
        <v>57769.3</v>
      </c>
    </row>
    <row r="374" spans="1:51" ht="12.75" customHeight="1" x14ac:dyDescent="0.2">
      <c r="A374" t="s">
        <v>58</v>
      </c>
      <c r="B374">
        <v>1980</v>
      </c>
      <c r="C374" t="s">
        <v>90</v>
      </c>
      <c r="D374" t="s">
        <v>90</v>
      </c>
      <c r="G374">
        <v>0</v>
      </c>
      <c r="H374" t="s">
        <v>90</v>
      </c>
      <c r="I374" t="s">
        <v>90</v>
      </c>
      <c r="J374" t="s">
        <v>90</v>
      </c>
      <c r="K374" t="s">
        <v>90</v>
      </c>
      <c r="L374" t="s">
        <v>90</v>
      </c>
      <c r="M374" t="s">
        <v>90</v>
      </c>
      <c r="N374" t="s">
        <v>90</v>
      </c>
      <c r="O374" t="s">
        <v>90</v>
      </c>
      <c r="P374" t="s">
        <v>90</v>
      </c>
      <c r="Q374" t="s">
        <v>90</v>
      </c>
      <c r="R374" t="s">
        <v>90</v>
      </c>
      <c r="S374" t="s">
        <v>90</v>
      </c>
      <c r="T374" t="s">
        <v>90</v>
      </c>
      <c r="U374" t="s">
        <v>90</v>
      </c>
      <c r="V374" t="s">
        <v>90</v>
      </c>
      <c r="W374" t="s">
        <v>90</v>
      </c>
      <c r="X374" t="s">
        <v>90</v>
      </c>
      <c r="Y374" t="s">
        <v>90</v>
      </c>
      <c r="Z374" t="s">
        <v>90</v>
      </c>
      <c r="AA374" t="s">
        <v>90</v>
      </c>
      <c r="AB374" t="s">
        <v>90</v>
      </c>
      <c r="AC374">
        <v>26095</v>
      </c>
      <c r="AD374">
        <f>AC374/AY374</f>
        <v>0.28803763529876658</v>
      </c>
      <c r="AH374" t="s">
        <v>90</v>
      </c>
      <c r="AI374" t="s">
        <v>90</v>
      </c>
      <c r="AJ374" t="s">
        <v>90</v>
      </c>
      <c r="AK374" t="s">
        <v>90</v>
      </c>
      <c r="AL374" t="s">
        <v>90</v>
      </c>
      <c r="AM374" t="s">
        <v>90</v>
      </c>
      <c r="AN374">
        <v>0</v>
      </c>
      <c r="AO374" t="s">
        <v>90</v>
      </c>
      <c r="AP374" t="s">
        <v>90</v>
      </c>
      <c r="AQ374">
        <v>0</v>
      </c>
      <c r="AR374" t="s">
        <v>90</v>
      </c>
      <c r="AT374" t="s">
        <v>90</v>
      </c>
      <c r="AU374" t="s">
        <v>90</v>
      </c>
      <c r="AW374">
        <v>2</v>
      </c>
      <c r="AY374">
        <v>90595.8</v>
      </c>
    </row>
    <row r="375" spans="1:51" ht="12.75" customHeight="1" x14ac:dyDescent="0.2">
      <c r="A375" t="s">
        <v>59</v>
      </c>
      <c r="B375">
        <v>1980</v>
      </c>
      <c r="C375" t="s">
        <v>90</v>
      </c>
      <c r="D375" t="s">
        <v>90</v>
      </c>
      <c r="G375">
        <v>0</v>
      </c>
      <c r="H375" t="s">
        <v>90</v>
      </c>
      <c r="I375" t="s">
        <v>90</v>
      </c>
      <c r="J375" t="s">
        <v>90</v>
      </c>
      <c r="K375" t="s">
        <v>90</v>
      </c>
      <c r="L375" t="s">
        <v>90</v>
      </c>
      <c r="M375" t="s">
        <v>90</v>
      </c>
      <c r="N375" t="s">
        <v>90</v>
      </c>
      <c r="O375" t="s">
        <v>90</v>
      </c>
      <c r="P375" t="s">
        <v>90</v>
      </c>
      <c r="Q375" t="s">
        <v>90</v>
      </c>
      <c r="R375" t="s">
        <v>90</v>
      </c>
      <c r="S375" t="s">
        <v>90</v>
      </c>
      <c r="T375" t="s">
        <v>90</v>
      </c>
      <c r="U375" t="s">
        <v>90</v>
      </c>
      <c r="V375" t="s">
        <v>90</v>
      </c>
      <c r="W375" t="s">
        <v>90</v>
      </c>
      <c r="X375" t="s">
        <v>90</v>
      </c>
      <c r="Y375" t="s">
        <v>90</v>
      </c>
      <c r="Z375" t="s">
        <v>90</v>
      </c>
      <c r="AA375" t="s">
        <v>90</v>
      </c>
      <c r="AB375" t="s">
        <v>90</v>
      </c>
      <c r="AC375">
        <v>41</v>
      </c>
      <c r="AD375">
        <f>AC375/AY375</f>
        <v>1.03968028563314E-3</v>
      </c>
      <c r="AH375" t="s">
        <v>90</v>
      </c>
      <c r="AI375" t="s">
        <v>90</v>
      </c>
      <c r="AJ375" t="s">
        <v>90</v>
      </c>
      <c r="AK375" t="s">
        <v>90</v>
      </c>
      <c r="AL375" t="s">
        <v>90</v>
      </c>
      <c r="AM375" t="s">
        <v>90</v>
      </c>
      <c r="AN375">
        <v>0</v>
      </c>
      <c r="AO375" t="s">
        <v>90</v>
      </c>
      <c r="AP375" t="s">
        <v>90</v>
      </c>
      <c r="AQ375">
        <v>0</v>
      </c>
      <c r="AR375" t="s">
        <v>90</v>
      </c>
      <c r="AT375" t="s">
        <v>90</v>
      </c>
      <c r="AU375" t="s">
        <v>90</v>
      </c>
      <c r="AW375">
        <v>2</v>
      </c>
      <c r="AY375">
        <v>39435.199999999997</v>
      </c>
    </row>
    <row r="376" spans="1:51" ht="12.75" customHeight="1" x14ac:dyDescent="0.2">
      <c r="A376" t="s">
        <v>60</v>
      </c>
      <c r="B376">
        <v>1980</v>
      </c>
      <c r="C376" t="s">
        <v>90</v>
      </c>
      <c r="D376" t="s">
        <v>90</v>
      </c>
      <c r="G376">
        <v>0</v>
      </c>
      <c r="H376" t="s">
        <v>90</v>
      </c>
      <c r="I376" t="s">
        <v>90</v>
      </c>
      <c r="J376" t="s">
        <v>90</v>
      </c>
      <c r="K376" t="s">
        <v>90</v>
      </c>
      <c r="L376" t="s">
        <v>90</v>
      </c>
      <c r="M376" t="s">
        <v>90</v>
      </c>
      <c r="N376" t="s">
        <v>90</v>
      </c>
      <c r="O376" t="s">
        <v>90</v>
      </c>
      <c r="P376" t="s">
        <v>90</v>
      </c>
      <c r="Q376" t="s">
        <v>90</v>
      </c>
      <c r="R376" t="s">
        <v>90</v>
      </c>
      <c r="S376" t="s">
        <v>90</v>
      </c>
      <c r="T376" t="s">
        <v>90</v>
      </c>
      <c r="U376" t="s">
        <v>90</v>
      </c>
      <c r="V376" t="s">
        <v>90</v>
      </c>
      <c r="W376" t="s">
        <v>90</v>
      </c>
      <c r="X376" t="s">
        <v>90</v>
      </c>
      <c r="Y376" t="s">
        <v>90</v>
      </c>
      <c r="Z376" t="s">
        <v>90</v>
      </c>
      <c r="AA376" t="s">
        <v>90</v>
      </c>
      <c r="AB376" t="s">
        <v>90</v>
      </c>
      <c r="AC376">
        <v>238</v>
      </c>
      <c r="AD376">
        <f>AC376/AY376</f>
        <v>1.3858561155268291E-2</v>
      </c>
      <c r="AH376" t="s">
        <v>90</v>
      </c>
      <c r="AI376" t="s">
        <v>90</v>
      </c>
      <c r="AJ376" t="s">
        <v>90</v>
      </c>
      <c r="AK376" t="s">
        <v>90</v>
      </c>
      <c r="AL376" t="s">
        <v>90</v>
      </c>
      <c r="AM376" t="s">
        <v>90</v>
      </c>
      <c r="AN376">
        <v>0</v>
      </c>
      <c r="AO376" t="s">
        <v>90</v>
      </c>
      <c r="AP376" t="s">
        <v>90</v>
      </c>
      <c r="AQ376">
        <v>0</v>
      </c>
      <c r="AR376" t="s">
        <v>90</v>
      </c>
      <c r="AT376" t="s">
        <v>90</v>
      </c>
      <c r="AU376" t="s">
        <v>90</v>
      </c>
      <c r="AW376">
        <v>2</v>
      </c>
      <c r="AY376">
        <v>17173.5</v>
      </c>
    </row>
    <row r="377" spans="1:51" ht="12.75" customHeight="1" x14ac:dyDescent="0.2">
      <c r="A377" t="s">
        <v>61</v>
      </c>
      <c r="B377">
        <v>1980</v>
      </c>
      <c r="C377" t="s">
        <v>90</v>
      </c>
      <c r="D377" t="s">
        <v>90</v>
      </c>
      <c r="G377">
        <v>0</v>
      </c>
      <c r="H377" t="s">
        <v>90</v>
      </c>
      <c r="I377" t="s">
        <v>90</v>
      </c>
      <c r="J377" t="s">
        <v>90</v>
      </c>
      <c r="K377" t="s">
        <v>90</v>
      </c>
      <c r="L377" t="s">
        <v>90</v>
      </c>
      <c r="M377" t="s">
        <v>90</v>
      </c>
      <c r="N377" t="s">
        <v>90</v>
      </c>
      <c r="O377" t="s">
        <v>90</v>
      </c>
      <c r="P377" t="s">
        <v>90</v>
      </c>
      <c r="Q377" t="s">
        <v>90</v>
      </c>
      <c r="R377" t="s">
        <v>90</v>
      </c>
      <c r="S377" t="s">
        <v>90</v>
      </c>
      <c r="T377" t="s">
        <v>90</v>
      </c>
      <c r="U377" t="s">
        <v>90</v>
      </c>
      <c r="V377" t="s">
        <v>90</v>
      </c>
      <c r="W377" t="s">
        <v>90</v>
      </c>
      <c r="X377" t="s">
        <v>90</v>
      </c>
      <c r="Y377" t="s">
        <v>90</v>
      </c>
      <c r="Z377" t="s">
        <v>90</v>
      </c>
      <c r="AA377" t="s">
        <v>90</v>
      </c>
      <c r="AB377" t="s">
        <v>90</v>
      </c>
      <c r="AC377">
        <v>0</v>
      </c>
      <c r="AD377">
        <f>AC377/AY377</f>
        <v>0</v>
      </c>
      <c r="AH377" t="s">
        <v>90</v>
      </c>
      <c r="AI377" t="s">
        <v>90</v>
      </c>
      <c r="AJ377" t="s">
        <v>90</v>
      </c>
      <c r="AK377" t="s">
        <v>90</v>
      </c>
      <c r="AL377" t="s">
        <v>90</v>
      </c>
      <c r="AM377" t="s">
        <v>90</v>
      </c>
      <c r="AN377">
        <v>0</v>
      </c>
      <c r="AO377" t="s">
        <v>90</v>
      </c>
      <c r="AP377" t="s">
        <v>90</v>
      </c>
      <c r="AQ377">
        <v>0</v>
      </c>
      <c r="AR377" t="s">
        <v>90</v>
      </c>
      <c r="AT377" t="s">
        <v>90</v>
      </c>
      <c r="AU377" t="s">
        <v>90</v>
      </c>
      <c r="AW377">
        <v>2</v>
      </c>
      <c r="AY377">
        <v>44086</v>
      </c>
    </row>
    <row r="378" spans="1:51" ht="12.75" customHeight="1" x14ac:dyDescent="0.2">
      <c r="A378" t="s">
        <v>62</v>
      </c>
      <c r="B378">
        <v>1980</v>
      </c>
      <c r="C378" t="s">
        <v>90</v>
      </c>
      <c r="D378" t="s">
        <v>90</v>
      </c>
      <c r="G378">
        <v>0</v>
      </c>
      <c r="H378" t="s">
        <v>90</v>
      </c>
      <c r="I378" t="s">
        <v>90</v>
      </c>
      <c r="J378" t="s">
        <v>90</v>
      </c>
      <c r="K378" t="s">
        <v>90</v>
      </c>
      <c r="L378" t="s">
        <v>90</v>
      </c>
      <c r="M378" t="s">
        <v>90</v>
      </c>
      <c r="N378" t="s">
        <v>90</v>
      </c>
      <c r="O378" t="s">
        <v>90</v>
      </c>
      <c r="P378" t="s">
        <v>90</v>
      </c>
      <c r="Q378" t="s">
        <v>90</v>
      </c>
      <c r="R378" t="s">
        <v>90</v>
      </c>
      <c r="S378" t="s">
        <v>90</v>
      </c>
      <c r="T378" t="s">
        <v>90</v>
      </c>
      <c r="U378" t="s">
        <v>90</v>
      </c>
      <c r="V378" t="s">
        <v>90</v>
      </c>
      <c r="W378" t="s">
        <v>90</v>
      </c>
      <c r="X378" t="s">
        <v>90</v>
      </c>
      <c r="Y378" t="s">
        <v>90</v>
      </c>
      <c r="Z378" t="s">
        <v>90</v>
      </c>
      <c r="AA378" t="s">
        <v>90</v>
      </c>
      <c r="AB378" t="s">
        <v>90</v>
      </c>
      <c r="AC378">
        <v>0</v>
      </c>
      <c r="AD378">
        <f>AC378/AY378</f>
        <v>0</v>
      </c>
      <c r="AH378" t="s">
        <v>90</v>
      </c>
      <c r="AI378" t="s">
        <v>90</v>
      </c>
      <c r="AJ378" t="s">
        <v>90</v>
      </c>
      <c r="AK378" t="s">
        <v>90</v>
      </c>
      <c r="AL378" t="s">
        <v>90</v>
      </c>
      <c r="AM378" t="s">
        <v>90</v>
      </c>
      <c r="AN378">
        <v>0</v>
      </c>
      <c r="AO378" t="s">
        <v>90</v>
      </c>
      <c r="AP378" t="s">
        <v>90</v>
      </c>
      <c r="AQ378">
        <v>1</v>
      </c>
      <c r="AR378" t="s">
        <v>90</v>
      </c>
      <c r="AT378" t="s">
        <v>90</v>
      </c>
      <c r="AU378" t="s">
        <v>90</v>
      </c>
      <c r="AW378">
        <v>2</v>
      </c>
      <c r="AY378">
        <v>6852.92</v>
      </c>
    </row>
    <row r="379" spans="1:51" ht="12.75" customHeight="1" x14ac:dyDescent="0.2">
      <c r="A379" t="s">
        <v>64</v>
      </c>
      <c r="B379">
        <v>1980</v>
      </c>
      <c r="C379" t="s">
        <v>90</v>
      </c>
      <c r="D379" t="s">
        <v>90</v>
      </c>
      <c r="G379">
        <v>0</v>
      </c>
      <c r="H379" t="s">
        <v>90</v>
      </c>
      <c r="I379" t="s">
        <v>90</v>
      </c>
      <c r="J379" t="s">
        <v>90</v>
      </c>
      <c r="K379" t="s">
        <v>90</v>
      </c>
      <c r="L379" t="s">
        <v>90</v>
      </c>
      <c r="M379" t="s">
        <v>90</v>
      </c>
      <c r="N379" t="s">
        <v>90</v>
      </c>
      <c r="O379" t="s">
        <v>90</v>
      </c>
      <c r="P379" t="s">
        <v>90</v>
      </c>
      <c r="Q379" t="s">
        <v>90</v>
      </c>
      <c r="R379" t="s">
        <v>90</v>
      </c>
      <c r="S379" t="s">
        <v>90</v>
      </c>
      <c r="T379" t="s">
        <v>90</v>
      </c>
      <c r="U379" t="s">
        <v>90</v>
      </c>
      <c r="V379" t="s">
        <v>90</v>
      </c>
      <c r="W379" t="s">
        <v>90</v>
      </c>
      <c r="X379" t="s">
        <v>90</v>
      </c>
      <c r="Y379" t="s">
        <v>90</v>
      </c>
      <c r="Z379" t="s">
        <v>90</v>
      </c>
      <c r="AA379" t="s">
        <v>90</v>
      </c>
      <c r="AB379" t="s">
        <v>90</v>
      </c>
      <c r="AC379">
        <v>7911</v>
      </c>
      <c r="AD379">
        <f>AC379/AY379</f>
        <v>0.55376280108358589</v>
      </c>
      <c r="AH379" t="s">
        <v>90</v>
      </c>
      <c r="AI379" t="s">
        <v>90</v>
      </c>
      <c r="AJ379" t="s">
        <v>90</v>
      </c>
      <c r="AK379" t="s">
        <v>90</v>
      </c>
      <c r="AL379" t="s">
        <v>90</v>
      </c>
      <c r="AM379" t="s">
        <v>90</v>
      </c>
      <c r="AN379">
        <v>0</v>
      </c>
      <c r="AO379" t="s">
        <v>90</v>
      </c>
      <c r="AP379" t="s">
        <v>90</v>
      </c>
      <c r="AQ379">
        <v>0</v>
      </c>
      <c r="AR379" t="s">
        <v>90</v>
      </c>
      <c r="AT379" t="s">
        <v>90</v>
      </c>
      <c r="AU379" t="s">
        <v>90</v>
      </c>
      <c r="AW379">
        <v>2</v>
      </c>
      <c r="AY379">
        <v>14285.9</v>
      </c>
    </row>
    <row r="380" spans="1:51" ht="12.75" customHeight="1" x14ac:dyDescent="0.2">
      <c r="A380" t="s">
        <v>65</v>
      </c>
      <c r="B380">
        <v>1980</v>
      </c>
      <c r="C380" t="s">
        <v>90</v>
      </c>
      <c r="D380" t="s">
        <v>90</v>
      </c>
      <c r="G380">
        <v>0</v>
      </c>
      <c r="H380" t="s">
        <v>90</v>
      </c>
      <c r="I380" t="s">
        <v>90</v>
      </c>
      <c r="J380" t="s">
        <v>90</v>
      </c>
      <c r="K380" t="s">
        <v>90</v>
      </c>
      <c r="L380" t="s">
        <v>90</v>
      </c>
      <c r="M380" t="s">
        <v>90</v>
      </c>
      <c r="N380" t="s">
        <v>90</v>
      </c>
      <c r="O380" t="s">
        <v>90</v>
      </c>
      <c r="P380" t="s">
        <v>90</v>
      </c>
      <c r="Q380" t="s">
        <v>90</v>
      </c>
      <c r="R380" t="s">
        <v>90</v>
      </c>
      <c r="S380" t="s">
        <v>90</v>
      </c>
      <c r="T380" t="s">
        <v>90</v>
      </c>
      <c r="U380" t="s">
        <v>90</v>
      </c>
      <c r="V380" t="s">
        <v>90</v>
      </c>
      <c r="W380" t="s">
        <v>90</v>
      </c>
      <c r="X380" t="s">
        <v>90</v>
      </c>
      <c r="Y380" t="s">
        <v>90</v>
      </c>
      <c r="Z380" t="s">
        <v>90</v>
      </c>
      <c r="AA380" t="s">
        <v>90</v>
      </c>
      <c r="AB380" t="s">
        <v>90</v>
      </c>
      <c r="AC380">
        <v>137366</v>
      </c>
      <c r="AD380">
        <f>AC380/AY380</f>
        <v>15.449779724287016</v>
      </c>
      <c r="AH380" t="s">
        <v>90</v>
      </c>
      <c r="AI380" t="s">
        <v>90</v>
      </c>
      <c r="AJ380" t="s">
        <v>90</v>
      </c>
      <c r="AK380" t="s">
        <v>90</v>
      </c>
      <c r="AL380" t="s">
        <v>90</v>
      </c>
      <c r="AM380" t="s">
        <v>90</v>
      </c>
      <c r="AN380">
        <v>1</v>
      </c>
      <c r="AO380" t="s">
        <v>90</v>
      </c>
      <c r="AP380" t="s">
        <v>90</v>
      </c>
      <c r="AQ380">
        <v>0</v>
      </c>
      <c r="AR380" t="s">
        <v>90</v>
      </c>
      <c r="AT380" t="s">
        <v>90</v>
      </c>
      <c r="AU380" t="s">
        <v>90</v>
      </c>
      <c r="AW380">
        <v>2</v>
      </c>
      <c r="AY380">
        <v>8891.1299999999992</v>
      </c>
    </row>
    <row r="381" spans="1:51" ht="12.75" customHeight="1" x14ac:dyDescent="0.2">
      <c r="A381" t="s">
        <v>66</v>
      </c>
      <c r="B381">
        <v>1980</v>
      </c>
      <c r="C381" t="s">
        <v>90</v>
      </c>
      <c r="D381" t="s">
        <v>90</v>
      </c>
      <c r="G381">
        <v>0</v>
      </c>
      <c r="H381" t="s">
        <v>90</v>
      </c>
      <c r="I381" t="s">
        <v>90</v>
      </c>
      <c r="J381" t="s">
        <v>90</v>
      </c>
      <c r="K381" t="s">
        <v>90</v>
      </c>
      <c r="L381" t="s">
        <v>90</v>
      </c>
      <c r="M381" t="s">
        <v>90</v>
      </c>
      <c r="N381" t="s">
        <v>90</v>
      </c>
      <c r="O381" t="s">
        <v>90</v>
      </c>
      <c r="P381" t="s">
        <v>90</v>
      </c>
      <c r="Q381" t="s">
        <v>90</v>
      </c>
      <c r="R381" t="s">
        <v>90</v>
      </c>
      <c r="S381" t="s">
        <v>90</v>
      </c>
      <c r="T381" t="s">
        <v>90</v>
      </c>
      <c r="U381" t="s">
        <v>90</v>
      </c>
      <c r="V381" t="s">
        <v>90</v>
      </c>
      <c r="W381" t="s">
        <v>90</v>
      </c>
      <c r="X381" t="s">
        <v>90</v>
      </c>
      <c r="Y381" t="s">
        <v>90</v>
      </c>
      <c r="Z381" t="s">
        <v>90</v>
      </c>
      <c r="AA381" t="s">
        <v>90</v>
      </c>
      <c r="AB381" t="s">
        <v>90</v>
      </c>
      <c r="AC381">
        <v>12429</v>
      </c>
      <c r="AD381">
        <f>AC381/AY381</f>
        <v>1.4379674782638876</v>
      </c>
      <c r="AH381" t="s">
        <v>90</v>
      </c>
      <c r="AI381" t="s">
        <v>90</v>
      </c>
      <c r="AJ381" t="s">
        <v>90</v>
      </c>
      <c r="AK381" t="s">
        <v>90</v>
      </c>
      <c r="AL381" t="s">
        <v>90</v>
      </c>
      <c r="AM381" t="s">
        <v>90</v>
      </c>
      <c r="AN381">
        <v>0</v>
      </c>
      <c r="AO381" t="s">
        <v>90</v>
      </c>
      <c r="AP381" t="s">
        <v>90</v>
      </c>
      <c r="AQ381">
        <v>1</v>
      </c>
      <c r="AR381" t="s">
        <v>90</v>
      </c>
      <c r="AT381" t="s">
        <v>90</v>
      </c>
      <c r="AU381" t="s">
        <v>90</v>
      </c>
      <c r="AW381">
        <v>2</v>
      </c>
      <c r="AY381">
        <v>8643.4500000000007</v>
      </c>
    </row>
    <row r="382" spans="1:51" ht="12.75" customHeight="1" x14ac:dyDescent="0.2">
      <c r="A382" t="s">
        <v>67</v>
      </c>
      <c r="B382">
        <v>1980</v>
      </c>
      <c r="C382" t="s">
        <v>90</v>
      </c>
      <c r="D382" t="s">
        <v>90</v>
      </c>
      <c r="G382">
        <v>0</v>
      </c>
      <c r="H382" t="s">
        <v>90</v>
      </c>
      <c r="I382" t="s">
        <v>90</v>
      </c>
      <c r="J382" t="s">
        <v>90</v>
      </c>
      <c r="K382" t="s">
        <v>90</v>
      </c>
      <c r="L382" t="s">
        <v>90</v>
      </c>
      <c r="M382" t="s">
        <v>90</v>
      </c>
      <c r="N382" t="s">
        <v>90</v>
      </c>
      <c r="O382" t="s">
        <v>90</v>
      </c>
      <c r="P382" t="s">
        <v>90</v>
      </c>
      <c r="Q382" t="s">
        <v>90</v>
      </c>
      <c r="R382" t="s">
        <v>90</v>
      </c>
      <c r="S382" t="s">
        <v>90</v>
      </c>
      <c r="T382" t="s">
        <v>90</v>
      </c>
      <c r="U382" t="s">
        <v>90</v>
      </c>
      <c r="V382" t="s">
        <v>90</v>
      </c>
      <c r="W382" t="s">
        <v>90</v>
      </c>
      <c r="X382" t="s">
        <v>90</v>
      </c>
      <c r="Y382" t="s">
        <v>90</v>
      </c>
      <c r="Z382" t="s">
        <v>90</v>
      </c>
      <c r="AA382" t="s">
        <v>90</v>
      </c>
      <c r="AB382" t="s">
        <v>90</v>
      </c>
      <c r="AC382">
        <v>74009</v>
      </c>
      <c r="AD382">
        <f>AC382/AY382</f>
        <v>0.90419728651627052</v>
      </c>
      <c r="AH382" t="s">
        <v>90</v>
      </c>
      <c r="AI382" t="s">
        <v>90</v>
      </c>
      <c r="AJ382" t="s">
        <v>90</v>
      </c>
      <c r="AK382" t="s">
        <v>90</v>
      </c>
      <c r="AL382" t="s">
        <v>90</v>
      </c>
      <c r="AM382" t="s">
        <v>90</v>
      </c>
      <c r="AN382">
        <v>0</v>
      </c>
      <c r="AO382" t="s">
        <v>90</v>
      </c>
      <c r="AP382" t="s">
        <v>90</v>
      </c>
      <c r="AQ382">
        <v>0</v>
      </c>
      <c r="AR382" t="s">
        <v>90</v>
      </c>
      <c r="AT382" t="s">
        <v>90</v>
      </c>
      <c r="AU382" t="s">
        <v>90</v>
      </c>
      <c r="AW382">
        <v>2</v>
      </c>
      <c r="AY382">
        <v>81850.5</v>
      </c>
    </row>
    <row r="383" spans="1:51" ht="12.75" customHeight="1" x14ac:dyDescent="0.2">
      <c r="A383" t="s">
        <v>68</v>
      </c>
      <c r="B383">
        <v>1980</v>
      </c>
      <c r="C383" t="s">
        <v>90</v>
      </c>
      <c r="D383" t="s">
        <v>90</v>
      </c>
      <c r="G383">
        <v>0</v>
      </c>
      <c r="H383" t="s">
        <v>90</v>
      </c>
      <c r="I383" t="s">
        <v>90</v>
      </c>
      <c r="J383" t="s">
        <v>90</v>
      </c>
      <c r="K383" t="s">
        <v>90</v>
      </c>
      <c r="L383" t="s">
        <v>90</v>
      </c>
      <c r="M383" t="s">
        <v>90</v>
      </c>
      <c r="N383" t="s">
        <v>90</v>
      </c>
      <c r="O383" t="s">
        <v>90</v>
      </c>
      <c r="P383" t="s">
        <v>90</v>
      </c>
      <c r="Q383" t="s">
        <v>90</v>
      </c>
      <c r="R383" t="s">
        <v>90</v>
      </c>
      <c r="S383" t="s">
        <v>90</v>
      </c>
      <c r="T383" t="s">
        <v>90</v>
      </c>
      <c r="U383" t="s">
        <v>90</v>
      </c>
      <c r="V383" t="s">
        <v>90</v>
      </c>
      <c r="W383" t="s">
        <v>90</v>
      </c>
      <c r="X383" t="s">
        <v>90</v>
      </c>
      <c r="Y383" t="s">
        <v>90</v>
      </c>
      <c r="Z383" t="s">
        <v>90</v>
      </c>
      <c r="AA383" t="s">
        <v>90</v>
      </c>
      <c r="AB383" t="s">
        <v>90</v>
      </c>
      <c r="AC383">
        <v>3552</v>
      </c>
      <c r="AD383">
        <f>AC383/AY383</f>
        <v>0.33637000700770853</v>
      </c>
      <c r="AH383" t="s">
        <v>90</v>
      </c>
      <c r="AI383" t="s">
        <v>90</v>
      </c>
      <c r="AJ383" t="s">
        <v>90</v>
      </c>
      <c r="AK383" t="s">
        <v>90</v>
      </c>
      <c r="AL383" t="s">
        <v>90</v>
      </c>
      <c r="AM383" t="s">
        <v>90</v>
      </c>
      <c r="AN383">
        <v>0</v>
      </c>
      <c r="AO383" t="s">
        <v>90</v>
      </c>
      <c r="AP383" t="s">
        <v>90</v>
      </c>
      <c r="AQ383">
        <v>1</v>
      </c>
      <c r="AR383" t="s">
        <v>90</v>
      </c>
      <c r="AT383" t="s">
        <v>90</v>
      </c>
      <c r="AU383" t="s">
        <v>90</v>
      </c>
      <c r="AW383">
        <v>2</v>
      </c>
      <c r="AY383">
        <v>10559.8</v>
      </c>
    </row>
    <row r="384" spans="1:51" ht="12.75" customHeight="1" x14ac:dyDescent="0.2">
      <c r="A384" t="s">
        <v>70</v>
      </c>
      <c r="B384">
        <v>1980</v>
      </c>
      <c r="C384" t="s">
        <v>90</v>
      </c>
      <c r="D384" t="s">
        <v>90</v>
      </c>
      <c r="G384">
        <v>0</v>
      </c>
      <c r="H384" t="s">
        <v>90</v>
      </c>
      <c r="I384" t="s">
        <v>90</v>
      </c>
      <c r="J384" t="s">
        <v>90</v>
      </c>
      <c r="K384" t="s">
        <v>90</v>
      </c>
      <c r="L384" t="s">
        <v>90</v>
      </c>
      <c r="M384" t="s">
        <v>90</v>
      </c>
      <c r="N384" t="s">
        <v>90</v>
      </c>
      <c r="O384" t="s">
        <v>90</v>
      </c>
      <c r="P384" t="s">
        <v>90</v>
      </c>
      <c r="Q384" t="s">
        <v>90</v>
      </c>
      <c r="R384" t="s">
        <v>90</v>
      </c>
      <c r="S384" t="s">
        <v>90</v>
      </c>
      <c r="T384" t="s">
        <v>90</v>
      </c>
      <c r="U384" t="s">
        <v>90</v>
      </c>
      <c r="V384" t="s">
        <v>90</v>
      </c>
      <c r="W384" t="s">
        <v>90</v>
      </c>
      <c r="X384" t="s">
        <v>90</v>
      </c>
      <c r="Y384" t="s">
        <v>90</v>
      </c>
      <c r="Z384" t="s">
        <v>90</v>
      </c>
      <c r="AA384" t="s">
        <v>90</v>
      </c>
      <c r="AB384" t="s">
        <v>90</v>
      </c>
      <c r="AC384">
        <v>99642</v>
      </c>
      <c r="AD384">
        <f>AC384/AY384</f>
        <v>0.54523069514971112</v>
      </c>
      <c r="AH384" t="s">
        <v>90</v>
      </c>
      <c r="AI384" t="s">
        <v>90</v>
      </c>
      <c r="AJ384" t="s">
        <v>90</v>
      </c>
      <c r="AK384" t="s">
        <v>90</v>
      </c>
      <c r="AL384" t="s">
        <v>90</v>
      </c>
      <c r="AM384" t="s">
        <v>90</v>
      </c>
      <c r="AN384">
        <v>0</v>
      </c>
      <c r="AO384" t="s">
        <v>90</v>
      </c>
      <c r="AP384" t="s">
        <v>90</v>
      </c>
      <c r="AQ384">
        <v>0</v>
      </c>
      <c r="AR384" t="s">
        <v>90</v>
      </c>
      <c r="AT384" t="s">
        <v>90</v>
      </c>
      <c r="AU384" t="s">
        <v>90</v>
      </c>
      <c r="AW384">
        <v>2</v>
      </c>
      <c r="AY384">
        <v>182752</v>
      </c>
    </row>
    <row r="385" spans="1:51" ht="12.75" customHeight="1" x14ac:dyDescent="0.2">
      <c r="A385" t="s">
        <v>71</v>
      </c>
      <c r="B385">
        <v>1980</v>
      </c>
      <c r="C385" t="s">
        <v>90</v>
      </c>
      <c r="D385" t="s">
        <v>90</v>
      </c>
      <c r="G385">
        <v>0</v>
      </c>
      <c r="H385" t="s">
        <v>90</v>
      </c>
      <c r="I385" t="s">
        <v>90</v>
      </c>
      <c r="J385" t="s">
        <v>90</v>
      </c>
      <c r="K385" t="s">
        <v>90</v>
      </c>
      <c r="L385" t="s">
        <v>90</v>
      </c>
      <c r="M385" t="s">
        <v>90</v>
      </c>
      <c r="N385" t="s">
        <v>90</v>
      </c>
      <c r="O385" t="s">
        <v>90</v>
      </c>
      <c r="P385" t="s">
        <v>90</v>
      </c>
      <c r="Q385" t="s">
        <v>90</v>
      </c>
      <c r="R385" t="s">
        <v>90</v>
      </c>
      <c r="S385" t="s">
        <v>90</v>
      </c>
      <c r="T385" t="s">
        <v>90</v>
      </c>
      <c r="U385" t="s">
        <v>90</v>
      </c>
      <c r="V385" t="s">
        <v>90</v>
      </c>
      <c r="W385" t="s">
        <v>90</v>
      </c>
      <c r="X385" t="s">
        <v>90</v>
      </c>
      <c r="Y385" t="s">
        <v>90</v>
      </c>
      <c r="Z385" t="s">
        <v>90</v>
      </c>
      <c r="AA385" t="s">
        <v>90</v>
      </c>
      <c r="AB385" t="s">
        <v>90</v>
      </c>
      <c r="AC385">
        <v>0</v>
      </c>
      <c r="AD385">
        <f>AC385/AY385</f>
        <v>0</v>
      </c>
      <c r="AH385" t="s">
        <v>90</v>
      </c>
      <c r="AI385" t="s">
        <v>90</v>
      </c>
      <c r="AJ385" t="s">
        <v>90</v>
      </c>
      <c r="AK385" t="s">
        <v>90</v>
      </c>
      <c r="AL385" t="s">
        <v>90</v>
      </c>
      <c r="AM385" t="s">
        <v>90</v>
      </c>
      <c r="AN385">
        <v>0</v>
      </c>
      <c r="AO385" t="s">
        <v>90</v>
      </c>
      <c r="AP385" t="s">
        <v>90</v>
      </c>
      <c r="AQ385">
        <v>0</v>
      </c>
      <c r="AR385" t="s">
        <v>90</v>
      </c>
      <c r="AT385" t="s">
        <v>90</v>
      </c>
      <c r="AU385" t="s">
        <v>90</v>
      </c>
      <c r="AW385">
        <v>2</v>
      </c>
      <c r="AY385">
        <v>45938.400000000001</v>
      </c>
    </row>
    <row r="386" spans="1:51" ht="12.75" customHeight="1" x14ac:dyDescent="0.2">
      <c r="A386" t="s">
        <v>72</v>
      </c>
      <c r="B386">
        <v>1980</v>
      </c>
      <c r="C386" t="s">
        <v>90</v>
      </c>
      <c r="D386" t="s">
        <v>90</v>
      </c>
      <c r="G386">
        <v>0</v>
      </c>
      <c r="H386" t="s">
        <v>90</v>
      </c>
      <c r="I386" t="s">
        <v>90</v>
      </c>
      <c r="J386" t="s">
        <v>90</v>
      </c>
      <c r="K386" t="s">
        <v>90</v>
      </c>
      <c r="L386" t="s">
        <v>90</v>
      </c>
      <c r="M386" t="s">
        <v>90</v>
      </c>
      <c r="N386" t="s">
        <v>90</v>
      </c>
      <c r="O386" t="s">
        <v>90</v>
      </c>
      <c r="P386" t="s">
        <v>90</v>
      </c>
      <c r="Q386" t="s">
        <v>90</v>
      </c>
      <c r="R386" t="s">
        <v>90</v>
      </c>
      <c r="S386" t="s">
        <v>90</v>
      </c>
      <c r="T386" t="s">
        <v>90</v>
      </c>
      <c r="U386" t="s">
        <v>90</v>
      </c>
      <c r="V386" t="s">
        <v>90</v>
      </c>
      <c r="W386" t="s">
        <v>90</v>
      </c>
      <c r="X386" t="s">
        <v>90</v>
      </c>
      <c r="Y386" t="s">
        <v>90</v>
      </c>
      <c r="Z386" t="s">
        <v>90</v>
      </c>
      <c r="AA386" t="s">
        <v>90</v>
      </c>
      <c r="AB386" t="s">
        <v>90</v>
      </c>
      <c r="AC386">
        <v>0</v>
      </c>
      <c r="AD386">
        <f>AC386/AY386</f>
        <v>0</v>
      </c>
      <c r="AH386" t="s">
        <v>90</v>
      </c>
      <c r="AI386" t="s">
        <v>90</v>
      </c>
      <c r="AJ386" t="s">
        <v>90</v>
      </c>
      <c r="AK386" t="s">
        <v>90</v>
      </c>
      <c r="AL386" t="s">
        <v>90</v>
      </c>
      <c r="AM386" t="s">
        <v>90</v>
      </c>
      <c r="AN386">
        <v>0</v>
      </c>
      <c r="AO386" t="s">
        <v>90</v>
      </c>
      <c r="AP386" t="s">
        <v>90</v>
      </c>
      <c r="AQ386">
        <v>0</v>
      </c>
      <c r="AR386" t="s">
        <v>90</v>
      </c>
      <c r="AT386" t="s">
        <v>90</v>
      </c>
      <c r="AU386" t="s">
        <v>90</v>
      </c>
      <c r="AW386">
        <v>2</v>
      </c>
      <c r="AY386">
        <v>5516.17</v>
      </c>
    </row>
    <row r="387" spans="1:51" ht="12.75" customHeight="1" x14ac:dyDescent="0.2">
      <c r="A387" t="s">
        <v>73</v>
      </c>
      <c r="B387">
        <v>1980</v>
      </c>
      <c r="C387" t="s">
        <v>90</v>
      </c>
      <c r="D387" t="s">
        <v>90</v>
      </c>
      <c r="G387">
        <v>0</v>
      </c>
      <c r="H387" t="s">
        <v>90</v>
      </c>
      <c r="I387" t="s">
        <v>90</v>
      </c>
      <c r="J387" t="s">
        <v>90</v>
      </c>
      <c r="K387" t="s">
        <v>90</v>
      </c>
      <c r="L387" t="s">
        <v>90</v>
      </c>
      <c r="M387" t="s">
        <v>90</v>
      </c>
      <c r="N387" t="s">
        <v>90</v>
      </c>
      <c r="O387" t="s">
        <v>90</v>
      </c>
      <c r="P387" t="s">
        <v>90</v>
      </c>
      <c r="Q387" t="s">
        <v>90</v>
      </c>
      <c r="R387" t="s">
        <v>90</v>
      </c>
      <c r="S387" t="s">
        <v>90</v>
      </c>
      <c r="T387" t="s">
        <v>90</v>
      </c>
      <c r="U387" t="s">
        <v>90</v>
      </c>
      <c r="V387" t="s">
        <v>90</v>
      </c>
      <c r="W387" t="s">
        <v>90</v>
      </c>
      <c r="X387" t="s">
        <v>90</v>
      </c>
      <c r="Y387" t="s">
        <v>90</v>
      </c>
      <c r="Z387" t="s">
        <v>90</v>
      </c>
      <c r="AA387" t="s">
        <v>90</v>
      </c>
      <c r="AB387" t="s">
        <v>90</v>
      </c>
      <c r="AC387">
        <v>26826</v>
      </c>
      <c r="AD387">
        <f>AC387/AY387</f>
        <v>0.26228258000175991</v>
      </c>
      <c r="AH387" t="s">
        <v>90</v>
      </c>
      <c r="AI387" t="s">
        <v>90</v>
      </c>
      <c r="AJ387" t="s">
        <v>90</v>
      </c>
      <c r="AK387" t="s">
        <v>90</v>
      </c>
      <c r="AL387" t="s">
        <v>90</v>
      </c>
      <c r="AM387" t="s">
        <v>90</v>
      </c>
      <c r="AN387">
        <v>0</v>
      </c>
      <c r="AO387" t="s">
        <v>90</v>
      </c>
      <c r="AP387" t="s">
        <v>90</v>
      </c>
      <c r="AQ387">
        <v>0</v>
      </c>
      <c r="AR387" t="s">
        <v>90</v>
      </c>
      <c r="AT387" t="s">
        <v>90</v>
      </c>
      <c r="AU387" t="s">
        <v>90</v>
      </c>
      <c r="AW387">
        <v>2</v>
      </c>
      <c r="AY387">
        <v>102279</v>
      </c>
    </row>
    <row r="388" spans="1:51" ht="12.75" customHeight="1" x14ac:dyDescent="0.2">
      <c r="A388" t="s">
        <v>74</v>
      </c>
      <c r="B388">
        <v>1980</v>
      </c>
      <c r="C388" t="s">
        <v>90</v>
      </c>
      <c r="D388" t="s">
        <v>90</v>
      </c>
      <c r="G388">
        <v>0</v>
      </c>
      <c r="H388" t="s">
        <v>90</v>
      </c>
      <c r="I388" t="s">
        <v>90</v>
      </c>
      <c r="J388" t="s">
        <v>90</v>
      </c>
      <c r="K388" t="s">
        <v>90</v>
      </c>
      <c r="L388" t="s">
        <v>90</v>
      </c>
      <c r="M388" t="s">
        <v>90</v>
      </c>
      <c r="N388" t="s">
        <v>90</v>
      </c>
      <c r="O388" t="s">
        <v>90</v>
      </c>
      <c r="P388" t="s">
        <v>90</v>
      </c>
      <c r="Q388" t="s">
        <v>90</v>
      </c>
      <c r="R388" t="s">
        <v>90</v>
      </c>
      <c r="S388" t="s">
        <v>90</v>
      </c>
      <c r="T388" t="s">
        <v>90</v>
      </c>
      <c r="U388" t="s">
        <v>90</v>
      </c>
      <c r="V388" t="s">
        <v>90</v>
      </c>
      <c r="W388" t="s">
        <v>90</v>
      </c>
      <c r="X388" t="s">
        <v>90</v>
      </c>
      <c r="Y388" t="s">
        <v>90</v>
      </c>
      <c r="Z388" t="s">
        <v>90</v>
      </c>
      <c r="AA388" t="s">
        <v>90</v>
      </c>
      <c r="AB388" t="s">
        <v>90</v>
      </c>
      <c r="AC388">
        <v>0</v>
      </c>
      <c r="AD388">
        <f>AC388/AY388</f>
        <v>0</v>
      </c>
      <c r="AH388" t="s">
        <v>90</v>
      </c>
      <c r="AI388" t="s">
        <v>90</v>
      </c>
      <c r="AJ388" t="s">
        <v>90</v>
      </c>
      <c r="AK388" t="s">
        <v>90</v>
      </c>
      <c r="AL388" t="s">
        <v>90</v>
      </c>
      <c r="AM388" t="s">
        <v>90</v>
      </c>
      <c r="AN388">
        <v>0</v>
      </c>
      <c r="AO388" t="s">
        <v>90</v>
      </c>
      <c r="AP388" t="s">
        <v>90</v>
      </c>
      <c r="AQ388">
        <v>0</v>
      </c>
      <c r="AR388" t="s">
        <v>90</v>
      </c>
      <c r="AT388" t="s">
        <v>90</v>
      </c>
      <c r="AU388" t="s">
        <v>90</v>
      </c>
      <c r="AW388">
        <v>2</v>
      </c>
      <c r="AY388">
        <v>26971.5</v>
      </c>
    </row>
    <row r="389" spans="1:51" ht="12.75" customHeight="1" x14ac:dyDescent="0.2">
      <c r="A389" t="s">
        <v>75</v>
      </c>
      <c r="B389">
        <v>1980</v>
      </c>
      <c r="C389" t="s">
        <v>90</v>
      </c>
      <c r="D389" t="s">
        <v>90</v>
      </c>
      <c r="G389">
        <v>0</v>
      </c>
      <c r="H389" t="s">
        <v>90</v>
      </c>
      <c r="I389" t="s">
        <v>90</v>
      </c>
      <c r="J389" t="s">
        <v>90</v>
      </c>
      <c r="K389" t="s">
        <v>90</v>
      </c>
      <c r="L389" t="s">
        <v>90</v>
      </c>
      <c r="M389" t="s">
        <v>90</v>
      </c>
      <c r="N389" t="s">
        <v>90</v>
      </c>
      <c r="O389" t="s">
        <v>90</v>
      </c>
      <c r="P389" t="s">
        <v>90</v>
      </c>
      <c r="Q389" t="s">
        <v>90</v>
      </c>
      <c r="R389" t="s">
        <v>90</v>
      </c>
      <c r="S389" t="s">
        <v>90</v>
      </c>
      <c r="T389" t="s">
        <v>90</v>
      </c>
      <c r="U389" t="s">
        <v>90</v>
      </c>
      <c r="V389" t="s">
        <v>90</v>
      </c>
      <c r="W389" t="s">
        <v>90</v>
      </c>
      <c r="X389" t="s">
        <v>90</v>
      </c>
      <c r="Y389" t="s">
        <v>90</v>
      </c>
      <c r="Z389" t="s">
        <v>90</v>
      </c>
      <c r="AA389" t="s">
        <v>90</v>
      </c>
      <c r="AB389" t="s">
        <v>90</v>
      </c>
      <c r="AC389">
        <v>4711</v>
      </c>
      <c r="AD389">
        <f>AC389/AY389</f>
        <v>0.18443770186943328</v>
      </c>
      <c r="AH389" t="s">
        <v>90</v>
      </c>
      <c r="AI389" t="s">
        <v>90</v>
      </c>
      <c r="AJ389" t="s">
        <v>90</v>
      </c>
      <c r="AK389" t="s">
        <v>90</v>
      </c>
      <c r="AL389" t="s">
        <v>90</v>
      </c>
      <c r="AM389" t="s">
        <v>90</v>
      </c>
      <c r="AN389">
        <v>0</v>
      </c>
      <c r="AO389" t="s">
        <v>90</v>
      </c>
      <c r="AP389" t="s">
        <v>90</v>
      </c>
      <c r="AQ389">
        <v>0</v>
      </c>
      <c r="AR389" t="s">
        <v>90</v>
      </c>
      <c r="AT389" t="s">
        <v>90</v>
      </c>
      <c r="AU389" t="s">
        <v>90</v>
      </c>
      <c r="AW389">
        <v>2</v>
      </c>
      <c r="AY389">
        <v>25542.5</v>
      </c>
    </row>
    <row r="390" spans="1:51" ht="12.75" customHeight="1" x14ac:dyDescent="0.2">
      <c r="A390" t="s">
        <v>76</v>
      </c>
      <c r="B390">
        <v>1980</v>
      </c>
      <c r="C390" t="s">
        <v>90</v>
      </c>
      <c r="D390" t="s">
        <v>90</v>
      </c>
      <c r="G390">
        <v>0</v>
      </c>
      <c r="H390" t="s">
        <v>90</v>
      </c>
      <c r="I390" t="s">
        <v>90</v>
      </c>
      <c r="J390" t="s">
        <v>90</v>
      </c>
      <c r="K390" t="s">
        <v>90</v>
      </c>
      <c r="L390" t="s">
        <v>90</v>
      </c>
      <c r="M390" t="s">
        <v>90</v>
      </c>
      <c r="N390" t="s">
        <v>90</v>
      </c>
      <c r="O390" t="s">
        <v>90</v>
      </c>
      <c r="P390" t="s">
        <v>90</v>
      </c>
      <c r="Q390" t="s">
        <v>90</v>
      </c>
      <c r="R390" t="s">
        <v>90</v>
      </c>
      <c r="S390" t="s">
        <v>90</v>
      </c>
      <c r="T390" t="s">
        <v>90</v>
      </c>
      <c r="U390" t="s">
        <v>90</v>
      </c>
      <c r="V390" t="s">
        <v>90</v>
      </c>
      <c r="W390" t="s">
        <v>90</v>
      </c>
      <c r="X390" t="s">
        <v>90</v>
      </c>
      <c r="Y390" t="s">
        <v>90</v>
      </c>
      <c r="Z390" t="s">
        <v>90</v>
      </c>
      <c r="AA390" t="s">
        <v>90</v>
      </c>
      <c r="AB390" t="s">
        <v>90</v>
      </c>
      <c r="AC390">
        <v>27870</v>
      </c>
      <c r="AD390">
        <f>AC390/AY390</f>
        <v>0.24546631553915393</v>
      </c>
      <c r="AH390" t="s">
        <v>90</v>
      </c>
      <c r="AI390" t="s">
        <v>90</v>
      </c>
      <c r="AJ390" t="s">
        <v>90</v>
      </c>
      <c r="AK390" t="s">
        <v>90</v>
      </c>
      <c r="AL390" t="s">
        <v>90</v>
      </c>
      <c r="AM390" t="s">
        <v>90</v>
      </c>
      <c r="AN390">
        <v>0</v>
      </c>
      <c r="AO390" t="s">
        <v>90</v>
      </c>
      <c r="AP390" t="s">
        <v>90</v>
      </c>
      <c r="AQ390">
        <v>1</v>
      </c>
      <c r="AR390" t="s">
        <v>90</v>
      </c>
      <c r="AT390" t="s">
        <v>90</v>
      </c>
      <c r="AU390" t="s">
        <v>90</v>
      </c>
      <c r="AW390">
        <v>2</v>
      </c>
      <c r="AY390">
        <v>113539</v>
      </c>
    </row>
    <row r="391" spans="1:51" ht="12.75" customHeight="1" x14ac:dyDescent="0.2">
      <c r="A391" t="s">
        <v>77</v>
      </c>
      <c r="B391">
        <v>1980</v>
      </c>
      <c r="C391" t="s">
        <v>90</v>
      </c>
      <c r="D391" t="s">
        <v>90</v>
      </c>
      <c r="G391">
        <v>0</v>
      </c>
      <c r="H391" t="s">
        <v>90</v>
      </c>
      <c r="I391" t="s">
        <v>90</v>
      </c>
      <c r="J391" t="s">
        <v>90</v>
      </c>
      <c r="K391" t="s">
        <v>90</v>
      </c>
      <c r="L391" t="s">
        <v>90</v>
      </c>
      <c r="M391" t="s">
        <v>90</v>
      </c>
      <c r="N391" t="s">
        <v>90</v>
      </c>
      <c r="O391" t="s">
        <v>90</v>
      </c>
      <c r="P391" t="s">
        <v>90</v>
      </c>
      <c r="Q391" t="s">
        <v>90</v>
      </c>
      <c r="R391" t="s">
        <v>90</v>
      </c>
      <c r="S391" t="s">
        <v>90</v>
      </c>
      <c r="T391" t="s">
        <v>90</v>
      </c>
      <c r="U391" t="s">
        <v>90</v>
      </c>
      <c r="V391" t="s">
        <v>90</v>
      </c>
      <c r="W391" t="s">
        <v>90</v>
      </c>
      <c r="X391" t="s">
        <v>90</v>
      </c>
      <c r="Y391" t="s">
        <v>90</v>
      </c>
      <c r="Z391" t="s">
        <v>90</v>
      </c>
      <c r="AA391" t="s">
        <v>90</v>
      </c>
      <c r="AB391" t="s">
        <v>90</v>
      </c>
      <c r="AC391">
        <v>7982</v>
      </c>
      <c r="AD391">
        <f>AC391/AY391</f>
        <v>0.90798129435679731</v>
      </c>
      <c r="AH391" t="s">
        <v>90</v>
      </c>
      <c r="AI391" t="s">
        <v>90</v>
      </c>
      <c r="AJ391" t="s">
        <v>90</v>
      </c>
      <c r="AK391" t="s">
        <v>90</v>
      </c>
      <c r="AL391" t="s">
        <v>90</v>
      </c>
      <c r="AM391" t="s">
        <v>90</v>
      </c>
      <c r="AN391">
        <v>0</v>
      </c>
      <c r="AO391" t="s">
        <v>90</v>
      </c>
      <c r="AP391" t="s">
        <v>90</v>
      </c>
      <c r="AQ391">
        <v>0</v>
      </c>
      <c r="AR391" t="s">
        <v>90</v>
      </c>
      <c r="AT391" t="s">
        <v>90</v>
      </c>
      <c r="AU391" t="s">
        <v>90</v>
      </c>
      <c r="AW391">
        <v>2</v>
      </c>
      <c r="AY391">
        <v>8790.93</v>
      </c>
    </row>
    <row r="392" spans="1:51" ht="12.75" customHeight="1" x14ac:dyDescent="0.2">
      <c r="A392" t="s">
        <v>78</v>
      </c>
      <c r="B392">
        <v>1980</v>
      </c>
      <c r="C392" t="s">
        <v>90</v>
      </c>
      <c r="D392" t="s">
        <v>90</v>
      </c>
      <c r="G392">
        <v>0</v>
      </c>
      <c r="H392" t="s">
        <v>90</v>
      </c>
      <c r="I392" t="s">
        <v>90</v>
      </c>
      <c r="J392" t="s">
        <v>90</v>
      </c>
      <c r="K392" t="s">
        <v>90</v>
      </c>
      <c r="L392" t="s">
        <v>90</v>
      </c>
      <c r="M392" t="s">
        <v>90</v>
      </c>
      <c r="N392" t="s">
        <v>90</v>
      </c>
      <c r="O392" t="s">
        <v>90</v>
      </c>
      <c r="P392" t="s">
        <v>90</v>
      </c>
      <c r="Q392" t="s">
        <v>90</v>
      </c>
      <c r="R392" t="s">
        <v>90</v>
      </c>
      <c r="S392" t="s">
        <v>90</v>
      </c>
      <c r="T392" t="s">
        <v>90</v>
      </c>
      <c r="U392" t="s">
        <v>90</v>
      </c>
      <c r="V392" t="s">
        <v>90</v>
      </c>
      <c r="W392" t="s">
        <v>90</v>
      </c>
      <c r="X392" t="s">
        <v>90</v>
      </c>
      <c r="Y392" t="s">
        <v>90</v>
      </c>
      <c r="Z392" t="s">
        <v>90</v>
      </c>
      <c r="AA392" t="s">
        <v>90</v>
      </c>
      <c r="AB392" t="s">
        <v>90</v>
      </c>
      <c r="AC392">
        <v>4186</v>
      </c>
      <c r="AD392">
        <f>AC392/AY392</f>
        <v>0.17841768321271173</v>
      </c>
      <c r="AH392" t="s">
        <v>90</v>
      </c>
      <c r="AI392" t="s">
        <v>90</v>
      </c>
      <c r="AJ392" t="s">
        <v>90</v>
      </c>
      <c r="AK392" t="s">
        <v>90</v>
      </c>
      <c r="AL392" t="s">
        <v>90</v>
      </c>
      <c r="AM392" t="s">
        <v>90</v>
      </c>
      <c r="AN392">
        <v>0</v>
      </c>
      <c r="AO392" t="s">
        <v>90</v>
      </c>
      <c r="AP392" t="s">
        <v>90</v>
      </c>
      <c r="AQ392">
        <v>0</v>
      </c>
      <c r="AR392" t="s">
        <v>90</v>
      </c>
      <c r="AT392" t="s">
        <v>90</v>
      </c>
      <c r="AU392" t="s">
        <v>90</v>
      </c>
      <c r="AW392">
        <v>2</v>
      </c>
      <c r="AY392">
        <v>23461.8</v>
      </c>
    </row>
    <row r="393" spans="1:51" ht="12.75" customHeight="1" x14ac:dyDescent="0.2">
      <c r="A393" t="s">
        <v>80</v>
      </c>
      <c r="B393">
        <v>1980</v>
      </c>
      <c r="C393" t="s">
        <v>90</v>
      </c>
      <c r="D393" t="s">
        <v>90</v>
      </c>
      <c r="G393">
        <v>0</v>
      </c>
      <c r="H393" t="s">
        <v>90</v>
      </c>
      <c r="I393" t="s">
        <v>90</v>
      </c>
      <c r="J393" t="s">
        <v>90</v>
      </c>
      <c r="K393" t="s">
        <v>90</v>
      </c>
      <c r="L393" t="s">
        <v>90</v>
      </c>
      <c r="M393" t="s">
        <v>90</v>
      </c>
      <c r="N393" t="s">
        <v>90</v>
      </c>
      <c r="O393" t="s">
        <v>90</v>
      </c>
      <c r="P393" t="s">
        <v>90</v>
      </c>
      <c r="Q393" t="s">
        <v>90</v>
      </c>
      <c r="R393" t="s">
        <v>90</v>
      </c>
      <c r="S393" t="s">
        <v>90</v>
      </c>
      <c r="T393" t="s">
        <v>90</v>
      </c>
      <c r="U393" t="s">
        <v>90</v>
      </c>
      <c r="V393" t="s">
        <v>90</v>
      </c>
      <c r="W393" t="s">
        <v>90</v>
      </c>
      <c r="X393" t="s">
        <v>90</v>
      </c>
      <c r="Y393" t="s">
        <v>90</v>
      </c>
      <c r="Z393" t="s">
        <v>90</v>
      </c>
      <c r="AA393" t="s">
        <v>90</v>
      </c>
      <c r="AB393" t="s">
        <v>90</v>
      </c>
      <c r="AC393">
        <v>2337</v>
      </c>
      <c r="AD393">
        <f>AC393/AY393</f>
        <v>0.41011727915175744</v>
      </c>
      <c r="AH393" t="s">
        <v>90</v>
      </c>
      <c r="AI393" t="s">
        <v>90</v>
      </c>
      <c r="AJ393" t="s">
        <v>90</v>
      </c>
      <c r="AK393" t="s">
        <v>90</v>
      </c>
      <c r="AL393" t="s">
        <v>90</v>
      </c>
      <c r="AM393" t="s">
        <v>90</v>
      </c>
      <c r="AN393">
        <v>0</v>
      </c>
      <c r="AO393" t="s">
        <v>90</v>
      </c>
      <c r="AP393" t="s">
        <v>90</v>
      </c>
      <c r="AQ393">
        <v>0</v>
      </c>
      <c r="AR393" t="s">
        <v>90</v>
      </c>
      <c r="AT393" t="s">
        <v>90</v>
      </c>
      <c r="AU393" t="s">
        <v>90</v>
      </c>
      <c r="AW393">
        <v>2</v>
      </c>
      <c r="AY393">
        <v>5698.37</v>
      </c>
    </row>
    <row r="394" spans="1:51" ht="12.75" customHeight="1" x14ac:dyDescent="0.2">
      <c r="A394" t="s">
        <v>81</v>
      </c>
      <c r="B394">
        <v>1980</v>
      </c>
      <c r="C394" t="s">
        <v>90</v>
      </c>
      <c r="D394" t="s">
        <v>90</v>
      </c>
      <c r="G394">
        <v>0</v>
      </c>
      <c r="H394" t="s">
        <v>90</v>
      </c>
      <c r="I394" t="s">
        <v>90</v>
      </c>
      <c r="J394" t="s">
        <v>90</v>
      </c>
      <c r="K394" t="s">
        <v>90</v>
      </c>
      <c r="L394" t="s">
        <v>90</v>
      </c>
      <c r="M394" t="s">
        <v>90</v>
      </c>
      <c r="N394" t="s">
        <v>90</v>
      </c>
      <c r="O394" t="s">
        <v>90</v>
      </c>
      <c r="P394" t="s">
        <v>90</v>
      </c>
      <c r="Q394" t="s">
        <v>90</v>
      </c>
      <c r="R394" t="s">
        <v>90</v>
      </c>
      <c r="S394" t="s">
        <v>90</v>
      </c>
      <c r="T394" t="s">
        <v>90</v>
      </c>
      <c r="U394" t="s">
        <v>90</v>
      </c>
      <c r="V394" t="s">
        <v>90</v>
      </c>
      <c r="W394" t="s">
        <v>90</v>
      </c>
      <c r="X394" t="s">
        <v>90</v>
      </c>
      <c r="Y394" t="s">
        <v>90</v>
      </c>
      <c r="Z394" t="s">
        <v>90</v>
      </c>
      <c r="AA394" t="s">
        <v>90</v>
      </c>
      <c r="AB394" t="s">
        <v>90</v>
      </c>
      <c r="AC394">
        <v>384</v>
      </c>
      <c r="AD394">
        <f>AC394/AY394</f>
        <v>1.0659737837072568E-2</v>
      </c>
      <c r="AH394" t="s">
        <v>90</v>
      </c>
      <c r="AI394" t="s">
        <v>90</v>
      </c>
      <c r="AJ394" t="s">
        <v>90</v>
      </c>
      <c r="AK394" t="s">
        <v>90</v>
      </c>
      <c r="AL394" t="s">
        <v>90</v>
      </c>
      <c r="AM394" t="s">
        <v>90</v>
      </c>
      <c r="AN394">
        <v>0</v>
      </c>
      <c r="AO394" t="s">
        <v>90</v>
      </c>
      <c r="AP394" t="s">
        <v>90</v>
      </c>
      <c r="AQ394">
        <v>0</v>
      </c>
      <c r="AR394" t="s">
        <v>90</v>
      </c>
      <c r="AT394" t="s">
        <v>90</v>
      </c>
      <c r="AU394" t="s">
        <v>90</v>
      </c>
      <c r="AW394">
        <v>2</v>
      </c>
      <c r="AY394">
        <v>36023.4</v>
      </c>
    </row>
    <row r="395" spans="1:51" ht="12.75" customHeight="1" x14ac:dyDescent="0.2">
      <c r="A395" t="s">
        <v>82</v>
      </c>
      <c r="B395">
        <v>1980</v>
      </c>
      <c r="C395" t="s">
        <v>90</v>
      </c>
      <c r="D395" t="s">
        <v>90</v>
      </c>
      <c r="G395">
        <v>0</v>
      </c>
      <c r="H395" t="s">
        <v>90</v>
      </c>
      <c r="I395" t="s">
        <v>90</v>
      </c>
      <c r="J395" t="s">
        <v>90</v>
      </c>
      <c r="K395" t="s">
        <v>90</v>
      </c>
      <c r="L395" t="s">
        <v>90</v>
      </c>
      <c r="M395" t="s">
        <v>90</v>
      </c>
      <c r="N395" t="s">
        <v>90</v>
      </c>
      <c r="O395" t="s">
        <v>90</v>
      </c>
      <c r="P395" t="s">
        <v>90</v>
      </c>
      <c r="Q395" t="s">
        <v>90</v>
      </c>
      <c r="R395" t="s">
        <v>90</v>
      </c>
      <c r="S395" t="s">
        <v>90</v>
      </c>
      <c r="T395" t="s">
        <v>90</v>
      </c>
      <c r="U395" t="s">
        <v>90</v>
      </c>
      <c r="V395" t="s">
        <v>90</v>
      </c>
      <c r="W395" t="s">
        <v>90</v>
      </c>
      <c r="X395" t="s">
        <v>90</v>
      </c>
      <c r="Y395" t="s">
        <v>90</v>
      </c>
      <c r="Z395" t="s">
        <v>90</v>
      </c>
      <c r="AA395" t="s">
        <v>90</v>
      </c>
      <c r="AB395" t="s">
        <v>90</v>
      </c>
      <c r="AC395">
        <v>913</v>
      </c>
      <c r="AD395">
        <f>AC395/AY395</f>
        <v>6.8835526067779996E-3</v>
      </c>
      <c r="AH395" t="s">
        <v>90</v>
      </c>
      <c r="AI395" t="s">
        <v>90</v>
      </c>
      <c r="AJ395" t="s">
        <v>90</v>
      </c>
      <c r="AK395" t="s">
        <v>90</v>
      </c>
      <c r="AL395" t="s">
        <v>90</v>
      </c>
      <c r="AM395" t="s">
        <v>90</v>
      </c>
      <c r="AN395">
        <v>0</v>
      </c>
      <c r="AO395" t="s">
        <v>90</v>
      </c>
      <c r="AP395" t="s">
        <v>90</v>
      </c>
      <c r="AQ395">
        <v>0</v>
      </c>
      <c r="AR395" t="s">
        <v>90</v>
      </c>
      <c r="AT395" t="s">
        <v>90</v>
      </c>
      <c r="AU395" t="s">
        <v>90</v>
      </c>
      <c r="AW395">
        <v>2</v>
      </c>
      <c r="AY395">
        <v>132635</v>
      </c>
    </row>
    <row r="396" spans="1:51" ht="12.75" customHeight="1" x14ac:dyDescent="0.2">
      <c r="A396" t="s">
        <v>83</v>
      </c>
      <c r="B396">
        <v>1980</v>
      </c>
      <c r="C396" t="s">
        <v>90</v>
      </c>
      <c r="D396" t="s">
        <v>90</v>
      </c>
      <c r="G396">
        <v>0</v>
      </c>
      <c r="H396" t="s">
        <v>90</v>
      </c>
      <c r="I396" t="s">
        <v>90</v>
      </c>
      <c r="J396" t="s">
        <v>90</v>
      </c>
      <c r="K396" t="s">
        <v>90</v>
      </c>
      <c r="L396" t="s">
        <v>90</v>
      </c>
      <c r="M396" t="s">
        <v>90</v>
      </c>
      <c r="N396" t="s">
        <v>90</v>
      </c>
      <c r="O396" t="s">
        <v>90</v>
      </c>
      <c r="P396" t="s">
        <v>90</v>
      </c>
      <c r="Q396" t="s">
        <v>90</v>
      </c>
      <c r="R396" t="s">
        <v>90</v>
      </c>
      <c r="S396" t="s">
        <v>90</v>
      </c>
      <c r="T396" t="s">
        <v>90</v>
      </c>
      <c r="U396" t="s">
        <v>90</v>
      </c>
      <c r="V396" t="s">
        <v>90</v>
      </c>
      <c r="W396" t="s">
        <v>90</v>
      </c>
      <c r="X396" t="s">
        <v>90</v>
      </c>
      <c r="Y396" t="s">
        <v>90</v>
      </c>
      <c r="Z396" t="s">
        <v>90</v>
      </c>
      <c r="AA396" t="s">
        <v>90</v>
      </c>
      <c r="AB396" t="s">
        <v>90</v>
      </c>
      <c r="AC396">
        <v>0</v>
      </c>
      <c r="AD396">
        <f>AC396/AY396</f>
        <v>0</v>
      </c>
      <c r="AH396" t="s">
        <v>90</v>
      </c>
      <c r="AI396" t="s">
        <v>90</v>
      </c>
      <c r="AJ396" t="s">
        <v>90</v>
      </c>
      <c r="AK396" t="s">
        <v>90</v>
      </c>
      <c r="AL396" t="s">
        <v>90</v>
      </c>
      <c r="AM396" t="s">
        <v>90</v>
      </c>
      <c r="AN396">
        <v>0</v>
      </c>
      <c r="AO396" t="s">
        <v>90</v>
      </c>
      <c r="AP396" t="s">
        <v>90</v>
      </c>
      <c r="AQ396">
        <v>1</v>
      </c>
      <c r="AR396" t="s">
        <v>90</v>
      </c>
      <c r="AT396" t="s">
        <v>90</v>
      </c>
      <c r="AU396" t="s">
        <v>90</v>
      </c>
      <c r="AW396">
        <v>2</v>
      </c>
      <c r="AY396">
        <v>11509.5</v>
      </c>
    </row>
    <row r="397" spans="1:51" ht="12.75" customHeight="1" x14ac:dyDescent="0.2">
      <c r="A397" t="s">
        <v>84</v>
      </c>
      <c r="B397">
        <v>1980</v>
      </c>
      <c r="C397" t="s">
        <v>90</v>
      </c>
      <c r="D397" t="s">
        <v>90</v>
      </c>
      <c r="G397">
        <v>0</v>
      </c>
      <c r="H397" t="s">
        <v>90</v>
      </c>
      <c r="I397" t="s">
        <v>90</v>
      </c>
      <c r="J397" t="s">
        <v>90</v>
      </c>
      <c r="K397" t="s">
        <v>90</v>
      </c>
      <c r="L397" t="s">
        <v>90</v>
      </c>
      <c r="M397" t="s">
        <v>90</v>
      </c>
      <c r="N397" t="s">
        <v>90</v>
      </c>
      <c r="O397" t="s">
        <v>90</v>
      </c>
      <c r="P397" t="s">
        <v>90</v>
      </c>
      <c r="Q397" t="s">
        <v>90</v>
      </c>
      <c r="R397" t="s">
        <v>90</v>
      </c>
      <c r="S397" t="s">
        <v>90</v>
      </c>
      <c r="T397" t="s">
        <v>90</v>
      </c>
      <c r="U397" t="s">
        <v>90</v>
      </c>
      <c r="V397" t="s">
        <v>90</v>
      </c>
      <c r="W397" t="s">
        <v>90</v>
      </c>
      <c r="X397" t="s">
        <v>90</v>
      </c>
      <c r="Y397" t="s">
        <v>90</v>
      </c>
      <c r="Z397" t="s">
        <v>90</v>
      </c>
      <c r="AA397" t="s">
        <v>90</v>
      </c>
      <c r="AB397" t="s">
        <v>90</v>
      </c>
      <c r="AC397">
        <v>836</v>
      </c>
      <c r="AD397">
        <f>AC397/AY397</f>
        <v>0.19921457983834073</v>
      </c>
      <c r="AH397" t="s">
        <v>90</v>
      </c>
      <c r="AI397" t="s">
        <v>90</v>
      </c>
      <c r="AJ397" t="s">
        <v>90</v>
      </c>
      <c r="AK397" t="s">
        <v>90</v>
      </c>
      <c r="AL397" t="s">
        <v>90</v>
      </c>
      <c r="AM397" t="s">
        <v>90</v>
      </c>
      <c r="AN397">
        <v>0</v>
      </c>
      <c r="AO397" t="s">
        <v>90</v>
      </c>
      <c r="AP397" t="s">
        <v>90</v>
      </c>
      <c r="AQ397">
        <v>0</v>
      </c>
      <c r="AR397" t="s">
        <v>90</v>
      </c>
      <c r="AT397" t="s">
        <v>90</v>
      </c>
      <c r="AU397" t="s">
        <v>90</v>
      </c>
      <c r="AW397">
        <v>2</v>
      </c>
      <c r="AY397">
        <v>4196.4799999999996</v>
      </c>
    </row>
    <row r="398" spans="1:51" ht="12.75" customHeight="1" x14ac:dyDescent="0.2">
      <c r="A398" t="s">
        <v>85</v>
      </c>
      <c r="B398">
        <v>1980</v>
      </c>
      <c r="C398" t="s">
        <v>90</v>
      </c>
      <c r="D398" t="s">
        <v>90</v>
      </c>
      <c r="G398">
        <v>0</v>
      </c>
      <c r="H398" t="s">
        <v>90</v>
      </c>
      <c r="I398" t="s">
        <v>90</v>
      </c>
      <c r="J398" t="s">
        <v>90</v>
      </c>
      <c r="K398" t="s">
        <v>90</v>
      </c>
      <c r="L398" t="s">
        <v>90</v>
      </c>
      <c r="M398" t="s">
        <v>90</v>
      </c>
      <c r="N398" t="s">
        <v>90</v>
      </c>
      <c r="O398" t="s">
        <v>90</v>
      </c>
      <c r="P398" t="s">
        <v>90</v>
      </c>
      <c r="Q398" t="s">
        <v>90</v>
      </c>
      <c r="R398" t="s">
        <v>90</v>
      </c>
      <c r="S398" t="s">
        <v>90</v>
      </c>
      <c r="T398" t="s">
        <v>90</v>
      </c>
      <c r="U398" t="s">
        <v>90</v>
      </c>
      <c r="V398" t="s">
        <v>90</v>
      </c>
      <c r="W398" t="s">
        <v>90</v>
      </c>
      <c r="X398" t="s">
        <v>90</v>
      </c>
      <c r="Y398" t="s">
        <v>90</v>
      </c>
      <c r="Z398" t="s">
        <v>90</v>
      </c>
      <c r="AA398" t="s">
        <v>90</v>
      </c>
      <c r="AB398" t="s">
        <v>90</v>
      </c>
      <c r="AC398">
        <v>97</v>
      </c>
      <c r="AD398">
        <f>AC398/AY398</f>
        <v>1.8235619240270264E-3</v>
      </c>
      <c r="AH398" t="s">
        <v>90</v>
      </c>
      <c r="AI398" t="s">
        <v>90</v>
      </c>
      <c r="AJ398" t="s">
        <v>90</v>
      </c>
      <c r="AK398" t="s">
        <v>90</v>
      </c>
      <c r="AL398" t="s">
        <v>90</v>
      </c>
      <c r="AM398" t="s">
        <v>90</v>
      </c>
      <c r="AN398">
        <v>0</v>
      </c>
      <c r="AO398" t="s">
        <v>90</v>
      </c>
      <c r="AP398" t="s">
        <v>90</v>
      </c>
      <c r="AQ398">
        <v>0.5</v>
      </c>
      <c r="AR398" t="s">
        <v>90</v>
      </c>
      <c r="AT398" t="s">
        <v>90</v>
      </c>
      <c r="AU398" t="s">
        <v>90</v>
      </c>
      <c r="AW398">
        <v>2</v>
      </c>
      <c r="AY398">
        <v>53192.6</v>
      </c>
    </row>
    <row r="399" spans="1:51" ht="12.75" customHeight="1" x14ac:dyDescent="0.2">
      <c r="A399" t="s">
        <v>86</v>
      </c>
      <c r="B399">
        <v>1980</v>
      </c>
      <c r="C399" t="s">
        <v>90</v>
      </c>
      <c r="D399" t="s">
        <v>90</v>
      </c>
      <c r="G399">
        <v>0</v>
      </c>
      <c r="H399" t="s">
        <v>90</v>
      </c>
      <c r="I399" t="s">
        <v>90</v>
      </c>
      <c r="J399" t="s">
        <v>90</v>
      </c>
      <c r="K399" t="s">
        <v>90</v>
      </c>
      <c r="L399" t="s">
        <v>90</v>
      </c>
      <c r="M399" t="s">
        <v>90</v>
      </c>
      <c r="N399" t="s">
        <v>90</v>
      </c>
      <c r="O399" t="s">
        <v>90</v>
      </c>
      <c r="P399" t="s">
        <v>90</v>
      </c>
      <c r="Q399" t="s">
        <v>90</v>
      </c>
      <c r="R399" t="s">
        <v>90</v>
      </c>
      <c r="S399" t="s">
        <v>90</v>
      </c>
      <c r="T399" t="s">
        <v>90</v>
      </c>
      <c r="U399" t="s">
        <v>90</v>
      </c>
      <c r="V399" t="s">
        <v>90</v>
      </c>
      <c r="W399" t="s">
        <v>90</v>
      </c>
      <c r="X399" t="s">
        <v>90</v>
      </c>
      <c r="Y399" t="s">
        <v>90</v>
      </c>
      <c r="Z399" t="s">
        <v>90</v>
      </c>
      <c r="AA399" t="s">
        <v>90</v>
      </c>
      <c r="AB399" t="s">
        <v>90</v>
      </c>
      <c r="AC399">
        <v>7246</v>
      </c>
      <c r="AD399">
        <f>AC399/AY399</f>
        <v>0.16867402568985024</v>
      </c>
      <c r="AH399" t="s">
        <v>90</v>
      </c>
      <c r="AI399" t="s">
        <v>90</v>
      </c>
      <c r="AJ399" t="s">
        <v>90</v>
      </c>
      <c r="AK399" t="s">
        <v>90</v>
      </c>
      <c r="AL399" t="s">
        <v>90</v>
      </c>
      <c r="AM399" t="s">
        <v>90</v>
      </c>
      <c r="AN399">
        <v>0</v>
      </c>
      <c r="AO399" t="s">
        <v>90</v>
      </c>
      <c r="AP399" t="s">
        <v>90</v>
      </c>
      <c r="AQ399">
        <v>1</v>
      </c>
      <c r="AR399" t="s">
        <v>90</v>
      </c>
      <c r="AT399" t="s">
        <v>90</v>
      </c>
      <c r="AU399" t="s">
        <v>90</v>
      </c>
      <c r="AW399">
        <v>2</v>
      </c>
      <c r="AY399">
        <v>42958.6</v>
      </c>
    </row>
    <row r="400" spans="1:51" ht="12.75" customHeight="1" x14ac:dyDescent="0.2">
      <c r="A400" t="s">
        <v>87</v>
      </c>
      <c r="B400">
        <v>1980</v>
      </c>
      <c r="C400" t="s">
        <v>90</v>
      </c>
      <c r="D400" t="s">
        <v>90</v>
      </c>
      <c r="G400">
        <v>0</v>
      </c>
      <c r="H400" t="s">
        <v>90</v>
      </c>
      <c r="I400" t="s">
        <v>90</v>
      </c>
      <c r="J400" t="s">
        <v>90</v>
      </c>
      <c r="K400" t="s">
        <v>90</v>
      </c>
      <c r="L400" t="s">
        <v>90</v>
      </c>
      <c r="M400" t="s">
        <v>90</v>
      </c>
      <c r="N400" t="s">
        <v>90</v>
      </c>
      <c r="O400" t="s">
        <v>90</v>
      </c>
      <c r="P400" t="s">
        <v>90</v>
      </c>
      <c r="Q400" t="s">
        <v>90</v>
      </c>
      <c r="R400" t="s">
        <v>90</v>
      </c>
      <c r="S400" t="s">
        <v>90</v>
      </c>
      <c r="T400" t="s">
        <v>90</v>
      </c>
      <c r="U400" t="s">
        <v>90</v>
      </c>
      <c r="V400" t="s">
        <v>90</v>
      </c>
      <c r="W400" t="s">
        <v>90</v>
      </c>
      <c r="X400" t="s">
        <v>90</v>
      </c>
      <c r="Y400" t="s">
        <v>90</v>
      </c>
      <c r="Z400" t="s">
        <v>90</v>
      </c>
      <c r="AA400" t="s">
        <v>90</v>
      </c>
      <c r="AB400" t="s">
        <v>90</v>
      </c>
      <c r="AC400">
        <v>13829</v>
      </c>
      <c r="AD400">
        <f>AC400/AY400</f>
        <v>0.9300057835344121</v>
      </c>
      <c r="AH400" t="s">
        <v>90</v>
      </c>
      <c r="AI400" t="s">
        <v>90</v>
      </c>
      <c r="AJ400" t="s">
        <v>90</v>
      </c>
      <c r="AK400" t="s">
        <v>90</v>
      </c>
      <c r="AL400" t="s">
        <v>90</v>
      </c>
      <c r="AM400" t="s">
        <v>90</v>
      </c>
      <c r="AN400">
        <v>0</v>
      </c>
      <c r="AO400" t="s">
        <v>90</v>
      </c>
      <c r="AP400" t="s">
        <v>90</v>
      </c>
      <c r="AQ400">
        <v>0</v>
      </c>
      <c r="AR400" t="s">
        <v>90</v>
      </c>
      <c r="AT400" t="s">
        <v>90</v>
      </c>
      <c r="AU400" t="s">
        <v>90</v>
      </c>
      <c r="AW400">
        <v>2</v>
      </c>
      <c r="AY400">
        <v>14869.8</v>
      </c>
    </row>
    <row r="401" spans="1:51" ht="12.75" customHeight="1" x14ac:dyDescent="0.2">
      <c r="A401" t="s">
        <v>88</v>
      </c>
      <c r="B401">
        <v>1980</v>
      </c>
      <c r="C401" t="s">
        <v>90</v>
      </c>
      <c r="D401" t="s">
        <v>90</v>
      </c>
      <c r="G401">
        <v>0</v>
      </c>
      <c r="H401" t="s">
        <v>90</v>
      </c>
      <c r="I401" t="s">
        <v>90</v>
      </c>
      <c r="J401" t="s">
        <v>90</v>
      </c>
      <c r="K401" t="s">
        <v>90</v>
      </c>
      <c r="L401" t="s">
        <v>90</v>
      </c>
      <c r="M401" t="s">
        <v>90</v>
      </c>
      <c r="N401" t="s">
        <v>90</v>
      </c>
      <c r="O401" t="s">
        <v>90</v>
      </c>
      <c r="P401" t="s">
        <v>90</v>
      </c>
      <c r="Q401" t="s">
        <v>90</v>
      </c>
      <c r="R401" t="s">
        <v>90</v>
      </c>
      <c r="S401" t="s">
        <v>90</v>
      </c>
      <c r="T401" t="s">
        <v>90</v>
      </c>
      <c r="U401" t="s">
        <v>90</v>
      </c>
      <c r="V401" t="s">
        <v>90</v>
      </c>
      <c r="W401" t="s">
        <v>90</v>
      </c>
      <c r="X401" t="s">
        <v>90</v>
      </c>
      <c r="Y401" t="s">
        <v>90</v>
      </c>
      <c r="Z401" t="s">
        <v>90</v>
      </c>
      <c r="AA401" t="s">
        <v>90</v>
      </c>
      <c r="AB401" t="s">
        <v>90</v>
      </c>
      <c r="AC401">
        <v>12</v>
      </c>
      <c r="AD401">
        <f>AC401/AY401</f>
        <v>2.6815582535011097E-4</v>
      </c>
      <c r="AH401" t="s">
        <v>90</v>
      </c>
      <c r="AI401" t="s">
        <v>90</v>
      </c>
      <c r="AJ401" t="s">
        <v>90</v>
      </c>
      <c r="AK401" t="s">
        <v>90</v>
      </c>
      <c r="AL401" t="s">
        <v>90</v>
      </c>
      <c r="AM401" t="s">
        <v>90</v>
      </c>
      <c r="AN401">
        <v>0</v>
      </c>
      <c r="AO401" t="s">
        <v>90</v>
      </c>
      <c r="AP401" t="s">
        <v>90</v>
      </c>
      <c r="AQ401">
        <v>0</v>
      </c>
      <c r="AR401" t="s">
        <v>90</v>
      </c>
      <c r="AT401" t="s">
        <v>90</v>
      </c>
      <c r="AU401" t="s">
        <v>90</v>
      </c>
      <c r="AW401">
        <v>2</v>
      </c>
      <c r="AY401">
        <v>44750.1</v>
      </c>
    </row>
    <row r="402" spans="1:51" ht="12.75" customHeight="1" x14ac:dyDescent="0.2">
      <c r="A402" t="s">
        <v>89</v>
      </c>
      <c r="B402">
        <v>1980</v>
      </c>
      <c r="C402" t="s">
        <v>90</v>
      </c>
      <c r="D402" t="s">
        <v>90</v>
      </c>
      <c r="G402">
        <v>0</v>
      </c>
      <c r="H402" t="s">
        <v>90</v>
      </c>
      <c r="I402" t="s">
        <v>90</v>
      </c>
      <c r="J402" t="s">
        <v>90</v>
      </c>
      <c r="K402" t="s">
        <v>90</v>
      </c>
      <c r="L402" t="s">
        <v>90</v>
      </c>
      <c r="M402" t="s">
        <v>90</v>
      </c>
      <c r="N402" t="s">
        <v>90</v>
      </c>
      <c r="O402" t="s">
        <v>90</v>
      </c>
      <c r="P402" t="s">
        <v>90</v>
      </c>
      <c r="Q402" t="s">
        <v>90</v>
      </c>
      <c r="R402" t="s">
        <v>90</v>
      </c>
      <c r="S402" t="s">
        <v>90</v>
      </c>
      <c r="T402" t="s">
        <v>90</v>
      </c>
      <c r="U402" t="s">
        <v>90</v>
      </c>
      <c r="V402" t="s">
        <v>90</v>
      </c>
      <c r="W402" t="s">
        <v>90</v>
      </c>
      <c r="X402" t="s">
        <v>90</v>
      </c>
      <c r="Y402" t="s">
        <v>90</v>
      </c>
      <c r="Z402" t="s">
        <v>90</v>
      </c>
      <c r="AA402" t="s">
        <v>90</v>
      </c>
      <c r="AB402" t="s">
        <v>90</v>
      </c>
      <c r="AC402">
        <v>16</v>
      </c>
      <c r="AD402">
        <f>AC402/AY402</f>
        <v>3.1830217619219087E-3</v>
      </c>
      <c r="AH402" t="s">
        <v>90</v>
      </c>
      <c r="AI402" t="s">
        <v>90</v>
      </c>
      <c r="AJ402" t="s">
        <v>90</v>
      </c>
      <c r="AK402" t="s">
        <v>90</v>
      </c>
      <c r="AL402" t="s">
        <v>90</v>
      </c>
      <c r="AM402" t="s">
        <v>90</v>
      </c>
      <c r="AN402">
        <v>0</v>
      </c>
      <c r="AO402" t="s">
        <v>90</v>
      </c>
      <c r="AP402" t="s">
        <v>90</v>
      </c>
      <c r="AQ402">
        <v>1</v>
      </c>
      <c r="AR402" t="s">
        <v>90</v>
      </c>
      <c r="AT402" t="s">
        <v>90</v>
      </c>
      <c r="AU402" t="s">
        <v>90</v>
      </c>
      <c r="AW402">
        <v>2</v>
      </c>
      <c r="AY402">
        <v>5026.67</v>
      </c>
    </row>
    <row r="403" spans="1:51" ht="12.75" customHeight="1" x14ac:dyDescent="0.2">
      <c r="A403" t="s">
        <v>34</v>
      </c>
      <c r="B403">
        <v>1981</v>
      </c>
      <c r="C403" t="s">
        <v>90</v>
      </c>
      <c r="D403" t="s">
        <v>90</v>
      </c>
      <c r="G403">
        <v>0</v>
      </c>
      <c r="H403" t="s">
        <v>90</v>
      </c>
      <c r="I403" t="s">
        <v>90</v>
      </c>
      <c r="J403" t="s">
        <v>90</v>
      </c>
      <c r="K403" t="s">
        <v>90</v>
      </c>
      <c r="L403" t="s">
        <v>90</v>
      </c>
      <c r="M403" t="s">
        <v>90</v>
      </c>
      <c r="N403" t="s">
        <v>90</v>
      </c>
      <c r="O403" t="s">
        <v>90</v>
      </c>
      <c r="P403" t="s">
        <v>90</v>
      </c>
      <c r="Q403" t="s">
        <v>90</v>
      </c>
      <c r="R403" t="s">
        <v>90</v>
      </c>
      <c r="S403" t="s">
        <v>90</v>
      </c>
      <c r="T403" t="s">
        <v>90</v>
      </c>
      <c r="U403" t="s">
        <v>90</v>
      </c>
      <c r="V403" t="s">
        <v>90</v>
      </c>
      <c r="W403" t="s">
        <v>90</v>
      </c>
      <c r="X403" t="s">
        <v>90</v>
      </c>
      <c r="Y403" t="s">
        <v>90</v>
      </c>
      <c r="Z403" t="s">
        <v>90</v>
      </c>
      <c r="AA403" t="s">
        <v>90</v>
      </c>
      <c r="AB403" t="s">
        <v>90</v>
      </c>
      <c r="AC403">
        <v>81</v>
      </c>
      <c r="AD403">
        <f>AC403/AY403</f>
        <v>2.4850437183617118E-3</v>
      </c>
      <c r="AH403" t="s">
        <v>90</v>
      </c>
      <c r="AI403" t="s">
        <v>90</v>
      </c>
      <c r="AJ403" t="s">
        <v>90</v>
      </c>
      <c r="AK403" t="s">
        <v>90</v>
      </c>
      <c r="AL403" t="s">
        <v>90</v>
      </c>
      <c r="AM403" t="s">
        <v>90</v>
      </c>
      <c r="AN403">
        <v>0</v>
      </c>
      <c r="AO403" t="s">
        <v>90</v>
      </c>
      <c r="AP403" t="s">
        <v>90</v>
      </c>
      <c r="AQ403">
        <v>0</v>
      </c>
      <c r="AR403" t="s">
        <v>90</v>
      </c>
      <c r="AT403" t="s">
        <v>90</v>
      </c>
      <c r="AU403" t="s">
        <v>90</v>
      </c>
      <c r="AW403">
        <v>2</v>
      </c>
      <c r="AY403">
        <v>32595</v>
      </c>
    </row>
    <row r="404" spans="1:51" ht="12.75" customHeight="1" x14ac:dyDescent="0.2">
      <c r="A404" t="s">
        <v>35</v>
      </c>
      <c r="B404">
        <v>1981</v>
      </c>
      <c r="C404" t="s">
        <v>90</v>
      </c>
      <c r="D404" t="s">
        <v>90</v>
      </c>
      <c r="G404">
        <v>0</v>
      </c>
      <c r="H404" t="s">
        <v>90</v>
      </c>
      <c r="I404" t="s">
        <v>90</v>
      </c>
      <c r="J404" t="s">
        <v>90</v>
      </c>
      <c r="K404" t="s">
        <v>90</v>
      </c>
      <c r="L404" t="s">
        <v>90</v>
      </c>
      <c r="M404" t="s">
        <v>90</v>
      </c>
      <c r="N404" t="s">
        <v>90</v>
      </c>
      <c r="O404" t="s">
        <v>90</v>
      </c>
      <c r="P404" t="s">
        <v>90</v>
      </c>
      <c r="Q404" t="s">
        <v>90</v>
      </c>
      <c r="R404" t="s">
        <v>90</v>
      </c>
      <c r="S404" t="s">
        <v>90</v>
      </c>
      <c r="T404" t="s">
        <v>90</v>
      </c>
      <c r="U404" t="s">
        <v>90</v>
      </c>
      <c r="V404">
        <v>0</v>
      </c>
      <c r="W404">
        <v>0</v>
      </c>
      <c r="X404">
        <v>0</v>
      </c>
      <c r="Y404">
        <v>0</v>
      </c>
      <c r="Z404">
        <v>1</v>
      </c>
      <c r="AA404">
        <v>0</v>
      </c>
      <c r="AB404">
        <v>0</v>
      </c>
      <c r="AC404">
        <v>0</v>
      </c>
      <c r="AD404">
        <f>AC404/AY404</f>
        <v>0</v>
      </c>
      <c r="AH404" t="s">
        <v>90</v>
      </c>
      <c r="AI404" t="s">
        <v>90</v>
      </c>
      <c r="AJ404" t="s">
        <v>90</v>
      </c>
      <c r="AK404" t="s">
        <v>90</v>
      </c>
      <c r="AL404" t="s">
        <v>90</v>
      </c>
      <c r="AM404" t="s">
        <v>90</v>
      </c>
      <c r="AN404">
        <v>0</v>
      </c>
      <c r="AO404" t="s">
        <v>90</v>
      </c>
      <c r="AP404" t="s">
        <v>90</v>
      </c>
      <c r="AQ404">
        <v>1</v>
      </c>
      <c r="AR404" t="s">
        <v>90</v>
      </c>
      <c r="AT404" t="s">
        <v>90</v>
      </c>
      <c r="AU404" t="s">
        <v>90</v>
      </c>
      <c r="AW404">
        <v>2</v>
      </c>
      <c r="AY404">
        <v>6596.08</v>
      </c>
    </row>
    <row r="405" spans="1:51" ht="12.75" customHeight="1" x14ac:dyDescent="0.2">
      <c r="A405" t="s">
        <v>36</v>
      </c>
      <c r="B405">
        <v>1981</v>
      </c>
      <c r="C405" t="s">
        <v>90</v>
      </c>
      <c r="D405" t="s">
        <v>90</v>
      </c>
      <c r="G405">
        <v>0</v>
      </c>
      <c r="H405" t="s">
        <v>90</v>
      </c>
      <c r="I405" t="s">
        <v>90</v>
      </c>
      <c r="J405" t="s">
        <v>90</v>
      </c>
      <c r="K405" t="s">
        <v>90</v>
      </c>
      <c r="L405" t="s">
        <v>90</v>
      </c>
      <c r="M405" t="s">
        <v>90</v>
      </c>
      <c r="N405" t="s">
        <v>90</v>
      </c>
      <c r="O405" t="s">
        <v>90</v>
      </c>
      <c r="P405" t="s">
        <v>90</v>
      </c>
      <c r="Q405" t="s">
        <v>90</v>
      </c>
      <c r="R405" t="s">
        <v>90</v>
      </c>
      <c r="S405" t="s">
        <v>90</v>
      </c>
      <c r="T405" t="s">
        <v>90</v>
      </c>
      <c r="U405" t="s">
        <v>90</v>
      </c>
      <c r="V405" t="s">
        <v>90</v>
      </c>
      <c r="W405" t="s">
        <v>90</v>
      </c>
      <c r="X405" t="s">
        <v>90</v>
      </c>
      <c r="Y405" t="s">
        <v>90</v>
      </c>
      <c r="Z405" t="s">
        <v>90</v>
      </c>
      <c r="AA405" t="s">
        <v>90</v>
      </c>
      <c r="AB405" t="s">
        <v>90</v>
      </c>
      <c r="AC405">
        <v>10863</v>
      </c>
      <c r="AD405">
        <f>AC405/AY405</f>
        <v>0.38574213548380226</v>
      </c>
      <c r="AH405" t="s">
        <v>90</v>
      </c>
      <c r="AI405" t="s">
        <v>90</v>
      </c>
      <c r="AJ405" t="s">
        <v>90</v>
      </c>
      <c r="AK405" t="s">
        <v>90</v>
      </c>
      <c r="AL405" t="s">
        <v>90</v>
      </c>
      <c r="AM405" t="s">
        <v>90</v>
      </c>
      <c r="AN405">
        <v>0</v>
      </c>
      <c r="AO405" t="s">
        <v>90</v>
      </c>
      <c r="AP405" t="s">
        <v>90</v>
      </c>
      <c r="AQ405">
        <v>0</v>
      </c>
      <c r="AR405" t="s">
        <v>90</v>
      </c>
      <c r="AT405" t="s">
        <v>90</v>
      </c>
      <c r="AU405" t="s">
        <v>90</v>
      </c>
      <c r="AW405">
        <v>2</v>
      </c>
      <c r="AY405">
        <v>28161.3</v>
      </c>
    </row>
    <row r="406" spans="1:51" ht="12.75" customHeight="1" x14ac:dyDescent="0.2">
      <c r="A406" t="s">
        <v>38</v>
      </c>
      <c r="B406">
        <v>1981</v>
      </c>
      <c r="C406" t="s">
        <v>90</v>
      </c>
      <c r="D406" t="s">
        <v>90</v>
      </c>
      <c r="G406">
        <v>0</v>
      </c>
      <c r="H406" t="s">
        <v>90</v>
      </c>
      <c r="I406" t="s">
        <v>90</v>
      </c>
      <c r="J406" t="s">
        <v>90</v>
      </c>
      <c r="K406" t="s">
        <v>90</v>
      </c>
      <c r="L406" t="s">
        <v>90</v>
      </c>
      <c r="M406" t="s">
        <v>90</v>
      </c>
      <c r="N406" t="s">
        <v>90</v>
      </c>
      <c r="O406" t="s">
        <v>90</v>
      </c>
      <c r="P406" t="s">
        <v>90</v>
      </c>
      <c r="Q406" t="s">
        <v>90</v>
      </c>
      <c r="R406" t="s">
        <v>90</v>
      </c>
      <c r="S406" t="s">
        <v>90</v>
      </c>
      <c r="T406" t="s">
        <v>90</v>
      </c>
      <c r="U406" t="s">
        <v>90</v>
      </c>
      <c r="V406" t="s">
        <v>90</v>
      </c>
      <c r="W406" t="s">
        <v>90</v>
      </c>
      <c r="X406" t="s">
        <v>90</v>
      </c>
      <c r="Y406" t="s">
        <v>90</v>
      </c>
      <c r="Z406" t="s">
        <v>90</v>
      </c>
      <c r="AA406" t="s">
        <v>90</v>
      </c>
      <c r="AB406" t="s">
        <v>90</v>
      </c>
      <c r="AC406">
        <v>16494</v>
      </c>
      <c r="AD406">
        <f>AC406/AY406</f>
        <v>0.88654064251890619</v>
      </c>
      <c r="AH406" t="s">
        <v>90</v>
      </c>
      <c r="AI406" t="s">
        <v>90</v>
      </c>
      <c r="AJ406" t="s">
        <v>90</v>
      </c>
      <c r="AK406" t="s">
        <v>90</v>
      </c>
      <c r="AL406" t="s">
        <v>90</v>
      </c>
      <c r="AM406" t="s">
        <v>90</v>
      </c>
      <c r="AN406">
        <v>0</v>
      </c>
      <c r="AO406" t="s">
        <v>90</v>
      </c>
      <c r="AP406" t="s">
        <v>90</v>
      </c>
      <c r="AQ406">
        <v>0</v>
      </c>
      <c r="AR406" t="s">
        <v>90</v>
      </c>
      <c r="AT406" t="s">
        <v>90</v>
      </c>
      <c r="AU406" t="s">
        <v>90</v>
      </c>
      <c r="AW406">
        <v>2</v>
      </c>
      <c r="AY406">
        <v>18604.900000000001</v>
      </c>
    </row>
    <row r="407" spans="1:51" ht="12.75" customHeight="1" x14ac:dyDescent="0.2">
      <c r="A407" t="s">
        <v>39</v>
      </c>
      <c r="B407">
        <v>1981</v>
      </c>
      <c r="C407" t="s">
        <v>90</v>
      </c>
      <c r="D407" t="s">
        <v>90</v>
      </c>
      <c r="G407">
        <v>0</v>
      </c>
      <c r="H407" t="s">
        <v>90</v>
      </c>
      <c r="I407" t="s">
        <v>90</v>
      </c>
      <c r="J407" t="s">
        <v>90</v>
      </c>
      <c r="K407" t="s">
        <v>90</v>
      </c>
      <c r="L407" t="s">
        <v>90</v>
      </c>
      <c r="M407" t="s">
        <v>90</v>
      </c>
      <c r="N407" t="s">
        <v>90</v>
      </c>
      <c r="O407" t="s">
        <v>90</v>
      </c>
      <c r="P407" t="s">
        <v>90</v>
      </c>
      <c r="Q407" t="s">
        <v>90</v>
      </c>
      <c r="R407" t="s">
        <v>90</v>
      </c>
      <c r="S407" t="s">
        <v>90</v>
      </c>
      <c r="T407" t="s">
        <v>90</v>
      </c>
      <c r="U407" t="s">
        <v>90</v>
      </c>
      <c r="V407" t="s">
        <v>90</v>
      </c>
      <c r="W407" t="s">
        <v>90</v>
      </c>
      <c r="X407" t="s">
        <v>90</v>
      </c>
      <c r="Y407" t="s">
        <v>90</v>
      </c>
      <c r="Z407" t="s">
        <v>90</v>
      </c>
      <c r="AA407" t="s">
        <v>90</v>
      </c>
      <c r="AB407" t="s">
        <v>90</v>
      </c>
      <c r="AC407">
        <v>133521</v>
      </c>
      <c r="AD407">
        <f>AC407/AY407</f>
        <v>0.44216058336148145</v>
      </c>
      <c r="AH407" t="s">
        <v>90</v>
      </c>
      <c r="AI407" t="s">
        <v>90</v>
      </c>
      <c r="AJ407" t="s">
        <v>90</v>
      </c>
      <c r="AK407" t="s">
        <v>90</v>
      </c>
      <c r="AL407" t="s">
        <v>90</v>
      </c>
      <c r="AM407" t="s">
        <v>90</v>
      </c>
      <c r="AN407">
        <v>0</v>
      </c>
      <c r="AO407" t="s">
        <v>90</v>
      </c>
      <c r="AP407" t="s">
        <v>90</v>
      </c>
      <c r="AQ407">
        <v>0.5</v>
      </c>
      <c r="AR407" t="s">
        <v>90</v>
      </c>
      <c r="AT407" t="s">
        <v>90</v>
      </c>
      <c r="AU407" t="s">
        <v>90</v>
      </c>
      <c r="AW407">
        <v>2</v>
      </c>
      <c r="AY407">
        <v>301974</v>
      </c>
    </row>
    <row r="408" spans="1:51" ht="12.75" customHeight="1" x14ac:dyDescent="0.2">
      <c r="A408" t="s">
        <v>40</v>
      </c>
      <c r="B408">
        <v>1981</v>
      </c>
      <c r="C408" t="s">
        <v>90</v>
      </c>
      <c r="D408" t="s">
        <v>90</v>
      </c>
      <c r="G408">
        <v>0</v>
      </c>
      <c r="H408" t="s">
        <v>90</v>
      </c>
      <c r="I408" t="s">
        <v>90</v>
      </c>
      <c r="J408" t="s">
        <v>90</v>
      </c>
      <c r="K408" t="s">
        <v>90</v>
      </c>
      <c r="L408" t="s">
        <v>90</v>
      </c>
      <c r="M408" t="s">
        <v>90</v>
      </c>
      <c r="N408" t="s">
        <v>90</v>
      </c>
      <c r="O408" t="s">
        <v>90</v>
      </c>
      <c r="P408" t="s">
        <v>90</v>
      </c>
      <c r="Q408" t="s">
        <v>90</v>
      </c>
      <c r="R408" t="s">
        <v>90</v>
      </c>
      <c r="S408" t="s">
        <v>90</v>
      </c>
      <c r="T408" t="s">
        <v>90</v>
      </c>
      <c r="U408" t="s">
        <v>90</v>
      </c>
      <c r="V408" t="s">
        <v>90</v>
      </c>
      <c r="W408" t="s">
        <v>90</v>
      </c>
      <c r="X408" t="s">
        <v>90</v>
      </c>
      <c r="Y408" t="s">
        <v>90</v>
      </c>
      <c r="Z408" t="s">
        <v>90</v>
      </c>
      <c r="AA408" t="s">
        <v>90</v>
      </c>
      <c r="AB408" t="s">
        <v>90</v>
      </c>
      <c r="AC408">
        <v>9354</v>
      </c>
      <c r="AD408">
        <f>AC408/AY408</f>
        <v>0.2755561054501427</v>
      </c>
      <c r="AH408" t="s">
        <v>90</v>
      </c>
      <c r="AI408" t="s">
        <v>90</v>
      </c>
      <c r="AJ408" t="s">
        <v>90</v>
      </c>
      <c r="AK408" t="s">
        <v>90</v>
      </c>
      <c r="AL408" t="s">
        <v>90</v>
      </c>
      <c r="AM408" t="s">
        <v>90</v>
      </c>
      <c r="AN408">
        <v>0</v>
      </c>
      <c r="AO408" t="s">
        <v>90</v>
      </c>
      <c r="AP408" t="s">
        <v>90</v>
      </c>
      <c r="AQ408">
        <v>1</v>
      </c>
      <c r="AR408" t="s">
        <v>90</v>
      </c>
      <c r="AT408" t="s">
        <v>90</v>
      </c>
      <c r="AU408" t="s">
        <v>90</v>
      </c>
      <c r="AW408">
        <v>2</v>
      </c>
      <c r="AY408">
        <v>33945.9</v>
      </c>
    </row>
    <row r="409" spans="1:51" ht="12.75" customHeight="1" x14ac:dyDescent="0.2">
      <c r="A409" t="s">
        <v>41</v>
      </c>
      <c r="B409">
        <v>1981</v>
      </c>
      <c r="C409" t="s">
        <v>90</v>
      </c>
      <c r="D409" t="s">
        <v>90</v>
      </c>
      <c r="G409">
        <v>0</v>
      </c>
      <c r="H409" t="s">
        <v>90</v>
      </c>
      <c r="I409" t="s">
        <v>90</v>
      </c>
      <c r="J409" t="s">
        <v>90</v>
      </c>
      <c r="K409" t="s">
        <v>90</v>
      </c>
      <c r="L409" t="s">
        <v>90</v>
      </c>
      <c r="M409" t="s">
        <v>90</v>
      </c>
      <c r="N409" t="s">
        <v>90</v>
      </c>
      <c r="O409" t="s">
        <v>90</v>
      </c>
      <c r="P409" t="s">
        <v>90</v>
      </c>
      <c r="Q409" t="s">
        <v>90</v>
      </c>
      <c r="R409" t="s">
        <v>90</v>
      </c>
      <c r="S409" t="s">
        <v>90</v>
      </c>
      <c r="T409" t="s">
        <v>90</v>
      </c>
      <c r="U409" t="s">
        <v>90</v>
      </c>
      <c r="V409" t="s">
        <v>90</v>
      </c>
      <c r="W409" t="s">
        <v>90</v>
      </c>
      <c r="X409" t="s">
        <v>90</v>
      </c>
      <c r="Y409" t="s">
        <v>90</v>
      </c>
      <c r="Z409" t="s">
        <v>90</v>
      </c>
      <c r="AA409" t="s">
        <v>90</v>
      </c>
      <c r="AB409" t="s">
        <v>90</v>
      </c>
      <c r="AC409">
        <v>64976</v>
      </c>
      <c r="AD409">
        <f>AC409/AY409</f>
        <v>1.589860285301818</v>
      </c>
      <c r="AH409" t="s">
        <v>90</v>
      </c>
      <c r="AI409" t="s">
        <v>90</v>
      </c>
      <c r="AJ409" t="s">
        <v>90</v>
      </c>
      <c r="AK409" t="s">
        <v>90</v>
      </c>
      <c r="AL409" t="s">
        <v>90</v>
      </c>
      <c r="AM409" t="s">
        <v>90</v>
      </c>
      <c r="AN409">
        <v>0</v>
      </c>
      <c r="AO409" t="s">
        <v>90</v>
      </c>
      <c r="AP409" t="s">
        <v>90</v>
      </c>
      <c r="AQ409">
        <v>1</v>
      </c>
      <c r="AR409" t="s">
        <v>90</v>
      </c>
      <c r="AT409" t="s">
        <v>90</v>
      </c>
      <c r="AU409" t="s">
        <v>90</v>
      </c>
      <c r="AW409">
        <v>2</v>
      </c>
      <c r="AY409">
        <v>40869</v>
      </c>
    </row>
    <row r="410" spans="1:51" ht="12.75" customHeight="1" x14ac:dyDescent="0.2">
      <c r="A410" t="s">
        <v>42</v>
      </c>
      <c r="B410">
        <v>1981</v>
      </c>
      <c r="C410" t="s">
        <v>90</v>
      </c>
      <c r="D410" t="s">
        <v>90</v>
      </c>
      <c r="G410">
        <v>0</v>
      </c>
      <c r="H410" t="s">
        <v>90</v>
      </c>
      <c r="I410" t="s">
        <v>90</v>
      </c>
      <c r="J410" t="s">
        <v>90</v>
      </c>
      <c r="K410" t="s">
        <v>90</v>
      </c>
      <c r="L410" t="s">
        <v>90</v>
      </c>
      <c r="M410" t="s">
        <v>90</v>
      </c>
      <c r="N410" t="s">
        <v>90</v>
      </c>
      <c r="O410" t="s">
        <v>90</v>
      </c>
      <c r="P410" t="s">
        <v>90</v>
      </c>
      <c r="Q410" t="s">
        <v>90</v>
      </c>
      <c r="R410" t="s">
        <v>90</v>
      </c>
      <c r="S410" t="s">
        <v>90</v>
      </c>
      <c r="T410" t="s">
        <v>90</v>
      </c>
      <c r="U410" t="s">
        <v>90</v>
      </c>
      <c r="V410" t="s">
        <v>90</v>
      </c>
      <c r="W410" t="s">
        <v>90</v>
      </c>
      <c r="X410" t="s">
        <v>90</v>
      </c>
      <c r="Y410" t="s">
        <v>90</v>
      </c>
      <c r="Z410" t="s">
        <v>90</v>
      </c>
      <c r="AA410" t="s">
        <v>90</v>
      </c>
      <c r="AB410" t="s">
        <v>90</v>
      </c>
      <c r="AC410">
        <v>1517</v>
      </c>
      <c r="AD410">
        <f>AC410/AY410</f>
        <v>0.2243512005821004</v>
      </c>
      <c r="AH410" t="s">
        <v>90</v>
      </c>
      <c r="AI410" t="s">
        <v>90</v>
      </c>
      <c r="AJ410" t="s">
        <v>90</v>
      </c>
      <c r="AK410" t="s">
        <v>90</v>
      </c>
      <c r="AL410" t="s">
        <v>90</v>
      </c>
      <c r="AM410" t="s">
        <v>90</v>
      </c>
      <c r="AN410">
        <v>0</v>
      </c>
      <c r="AO410" t="s">
        <v>90</v>
      </c>
      <c r="AP410" t="s">
        <v>90</v>
      </c>
      <c r="AQ410">
        <v>0</v>
      </c>
      <c r="AR410" t="s">
        <v>90</v>
      </c>
      <c r="AT410" t="s">
        <v>90</v>
      </c>
      <c r="AU410" t="s">
        <v>90</v>
      </c>
      <c r="AW410">
        <v>2</v>
      </c>
      <c r="AY410">
        <v>6761.72</v>
      </c>
    </row>
    <row r="411" spans="1:51" ht="12.75" customHeight="1" x14ac:dyDescent="0.2">
      <c r="A411" t="s">
        <v>43</v>
      </c>
      <c r="B411">
        <v>1981</v>
      </c>
      <c r="C411" t="s">
        <v>90</v>
      </c>
      <c r="D411" t="s">
        <v>90</v>
      </c>
      <c r="G411">
        <v>0</v>
      </c>
      <c r="H411" t="s">
        <v>90</v>
      </c>
      <c r="I411" t="s">
        <v>90</v>
      </c>
      <c r="J411" t="s">
        <v>90</v>
      </c>
      <c r="K411" t="s">
        <v>90</v>
      </c>
      <c r="L411" t="s">
        <v>90</v>
      </c>
      <c r="M411" t="s">
        <v>90</v>
      </c>
      <c r="N411" t="s">
        <v>90</v>
      </c>
      <c r="O411" t="s">
        <v>90</v>
      </c>
      <c r="P411" t="s">
        <v>90</v>
      </c>
      <c r="Q411" t="s">
        <v>90</v>
      </c>
      <c r="R411" t="s">
        <v>90</v>
      </c>
      <c r="S411" t="s">
        <v>90</v>
      </c>
      <c r="T411" t="s">
        <v>90</v>
      </c>
      <c r="U411" t="s">
        <v>90</v>
      </c>
      <c r="V411" t="s">
        <v>90</v>
      </c>
      <c r="W411" t="s">
        <v>90</v>
      </c>
      <c r="X411" t="s">
        <v>90</v>
      </c>
      <c r="Y411" t="s">
        <v>90</v>
      </c>
      <c r="Z411" t="s">
        <v>90</v>
      </c>
      <c r="AA411" t="s">
        <v>90</v>
      </c>
      <c r="AB411" t="s">
        <v>90</v>
      </c>
      <c r="AC411">
        <v>107546</v>
      </c>
      <c r="AD411">
        <f>AC411/AY411</f>
        <v>0.99334053774464981</v>
      </c>
      <c r="AH411" t="s">
        <v>90</v>
      </c>
      <c r="AI411" t="s">
        <v>90</v>
      </c>
      <c r="AJ411" t="s">
        <v>90</v>
      </c>
      <c r="AK411" t="s">
        <v>90</v>
      </c>
      <c r="AL411" t="s">
        <v>90</v>
      </c>
      <c r="AM411" t="s">
        <v>90</v>
      </c>
      <c r="AN411">
        <v>0</v>
      </c>
      <c r="AO411" t="s">
        <v>90</v>
      </c>
      <c r="AP411" t="s">
        <v>90</v>
      </c>
      <c r="AQ411">
        <v>0</v>
      </c>
      <c r="AR411" t="s">
        <v>90</v>
      </c>
      <c r="AT411" t="s">
        <v>90</v>
      </c>
      <c r="AU411" t="s">
        <v>90</v>
      </c>
      <c r="AW411">
        <v>2</v>
      </c>
      <c r="AY411">
        <v>108267</v>
      </c>
    </row>
    <row r="412" spans="1:51" ht="12.75" customHeight="1" x14ac:dyDescent="0.2">
      <c r="A412" t="s">
        <v>45</v>
      </c>
      <c r="B412">
        <v>1981</v>
      </c>
      <c r="C412" t="s">
        <v>90</v>
      </c>
      <c r="D412" t="s">
        <v>90</v>
      </c>
      <c r="G412">
        <v>0</v>
      </c>
      <c r="H412" t="s">
        <v>90</v>
      </c>
      <c r="I412" t="s">
        <v>90</v>
      </c>
      <c r="J412" t="s">
        <v>90</v>
      </c>
      <c r="K412" t="s">
        <v>90</v>
      </c>
      <c r="L412" t="s">
        <v>90</v>
      </c>
      <c r="M412" t="s">
        <v>90</v>
      </c>
      <c r="N412" t="s">
        <v>90</v>
      </c>
      <c r="O412" t="s">
        <v>90</v>
      </c>
      <c r="P412" t="s">
        <v>90</v>
      </c>
      <c r="Q412" t="s">
        <v>90</v>
      </c>
      <c r="R412" t="s">
        <v>90</v>
      </c>
      <c r="S412" t="s">
        <v>90</v>
      </c>
      <c r="T412" t="s">
        <v>90</v>
      </c>
      <c r="U412" t="s">
        <v>90</v>
      </c>
      <c r="V412">
        <v>0</v>
      </c>
      <c r="W412">
        <v>0</v>
      </c>
      <c r="X412">
        <v>0</v>
      </c>
      <c r="Y412">
        <v>0</v>
      </c>
      <c r="Z412">
        <v>1</v>
      </c>
      <c r="AA412">
        <v>0</v>
      </c>
      <c r="AB412">
        <v>0</v>
      </c>
      <c r="AC412">
        <v>0</v>
      </c>
      <c r="AD412">
        <f>AC412/AY412</f>
        <v>0</v>
      </c>
      <c r="AH412" t="s">
        <v>90</v>
      </c>
      <c r="AI412" t="s">
        <v>90</v>
      </c>
      <c r="AJ412" t="s">
        <v>90</v>
      </c>
      <c r="AK412" t="s">
        <v>90</v>
      </c>
      <c r="AL412" t="s">
        <v>90</v>
      </c>
      <c r="AM412" t="s">
        <v>90</v>
      </c>
      <c r="AN412">
        <v>0</v>
      </c>
      <c r="AO412" t="s">
        <v>90</v>
      </c>
      <c r="AP412" t="s">
        <v>90</v>
      </c>
      <c r="AQ412">
        <v>0</v>
      </c>
      <c r="AR412" t="s">
        <v>90</v>
      </c>
      <c r="AT412" t="s">
        <v>90</v>
      </c>
      <c r="AU412" t="s">
        <v>90</v>
      </c>
      <c r="AW412">
        <v>2</v>
      </c>
      <c r="AY412">
        <v>50034.5</v>
      </c>
    </row>
    <row r="413" spans="1:51" ht="12.75" customHeight="1" x14ac:dyDescent="0.2">
      <c r="A413" t="s">
        <v>47</v>
      </c>
      <c r="B413">
        <v>1981</v>
      </c>
      <c r="C413" t="s">
        <v>90</v>
      </c>
      <c r="D413" t="s">
        <v>90</v>
      </c>
      <c r="G413">
        <v>0</v>
      </c>
      <c r="H413" t="s">
        <v>90</v>
      </c>
      <c r="I413" t="s">
        <v>90</v>
      </c>
      <c r="J413" t="s">
        <v>90</v>
      </c>
      <c r="K413" t="s">
        <v>90</v>
      </c>
      <c r="L413" t="s">
        <v>90</v>
      </c>
      <c r="M413" t="s">
        <v>90</v>
      </c>
      <c r="N413" t="s">
        <v>90</v>
      </c>
      <c r="O413" t="s">
        <v>90</v>
      </c>
      <c r="P413" t="s">
        <v>90</v>
      </c>
      <c r="Q413" t="s">
        <v>90</v>
      </c>
      <c r="R413" t="s">
        <v>90</v>
      </c>
      <c r="S413" t="s">
        <v>90</v>
      </c>
      <c r="T413" t="s">
        <v>90</v>
      </c>
      <c r="U413" t="s">
        <v>90</v>
      </c>
      <c r="V413">
        <v>0</v>
      </c>
      <c r="W413">
        <v>0</v>
      </c>
      <c r="X413">
        <v>0</v>
      </c>
      <c r="Y413">
        <v>0</v>
      </c>
      <c r="Z413">
        <v>0</v>
      </c>
      <c r="AA413">
        <v>0</v>
      </c>
      <c r="AB413">
        <v>0</v>
      </c>
      <c r="AC413">
        <v>0</v>
      </c>
      <c r="AD413">
        <f>AC413/AY413</f>
        <v>0</v>
      </c>
      <c r="AE413">
        <v>0</v>
      </c>
      <c r="AH413" t="s">
        <v>90</v>
      </c>
      <c r="AI413" t="s">
        <v>90</v>
      </c>
      <c r="AJ413" t="s">
        <v>90</v>
      </c>
      <c r="AK413" t="s">
        <v>90</v>
      </c>
      <c r="AL413" t="s">
        <v>90</v>
      </c>
      <c r="AM413" t="s">
        <v>90</v>
      </c>
      <c r="AN413">
        <v>0</v>
      </c>
      <c r="AO413" t="s">
        <v>90</v>
      </c>
      <c r="AP413" t="s">
        <v>90</v>
      </c>
      <c r="AQ413">
        <v>1</v>
      </c>
      <c r="AR413" t="s">
        <v>90</v>
      </c>
      <c r="AT413" t="s">
        <v>90</v>
      </c>
      <c r="AU413" t="s">
        <v>90</v>
      </c>
      <c r="AW413">
        <v>2</v>
      </c>
      <c r="AY413">
        <v>12068.7</v>
      </c>
    </row>
    <row r="414" spans="1:51" ht="12.75" customHeight="1" x14ac:dyDescent="0.2">
      <c r="A414" t="s">
        <v>48</v>
      </c>
      <c r="B414">
        <v>1981</v>
      </c>
      <c r="C414" t="s">
        <v>90</v>
      </c>
      <c r="D414" t="s">
        <v>90</v>
      </c>
      <c r="G414">
        <v>0</v>
      </c>
      <c r="H414" t="s">
        <v>90</v>
      </c>
      <c r="I414" t="s">
        <v>90</v>
      </c>
      <c r="J414" t="s">
        <v>90</v>
      </c>
      <c r="K414" t="s">
        <v>90</v>
      </c>
      <c r="L414" t="s">
        <v>90</v>
      </c>
      <c r="M414" t="s">
        <v>90</v>
      </c>
      <c r="N414" t="s">
        <v>90</v>
      </c>
      <c r="O414" t="s">
        <v>90</v>
      </c>
      <c r="P414" t="s">
        <v>90</v>
      </c>
      <c r="Q414" t="s">
        <v>90</v>
      </c>
      <c r="R414" t="s">
        <v>90</v>
      </c>
      <c r="S414" t="s">
        <v>90</v>
      </c>
      <c r="T414" t="s">
        <v>90</v>
      </c>
      <c r="U414" t="s">
        <v>90</v>
      </c>
      <c r="V414" t="s">
        <v>90</v>
      </c>
      <c r="W414" t="s">
        <v>90</v>
      </c>
      <c r="X414" t="s">
        <v>90</v>
      </c>
      <c r="Y414" t="s">
        <v>90</v>
      </c>
      <c r="Z414" t="s">
        <v>90</v>
      </c>
      <c r="AA414" t="s">
        <v>90</v>
      </c>
      <c r="AB414" t="s">
        <v>90</v>
      </c>
      <c r="AC414">
        <v>300</v>
      </c>
      <c r="AD414">
        <f>AC414/AY414</f>
        <v>3.4011793022367294E-2</v>
      </c>
      <c r="AH414" t="s">
        <v>90</v>
      </c>
      <c r="AI414" t="s">
        <v>90</v>
      </c>
      <c r="AJ414" t="s">
        <v>90</v>
      </c>
      <c r="AK414" t="s">
        <v>90</v>
      </c>
      <c r="AL414" t="s">
        <v>90</v>
      </c>
      <c r="AM414" t="s">
        <v>90</v>
      </c>
      <c r="AN414">
        <v>0</v>
      </c>
      <c r="AO414" t="s">
        <v>90</v>
      </c>
      <c r="AP414" t="s">
        <v>90</v>
      </c>
      <c r="AQ414">
        <v>0</v>
      </c>
      <c r="AR414" t="s">
        <v>90</v>
      </c>
      <c r="AT414" t="s">
        <v>90</v>
      </c>
      <c r="AU414" t="s">
        <v>90</v>
      </c>
      <c r="AW414">
        <v>2</v>
      </c>
      <c r="AY414">
        <v>8820.4699999999993</v>
      </c>
    </row>
    <row r="415" spans="1:51" ht="12.75" customHeight="1" x14ac:dyDescent="0.2">
      <c r="A415" t="s">
        <v>49</v>
      </c>
      <c r="B415">
        <v>1981</v>
      </c>
      <c r="C415" t="s">
        <v>90</v>
      </c>
      <c r="D415" t="s">
        <v>90</v>
      </c>
      <c r="G415">
        <v>0</v>
      </c>
      <c r="H415" t="s">
        <v>90</v>
      </c>
      <c r="I415" t="s">
        <v>90</v>
      </c>
      <c r="J415" t="s">
        <v>90</v>
      </c>
      <c r="K415" t="s">
        <v>90</v>
      </c>
      <c r="L415" t="s">
        <v>90</v>
      </c>
      <c r="M415" t="s">
        <v>90</v>
      </c>
      <c r="N415" t="s">
        <v>90</v>
      </c>
      <c r="O415" t="s">
        <v>90</v>
      </c>
      <c r="P415" t="s">
        <v>90</v>
      </c>
      <c r="Q415" t="s">
        <v>90</v>
      </c>
      <c r="R415" t="s">
        <v>90</v>
      </c>
      <c r="S415" t="s">
        <v>90</v>
      </c>
      <c r="T415" t="s">
        <v>90</v>
      </c>
      <c r="U415" t="s">
        <v>90</v>
      </c>
      <c r="V415" t="s">
        <v>90</v>
      </c>
      <c r="W415" t="s">
        <v>90</v>
      </c>
      <c r="X415" t="s">
        <v>90</v>
      </c>
      <c r="Y415" t="s">
        <v>90</v>
      </c>
      <c r="Z415" t="s">
        <v>90</v>
      </c>
      <c r="AA415" t="s">
        <v>90</v>
      </c>
      <c r="AB415" t="s">
        <v>90</v>
      </c>
      <c r="AC415">
        <v>77939</v>
      </c>
      <c r="AD415">
        <f>AC415/AY415</f>
        <v>0.59136986509249279</v>
      </c>
      <c r="AH415" t="s">
        <v>90</v>
      </c>
      <c r="AI415" t="s">
        <v>90</v>
      </c>
      <c r="AJ415" t="s">
        <v>90</v>
      </c>
      <c r="AK415" t="s">
        <v>90</v>
      </c>
      <c r="AL415" t="s">
        <v>90</v>
      </c>
      <c r="AM415" t="s">
        <v>90</v>
      </c>
      <c r="AN415">
        <v>0</v>
      </c>
      <c r="AO415" t="s">
        <v>90</v>
      </c>
      <c r="AP415" t="s">
        <v>90</v>
      </c>
      <c r="AQ415">
        <v>1</v>
      </c>
      <c r="AR415" t="s">
        <v>90</v>
      </c>
      <c r="AT415" t="s">
        <v>90</v>
      </c>
      <c r="AU415" t="s">
        <v>90</v>
      </c>
      <c r="AW415">
        <v>2</v>
      </c>
      <c r="AY415">
        <v>131794</v>
      </c>
    </row>
    <row r="416" spans="1:51" ht="12.75" customHeight="1" x14ac:dyDescent="0.2">
      <c r="A416" t="s">
        <v>50</v>
      </c>
      <c r="B416">
        <v>1981</v>
      </c>
      <c r="C416" t="s">
        <v>90</v>
      </c>
      <c r="D416" t="s">
        <v>90</v>
      </c>
      <c r="G416">
        <v>0</v>
      </c>
      <c r="H416" t="s">
        <v>90</v>
      </c>
      <c r="I416" t="s">
        <v>90</v>
      </c>
      <c r="J416" t="s">
        <v>90</v>
      </c>
      <c r="K416" t="s">
        <v>90</v>
      </c>
      <c r="L416" t="s">
        <v>90</v>
      </c>
      <c r="M416" t="s">
        <v>90</v>
      </c>
      <c r="N416" t="s">
        <v>90</v>
      </c>
      <c r="O416" t="s">
        <v>90</v>
      </c>
      <c r="P416" t="s">
        <v>90</v>
      </c>
      <c r="Q416" t="s">
        <v>90</v>
      </c>
      <c r="R416" t="s">
        <v>90</v>
      </c>
      <c r="S416" t="s">
        <v>90</v>
      </c>
      <c r="T416" t="s">
        <v>90</v>
      </c>
      <c r="U416" t="s">
        <v>90</v>
      </c>
      <c r="V416" t="s">
        <v>90</v>
      </c>
      <c r="W416">
        <v>0</v>
      </c>
      <c r="X416">
        <v>0</v>
      </c>
      <c r="Y416">
        <v>0</v>
      </c>
      <c r="Z416">
        <v>1</v>
      </c>
      <c r="AA416">
        <v>0</v>
      </c>
      <c r="AB416">
        <v>0</v>
      </c>
      <c r="AC416">
        <v>115</v>
      </c>
      <c r="AD416">
        <f>AC416/AY416</f>
        <v>2.1333432270990243E-3</v>
      </c>
      <c r="AH416" t="s">
        <v>90</v>
      </c>
      <c r="AI416" t="s">
        <v>90</v>
      </c>
      <c r="AJ416" t="s">
        <v>90</v>
      </c>
      <c r="AK416" t="s">
        <v>90</v>
      </c>
      <c r="AL416" t="s">
        <v>90</v>
      </c>
      <c r="AM416" t="s">
        <v>90</v>
      </c>
      <c r="AN416">
        <v>0</v>
      </c>
      <c r="AO416" t="s">
        <v>90</v>
      </c>
      <c r="AP416" t="s">
        <v>90</v>
      </c>
      <c r="AQ416">
        <v>0</v>
      </c>
      <c r="AR416" t="s">
        <v>90</v>
      </c>
      <c r="AT416" t="s">
        <v>90</v>
      </c>
      <c r="AU416" t="s">
        <v>90</v>
      </c>
      <c r="AW416">
        <v>2</v>
      </c>
      <c r="AY416">
        <v>53906</v>
      </c>
    </row>
    <row r="417" spans="1:51" ht="12.75" customHeight="1" x14ac:dyDescent="0.2">
      <c r="A417" t="s">
        <v>51</v>
      </c>
      <c r="B417">
        <v>1981</v>
      </c>
      <c r="C417" t="s">
        <v>90</v>
      </c>
      <c r="D417" t="s">
        <v>90</v>
      </c>
      <c r="G417">
        <v>0</v>
      </c>
      <c r="H417" t="s">
        <v>90</v>
      </c>
      <c r="I417" t="s">
        <v>90</v>
      </c>
      <c r="J417" t="s">
        <v>90</v>
      </c>
      <c r="K417" t="s">
        <v>90</v>
      </c>
      <c r="L417" t="s">
        <v>90</v>
      </c>
      <c r="M417" t="s">
        <v>90</v>
      </c>
      <c r="N417" t="s">
        <v>90</v>
      </c>
      <c r="O417" t="s">
        <v>90</v>
      </c>
      <c r="P417" t="s">
        <v>90</v>
      </c>
      <c r="Q417" t="s">
        <v>90</v>
      </c>
      <c r="R417" t="s">
        <v>90</v>
      </c>
      <c r="S417" t="s">
        <v>90</v>
      </c>
      <c r="T417" t="s">
        <v>90</v>
      </c>
      <c r="U417" t="s">
        <v>90</v>
      </c>
      <c r="V417" t="s">
        <v>90</v>
      </c>
      <c r="W417" t="s">
        <v>90</v>
      </c>
      <c r="X417" t="s">
        <v>90</v>
      </c>
      <c r="Y417" t="s">
        <v>90</v>
      </c>
      <c r="Z417" t="s">
        <v>90</v>
      </c>
      <c r="AA417" t="s">
        <v>90</v>
      </c>
      <c r="AB417" t="s">
        <v>90</v>
      </c>
      <c r="AC417">
        <v>0</v>
      </c>
      <c r="AD417">
        <f>AC417/AY417</f>
        <v>0</v>
      </c>
      <c r="AH417" t="s">
        <v>90</v>
      </c>
      <c r="AI417" t="s">
        <v>90</v>
      </c>
      <c r="AJ417" t="s">
        <v>90</v>
      </c>
      <c r="AK417" t="s">
        <v>90</v>
      </c>
      <c r="AL417" t="s">
        <v>90</v>
      </c>
      <c r="AM417" t="s">
        <v>90</v>
      </c>
      <c r="AN417">
        <v>0</v>
      </c>
      <c r="AO417" t="s">
        <v>90</v>
      </c>
      <c r="AP417" t="s">
        <v>90</v>
      </c>
      <c r="AQ417">
        <v>0</v>
      </c>
      <c r="AR417" t="s">
        <v>90</v>
      </c>
      <c r="AT417" t="s">
        <v>90</v>
      </c>
      <c r="AU417" t="s">
        <v>90</v>
      </c>
      <c r="AW417">
        <v>2</v>
      </c>
      <c r="AY417">
        <v>29910</v>
      </c>
    </row>
    <row r="418" spans="1:51" ht="12.75" customHeight="1" x14ac:dyDescent="0.2">
      <c r="A418" t="s">
        <v>52</v>
      </c>
      <c r="B418">
        <v>1981</v>
      </c>
      <c r="C418" t="s">
        <v>90</v>
      </c>
      <c r="D418" t="s">
        <v>90</v>
      </c>
      <c r="G418">
        <v>0</v>
      </c>
      <c r="H418" t="s">
        <v>90</v>
      </c>
      <c r="I418" t="s">
        <v>90</v>
      </c>
      <c r="J418" t="s">
        <v>90</v>
      </c>
      <c r="K418" t="s">
        <v>90</v>
      </c>
      <c r="L418" t="s">
        <v>90</v>
      </c>
      <c r="M418" t="s">
        <v>90</v>
      </c>
      <c r="N418" t="s">
        <v>90</v>
      </c>
      <c r="O418" t="s">
        <v>90</v>
      </c>
      <c r="P418" t="s">
        <v>90</v>
      </c>
      <c r="Q418" t="s">
        <v>90</v>
      </c>
      <c r="R418" t="s">
        <v>90</v>
      </c>
      <c r="S418" t="s">
        <v>90</v>
      </c>
      <c r="T418" t="s">
        <v>90</v>
      </c>
      <c r="U418" t="s">
        <v>90</v>
      </c>
      <c r="V418" t="s">
        <v>90</v>
      </c>
      <c r="W418" t="s">
        <v>90</v>
      </c>
      <c r="X418" t="s">
        <v>90</v>
      </c>
      <c r="Y418" t="s">
        <v>90</v>
      </c>
      <c r="Z418" t="s">
        <v>90</v>
      </c>
      <c r="AA418" t="s">
        <v>90</v>
      </c>
      <c r="AB418" t="s">
        <v>90</v>
      </c>
      <c r="AC418">
        <v>693</v>
      </c>
      <c r="AD418">
        <f>AC418/AY418</f>
        <v>2.7275518156127741E-2</v>
      </c>
      <c r="AH418" t="s">
        <v>90</v>
      </c>
      <c r="AI418" t="s">
        <v>90</v>
      </c>
      <c r="AJ418" t="s">
        <v>90</v>
      </c>
      <c r="AK418" t="s">
        <v>90</v>
      </c>
      <c r="AL418" t="s">
        <v>90</v>
      </c>
      <c r="AM418" t="s">
        <v>90</v>
      </c>
      <c r="AN418">
        <v>0</v>
      </c>
      <c r="AO418" t="s">
        <v>90</v>
      </c>
      <c r="AP418" t="s">
        <v>90</v>
      </c>
      <c r="AQ418">
        <v>0</v>
      </c>
      <c r="AR418" t="s">
        <v>90</v>
      </c>
      <c r="AT418" t="s">
        <v>90</v>
      </c>
      <c r="AU418" t="s">
        <v>90</v>
      </c>
      <c r="AW418">
        <v>2</v>
      </c>
      <c r="AY418">
        <v>25407.4</v>
      </c>
    </row>
    <row r="419" spans="1:51" ht="12.75" customHeight="1" x14ac:dyDescent="0.2">
      <c r="A419" t="s">
        <v>53</v>
      </c>
      <c r="B419">
        <v>1981</v>
      </c>
      <c r="C419" t="s">
        <v>90</v>
      </c>
      <c r="D419" t="s">
        <v>90</v>
      </c>
      <c r="G419">
        <v>0</v>
      </c>
      <c r="H419" t="s">
        <v>90</v>
      </c>
      <c r="I419" t="s">
        <v>90</v>
      </c>
      <c r="J419" t="s">
        <v>90</v>
      </c>
      <c r="K419" t="s">
        <v>90</v>
      </c>
      <c r="L419" t="s">
        <v>90</v>
      </c>
      <c r="M419" t="s">
        <v>90</v>
      </c>
      <c r="N419" t="s">
        <v>90</v>
      </c>
      <c r="O419" t="s">
        <v>90</v>
      </c>
      <c r="P419" t="s">
        <v>90</v>
      </c>
      <c r="Q419" t="s">
        <v>90</v>
      </c>
      <c r="R419" t="s">
        <v>90</v>
      </c>
      <c r="S419" t="s">
        <v>90</v>
      </c>
      <c r="T419" t="s">
        <v>90</v>
      </c>
      <c r="U419" t="s">
        <v>90</v>
      </c>
      <c r="V419" t="s">
        <v>90</v>
      </c>
      <c r="W419" t="s">
        <v>90</v>
      </c>
      <c r="X419" t="s">
        <v>90</v>
      </c>
      <c r="Y419" t="s">
        <v>90</v>
      </c>
      <c r="Z419" t="s">
        <v>90</v>
      </c>
      <c r="AA419" t="s">
        <v>90</v>
      </c>
      <c r="AB419" t="s">
        <v>90</v>
      </c>
      <c r="AC419">
        <v>14612</v>
      </c>
      <c r="AD419">
        <f>AC419/AY419</f>
        <v>0.4670116305456033</v>
      </c>
      <c r="AH419" t="s">
        <v>90</v>
      </c>
      <c r="AI419" t="s">
        <v>90</v>
      </c>
      <c r="AJ419" t="s">
        <v>90</v>
      </c>
      <c r="AK419" t="s">
        <v>90</v>
      </c>
      <c r="AL419" t="s">
        <v>90</v>
      </c>
      <c r="AM419" t="s">
        <v>90</v>
      </c>
      <c r="AN419">
        <v>0</v>
      </c>
      <c r="AO419" t="s">
        <v>90</v>
      </c>
      <c r="AP419" t="s">
        <v>90</v>
      </c>
      <c r="AQ419">
        <v>0</v>
      </c>
      <c r="AR419" t="s">
        <v>90</v>
      </c>
      <c r="AT419" t="s">
        <v>90</v>
      </c>
      <c r="AU419" t="s">
        <v>90</v>
      </c>
      <c r="AW419">
        <v>2</v>
      </c>
      <c r="AY419">
        <v>31288.3</v>
      </c>
    </row>
    <row r="420" spans="1:51" ht="12.75" customHeight="1" x14ac:dyDescent="0.2">
      <c r="A420" t="s">
        <v>54</v>
      </c>
      <c r="B420">
        <v>1981</v>
      </c>
      <c r="C420" t="s">
        <v>90</v>
      </c>
      <c r="D420" t="s">
        <v>90</v>
      </c>
      <c r="G420">
        <v>0</v>
      </c>
      <c r="H420" t="s">
        <v>90</v>
      </c>
      <c r="I420" t="s">
        <v>90</v>
      </c>
      <c r="J420" t="s">
        <v>90</v>
      </c>
      <c r="K420" t="s">
        <v>90</v>
      </c>
      <c r="L420" t="s">
        <v>90</v>
      </c>
      <c r="M420" t="s">
        <v>90</v>
      </c>
      <c r="N420" t="s">
        <v>90</v>
      </c>
      <c r="O420" t="s">
        <v>90</v>
      </c>
      <c r="P420" t="s">
        <v>90</v>
      </c>
      <c r="Q420" t="s">
        <v>90</v>
      </c>
      <c r="R420" t="s">
        <v>90</v>
      </c>
      <c r="S420" t="s">
        <v>90</v>
      </c>
      <c r="T420" t="s">
        <v>90</v>
      </c>
      <c r="U420" t="s">
        <v>90</v>
      </c>
      <c r="V420" t="s">
        <v>90</v>
      </c>
      <c r="W420" t="s">
        <v>90</v>
      </c>
      <c r="X420" t="s">
        <v>90</v>
      </c>
      <c r="Y420" t="s">
        <v>90</v>
      </c>
      <c r="Z420" t="s">
        <v>90</v>
      </c>
      <c r="AA420" t="s">
        <v>90</v>
      </c>
      <c r="AB420" t="s">
        <v>90</v>
      </c>
      <c r="AC420">
        <v>22169</v>
      </c>
      <c r="AD420">
        <f>AC420/AY420</f>
        <v>0.55431507619988252</v>
      </c>
      <c r="AH420" t="s">
        <v>90</v>
      </c>
      <c r="AI420" t="s">
        <v>90</v>
      </c>
      <c r="AJ420" t="s">
        <v>90</v>
      </c>
      <c r="AK420" t="s">
        <v>90</v>
      </c>
      <c r="AL420" t="s">
        <v>90</v>
      </c>
      <c r="AM420" t="s">
        <v>90</v>
      </c>
      <c r="AN420">
        <v>0</v>
      </c>
      <c r="AO420" t="s">
        <v>90</v>
      </c>
      <c r="AP420" t="s">
        <v>90</v>
      </c>
      <c r="AQ420">
        <v>1</v>
      </c>
      <c r="AR420" t="s">
        <v>90</v>
      </c>
      <c r="AT420" t="s">
        <v>90</v>
      </c>
      <c r="AU420" t="s">
        <v>90</v>
      </c>
      <c r="AW420">
        <v>2</v>
      </c>
      <c r="AY420">
        <v>39993.5</v>
      </c>
    </row>
    <row r="421" spans="1:51" ht="12.75" customHeight="1" x14ac:dyDescent="0.2">
      <c r="A421" t="s">
        <v>55</v>
      </c>
      <c r="B421">
        <v>1981</v>
      </c>
      <c r="C421" t="s">
        <v>90</v>
      </c>
      <c r="D421" t="s">
        <v>90</v>
      </c>
      <c r="G421">
        <v>0</v>
      </c>
      <c r="H421" t="s">
        <v>90</v>
      </c>
      <c r="I421" t="s">
        <v>90</v>
      </c>
      <c r="J421" t="s">
        <v>90</v>
      </c>
      <c r="K421" t="s">
        <v>90</v>
      </c>
      <c r="L421" t="s">
        <v>90</v>
      </c>
      <c r="M421" t="s">
        <v>90</v>
      </c>
      <c r="N421" t="s">
        <v>90</v>
      </c>
      <c r="O421" t="s">
        <v>90</v>
      </c>
      <c r="P421" t="s">
        <v>90</v>
      </c>
      <c r="Q421" t="s">
        <v>90</v>
      </c>
      <c r="R421" t="s">
        <v>90</v>
      </c>
      <c r="S421" t="s">
        <v>90</v>
      </c>
      <c r="T421" t="s">
        <v>90</v>
      </c>
      <c r="U421" t="s">
        <v>90</v>
      </c>
      <c r="V421" t="s">
        <v>90</v>
      </c>
      <c r="W421" t="s">
        <v>90</v>
      </c>
      <c r="X421" t="s">
        <v>90</v>
      </c>
      <c r="Y421" t="s">
        <v>90</v>
      </c>
      <c r="Z421" t="s">
        <v>90</v>
      </c>
      <c r="AA421" t="s">
        <v>90</v>
      </c>
      <c r="AB421" t="s">
        <v>90</v>
      </c>
      <c r="AC421">
        <v>1724</v>
      </c>
      <c r="AD421">
        <f>AC421/AY421</f>
        <v>0.17008346323079654</v>
      </c>
      <c r="AH421" t="s">
        <v>90</v>
      </c>
      <c r="AI421" t="s">
        <v>90</v>
      </c>
      <c r="AJ421" t="s">
        <v>90</v>
      </c>
      <c r="AK421" t="s">
        <v>90</v>
      </c>
      <c r="AL421" t="s">
        <v>90</v>
      </c>
      <c r="AM421" t="s">
        <v>90</v>
      </c>
      <c r="AN421">
        <v>0</v>
      </c>
      <c r="AO421" t="s">
        <v>90</v>
      </c>
      <c r="AP421" t="s">
        <v>90</v>
      </c>
      <c r="AQ421">
        <v>0</v>
      </c>
      <c r="AR421" t="s">
        <v>90</v>
      </c>
      <c r="AT421" t="s">
        <v>90</v>
      </c>
      <c r="AU421" t="s">
        <v>90</v>
      </c>
      <c r="AW421">
        <v>2</v>
      </c>
      <c r="AY421">
        <v>10136.200000000001</v>
      </c>
    </row>
    <row r="422" spans="1:51" ht="12.75" customHeight="1" x14ac:dyDescent="0.2">
      <c r="A422" t="s">
        <v>56</v>
      </c>
      <c r="B422">
        <v>1981</v>
      </c>
      <c r="C422" t="s">
        <v>90</v>
      </c>
      <c r="D422" t="s">
        <v>90</v>
      </c>
      <c r="G422">
        <v>0</v>
      </c>
      <c r="H422" t="s">
        <v>90</v>
      </c>
      <c r="I422" t="s">
        <v>90</v>
      </c>
      <c r="J422" t="s">
        <v>90</v>
      </c>
      <c r="K422" t="s">
        <v>90</v>
      </c>
      <c r="L422" t="s">
        <v>90</v>
      </c>
      <c r="M422" t="s">
        <v>90</v>
      </c>
      <c r="N422" t="s">
        <v>90</v>
      </c>
      <c r="O422" t="s">
        <v>90</v>
      </c>
      <c r="P422" t="s">
        <v>90</v>
      </c>
      <c r="Q422" t="s">
        <v>90</v>
      </c>
      <c r="R422" t="s">
        <v>90</v>
      </c>
      <c r="S422" t="s">
        <v>90</v>
      </c>
      <c r="T422" t="s">
        <v>90</v>
      </c>
      <c r="U422" t="s">
        <v>90</v>
      </c>
      <c r="V422" t="s">
        <v>90</v>
      </c>
      <c r="W422" t="s">
        <v>90</v>
      </c>
      <c r="X422" t="s">
        <v>90</v>
      </c>
      <c r="Y422" t="s">
        <v>90</v>
      </c>
      <c r="Z422" t="s">
        <v>90</v>
      </c>
      <c r="AA422" t="s">
        <v>90</v>
      </c>
      <c r="AB422" t="s">
        <v>90</v>
      </c>
      <c r="AC422">
        <v>17307</v>
      </c>
      <c r="AD422">
        <f>AC422/AY422</f>
        <v>0.33798575565897165</v>
      </c>
      <c r="AH422" t="s">
        <v>90</v>
      </c>
      <c r="AI422" t="s">
        <v>90</v>
      </c>
      <c r="AJ422" t="s">
        <v>90</v>
      </c>
      <c r="AK422" t="s">
        <v>90</v>
      </c>
      <c r="AL422" t="s">
        <v>90</v>
      </c>
      <c r="AM422" t="s">
        <v>90</v>
      </c>
      <c r="AN422">
        <v>0</v>
      </c>
      <c r="AO422" t="s">
        <v>90</v>
      </c>
      <c r="AP422" t="s">
        <v>90</v>
      </c>
      <c r="AQ422">
        <v>1</v>
      </c>
      <c r="AR422" t="s">
        <v>90</v>
      </c>
      <c r="AT422" t="s">
        <v>90</v>
      </c>
      <c r="AU422" t="s">
        <v>90</v>
      </c>
      <c r="AW422">
        <v>2</v>
      </c>
      <c r="AY422">
        <v>51206.3</v>
      </c>
    </row>
    <row r="423" spans="1:51" ht="12.75" customHeight="1" x14ac:dyDescent="0.2">
      <c r="A423" t="s">
        <v>57</v>
      </c>
      <c r="B423">
        <v>1981</v>
      </c>
      <c r="C423" t="s">
        <v>90</v>
      </c>
      <c r="D423" t="s">
        <v>90</v>
      </c>
      <c r="G423">
        <v>0</v>
      </c>
      <c r="H423" t="s">
        <v>90</v>
      </c>
      <c r="I423" t="s">
        <v>90</v>
      </c>
      <c r="J423" t="s">
        <v>90</v>
      </c>
      <c r="K423" t="s">
        <v>90</v>
      </c>
      <c r="L423" t="s">
        <v>90</v>
      </c>
      <c r="M423" t="s">
        <v>90</v>
      </c>
      <c r="N423" t="s">
        <v>90</v>
      </c>
      <c r="O423" t="s">
        <v>90</v>
      </c>
      <c r="P423" t="s">
        <v>90</v>
      </c>
      <c r="Q423" t="s">
        <v>90</v>
      </c>
      <c r="R423" t="s">
        <v>90</v>
      </c>
      <c r="S423" t="s">
        <v>90</v>
      </c>
      <c r="T423" t="s">
        <v>90</v>
      </c>
      <c r="U423" t="s">
        <v>90</v>
      </c>
      <c r="V423" t="s">
        <v>90</v>
      </c>
      <c r="W423" t="s">
        <v>90</v>
      </c>
      <c r="X423" t="s">
        <v>90</v>
      </c>
      <c r="Y423" t="s">
        <v>90</v>
      </c>
      <c r="Z423" t="s">
        <v>90</v>
      </c>
      <c r="AA423" t="s">
        <v>90</v>
      </c>
      <c r="AB423" t="s">
        <v>90</v>
      </c>
      <c r="AC423">
        <v>41495</v>
      </c>
      <c r="AD423">
        <f>AC423/AY423</f>
        <v>0.63968366528951104</v>
      </c>
      <c r="AH423" t="s">
        <v>90</v>
      </c>
      <c r="AI423" t="s">
        <v>90</v>
      </c>
      <c r="AJ423" t="s">
        <v>90</v>
      </c>
      <c r="AK423" t="s">
        <v>90</v>
      </c>
      <c r="AL423" t="s">
        <v>90</v>
      </c>
      <c r="AM423" t="s">
        <v>90</v>
      </c>
      <c r="AN423">
        <v>0</v>
      </c>
      <c r="AO423" t="s">
        <v>90</v>
      </c>
      <c r="AP423" t="s">
        <v>90</v>
      </c>
      <c r="AQ423">
        <v>1</v>
      </c>
      <c r="AR423" t="s">
        <v>90</v>
      </c>
      <c r="AT423" t="s">
        <v>90</v>
      </c>
      <c r="AU423" t="s">
        <v>90</v>
      </c>
      <c r="AW423">
        <v>2</v>
      </c>
      <c r="AY423">
        <v>64868</v>
      </c>
    </row>
    <row r="424" spans="1:51" ht="12.75" customHeight="1" x14ac:dyDescent="0.2">
      <c r="A424" t="s">
        <v>58</v>
      </c>
      <c r="B424">
        <v>1981</v>
      </c>
      <c r="C424" t="s">
        <v>90</v>
      </c>
      <c r="D424" t="s">
        <v>90</v>
      </c>
      <c r="G424">
        <v>0</v>
      </c>
      <c r="H424" t="s">
        <v>90</v>
      </c>
      <c r="I424" t="s">
        <v>90</v>
      </c>
      <c r="J424" t="s">
        <v>90</v>
      </c>
      <c r="K424" t="s">
        <v>90</v>
      </c>
      <c r="L424" t="s">
        <v>90</v>
      </c>
      <c r="M424" t="s">
        <v>90</v>
      </c>
      <c r="N424" t="s">
        <v>90</v>
      </c>
      <c r="O424" t="s">
        <v>90</v>
      </c>
      <c r="P424" t="s">
        <v>90</v>
      </c>
      <c r="Q424" t="s">
        <v>90</v>
      </c>
      <c r="R424" t="s">
        <v>90</v>
      </c>
      <c r="S424" t="s">
        <v>90</v>
      </c>
      <c r="T424" t="s">
        <v>90</v>
      </c>
      <c r="U424" t="s">
        <v>90</v>
      </c>
      <c r="V424" t="s">
        <v>90</v>
      </c>
      <c r="W424" t="s">
        <v>90</v>
      </c>
      <c r="X424" t="s">
        <v>90</v>
      </c>
      <c r="Y424" t="s">
        <v>90</v>
      </c>
      <c r="Z424" t="s">
        <v>90</v>
      </c>
      <c r="AA424" t="s">
        <v>90</v>
      </c>
      <c r="AB424" t="s">
        <v>90</v>
      </c>
      <c r="AC424">
        <v>23981</v>
      </c>
      <c r="AD424">
        <f>AC424/AY424</f>
        <v>0.2454265874538821</v>
      </c>
      <c r="AH424" t="s">
        <v>90</v>
      </c>
      <c r="AI424" t="s">
        <v>90</v>
      </c>
      <c r="AJ424" t="s">
        <v>90</v>
      </c>
      <c r="AK424" t="s">
        <v>90</v>
      </c>
      <c r="AL424" t="s">
        <v>90</v>
      </c>
      <c r="AM424" t="s">
        <v>90</v>
      </c>
      <c r="AN424">
        <v>0</v>
      </c>
      <c r="AO424" t="s">
        <v>90</v>
      </c>
      <c r="AP424" t="s">
        <v>90</v>
      </c>
      <c r="AQ424">
        <v>0</v>
      </c>
      <c r="AR424" t="s">
        <v>90</v>
      </c>
      <c r="AT424" t="s">
        <v>90</v>
      </c>
      <c r="AU424" t="s">
        <v>90</v>
      </c>
      <c r="AW424">
        <v>2</v>
      </c>
      <c r="AY424">
        <v>97711.5</v>
      </c>
    </row>
    <row r="425" spans="1:51" ht="12.75" customHeight="1" x14ac:dyDescent="0.2">
      <c r="A425" t="s">
        <v>59</v>
      </c>
      <c r="B425">
        <v>1981</v>
      </c>
      <c r="C425" t="s">
        <v>90</v>
      </c>
      <c r="D425" t="s">
        <v>90</v>
      </c>
      <c r="G425">
        <v>0</v>
      </c>
      <c r="H425" t="s">
        <v>90</v>
      </c>
      <c r="I425" t="s">
        <v>90</v>
      </c>
      <c r="J425" t="s">
        <v>90</v>
      </c>
      <c r="K425" t="s">
        <v>90</v>
      </c>
      <c r="L425" t="s">
        <v>90</v>
      </c>
      <c r="M425" t="s">
        <v>90</v>
      </c>
      <c r="N425" t="s">
        <v>90</v>
      </c>
      <c r="O425" t="s">
        <v>90</v>
      </c>
      <c r="P425" t="s">
        <v>90</v>
      </c>
      <c r="Q425" t="s">
        <v>90</v>
      </c>
      <c r="R425" t="s">
        <v>90</v>
      </c>
      <c r="S425" t="s">
        <v>90</v>
      </c>
      <c r="T425" t="s">
        <v>90</v>
      </c>
      <c r="U425" t="s">
        <v>90</v>
      </c>
      <c r="V425" t="s">
        <v>90</v>
      </c>
      <c r="W425" t="s">
        <v>90</v>
      </c>
      <c r="X425" t="s">
        <v>90</v>
      </c>
      <c r="Y425" t="s">
        <v>90</v>
      </c>
      <c r="Z425" t="s">
        <v>90</v>
      </c>
      <c r="AA425" t="s">
        <v>90</v>
      </c>
      <c r="AB425" t="s">
        <v>90</v>
      </c>
      <c r="AC425">
        <v>104</v>
      </c>
      <c r="AD425">
        <f>AC425/AY425</f>
        <v>2.3589131761178189E-3</v>
      </c>
      <c r="AH425" t="s">
        <v>90</v>
      </c>
      <c r="AI425" t="s">
        <v>90</v>
      </c>
      <c r="AJ425" t="s">
        <v>90</v>
      </c>
      <c r="AK425" t="s">
        <v>90</v>
      </c>
      <c r="AL425" t="s">
        <v>90</v>
      </c>
      <c r="AM425" t="s">
        <v>90</v>
      </c>
      <c r="AN425">
        <v>0</v>
      </c>
      <c r="AO425" t="s">
        <v>90</v>
      </c>
      <c r="AP425" t="s">
        <v>90</v>
      </c>
      <c r="AQ425">
        <v>0</v>
      </c>
      <c r="AR425" t="s">
        <v>90</v>
      </c>
      <c r="AT425" t="s">
        <v>90</v>
      </c>
      <c r="AU425" t="s">
        <v>90</v>
      </c>
      <c r="AW425">
        <v>2</v>
      </c>
      <c r="AY425">
        <v>44088.1</v>
      </c>
    </row>
    <row r="426" spans="1:51" ht="12.75" customHeight="1" x14ac:dyDescent="0.2">
      <c r="A426" t="s">
        <v>60</v>
      </c>
      <c r="B426">
        <v>1981</v>
      </c>
      <c r="C426" t="s">
        <v>90</v>
      </c>
      <c r="D426" t="s">
        <v>90</v>
      </c>
      <c r="G426">
        <v>0</v>
      </c>
      <c r="H426" t="s">
        <v>90</v>
      </c>
      <c r="I426" t="s">
        <v>90</v>
      </c>
      <c r="J426" t="s">
        <v>90</v>
      </c>
      <c r="K426" t="s">
        <v>90</v>
      </c>
      <c r="L426" t="s">
        <v>90</v>
      </c>
      <c r="M426" t="s">
        <v>90</v>
      </c>
      <c r="N426" t="s">
        <v>90</v>
      </c>
      <c r="O426" t="s">
        <v>90</v>
      </c>
      <c r="P426" t="s">
        <v>90</v>
      </c>
      <c r="Q426" t="s">
        <v>90</v>
      </c>
      <c r="R426" t="s">
        <v>90</v>
      </c>
      <c r="S426" t="s">
        <v>90</v>
      </c>
      <c r="T426" t="s">
        <v>90</v>
      </c>
      <c r="U426" t="s">
        <v>90</v>
      </c>
      <c r="V426" t="s">
        <v>90</v>
      </c>
      <c r="W426" t="s">
        <v>90</v>
      </c>
      <c r="X426" t="s">
        <v>90</v>
      </c>
      <c r="Y426" t="s">
        <v>90</v>
      </c>
      <c r="Z426" t="s">
        <v>90</v>
      </c>
      <c r="AA426" t="s">
        <v>90</v>
      </c>
      <c r="AB426" t="s">
        <v>90</v>
      </c>
      <c r="AC426">
        <v>239</v>
      </c>
      <c r="AD426">
        <f>AC426/AY426</f>
        <v>1.247585738894399E-2</v>
      </c>
      <c r="AH426" t="s">
        <v>90</v>
      </c>
      <c r="AI426" t="s">
        <v>90</v>
      </c>
      <c r="AJ426" t="s">
        <v>90</v>
      </c>
      <c r="AK426" t="s">
        <v>90</v>
      </c>
      <c r="AL426" t="s">
        <v>90</v>
      </c>
      <c r="AM426" t="s">
        <v>90</v>
      </c>
      <c r="AN426">
        <v>0</v>
      </c>
      <c r="AO426" t="s">
        <v>90</v>
      </c>
      <c r="AP426" t="s">
        <v>90</v>
      </c>
      <c r="AQ426">
        <v>0</v>
      </c>
      <c r="AR426" t="s">
        <v>90</v>
      </c>
      <c r="AT426" t="s">
        <v>90</v>
      </c>
      <c r="AU426" t="s">
        <v>90</v>
      </c>
      <c r="AW426">
        <v>2</v>
      </c>
      <c r="AY426">
        <v>19157</v>
      </c>
    </row>
    <row r="427" spans="1:51" ht="12.75" customHeight="1" x14ac:dyDescent="0.2">
      <c r="A427" t="s">
        <v>61</v>
      </c>
      <c r="B427">
        <v>1981</v>
      </c>
      <c r="C427" t="s">
        <v>90</v>
      </c>
      <c r="D427" t="s">
        <v>90</v>
      </c>
      <c r="G427">
        <v>0</v>
      </c>
      <c r="H427" t="s">
        <v>90</v>
      </c>
      <c r="I427" t="s">
        <v>90</v>
      </c>
      <c r="J427" t="s">
        <v>90</v>
      </c>
      <c r="K427" t="s">
        <v>90</v>
      </c>
      <c r="L427" t="s">
        <v>90</v>
      </c>
      <c r="M427" t="s">
        <v>90</v>
      </c>
      <c r="N427" t="s">
        <v>90</v>
      </c>
      <c r="O427" t="s">
        <v>90</v>
      </c>
      <c r="P427" t="s">
        <v>90</v>
      </c>
      <c r="Q427" t="s">
        <v>90</v>
      </c>
      <c r="R427" t="s">
        <v>90</v>
      </c>
      <c r="S427" t="s">
        <v>90</v>
      </c>
      <c r="T427" t="s">
        <v>90</v>
      </c>
      <c r="U427" t="s">
        <v>90</v>
      </c>
      <c r="V427" t="s">
        <v>90</v>
      </c>
      <c r="W427" t="s">
        <v>90</v>
      </c>
      <c r="X427" t="s">
        <v>90</v>
      </c>
      <c r="Y427" t="s">
        <v>90</v>
      </c>
      <c r="Z427" t="s">
        <v>90</v>
      </c>
      <c r="AA427" t="s">
        <v>90</v>
      </c>
      <c r="AB427" t="s">
        <v>90</v>
      </c>
      <c r="AC427">
        <v>0</v>
      </c>
      <c r="AD427">
        <f>AC427/AY427</f>
        <v>0</v>
      </c>
      <c r="AH427" t="s">
        <v>90</v>
      </c>
      <c r="AI427" t="s">
        <v>90</v>
      </c>
      <c r="AJ427" t="s">
        <v>90</v>
      </c>
      <c r="AK427" t="s">
        <v>90</v>
      </c>
      <c r="AL427" t="s">
        <v>90</v>
      </c>
      <c r="AM427" t="s">
        <v>90</v>
      </c>
      <c r="AN427">
        <v>0</v>
      </c>
      <c r="AO427" t="s">
        <v>90</v>
      </c>
      <c r="AP427" t="s">
        <v>90</v>
      </c>
      <c r="AQ427">
        <v>0</v>
      </c>
      <c r="AR427" t="s">
        <v>90</v>
      </c>
      <c r="AT427" t="s">
        <v>90</v>
      </c>
      <c r="AU427" t="s">
        <v>90</v>
      </c>
      <c r="AW427">
        <v>2</v>
      </c>
      <c r="AY427">
        <v>48834.1</v>
      </c>
    </row>
    <row r="428" spans="1:51" ht="12.75" customHeight="1" x14ac:dyDescent="0.2">
      <c r="A428" t="s">
        <v>62</v>
      </c>
      <c r="B428">
        <v>1981</v>
      </c>
      <c r="C428" t="s">
        <v>90</v>
      </c>
      <c r="D428" t="s">
        <v>90</v>
      </c>
      <c r="G428">
        <v>0</v>
      </c>
      <c r="H428" t="s">
        <v>90</v>
      </c>
      <c r="I428" t="s">
        <v>90</v>
      </c>
      <c r="J428" t="s">
        <v>90</v>
      </c>
      <c r="K428" t="s">
        <v>90</v>
      </c>
      <c r="L428" t="s">
        <v>90</v>
      </c>
      <c r="M428" t="s">
        <v>90</v>
      </c>
      <c r="N428" t="s">
        <v>90</v>
      </c>
      <c r="O428" t="s">
        <v>90</v>
      </c>
      <c r="P428" t="s">
        <v>90</v>
      </c>
      <c r="Q428" t="s">
        <v>90</v>
      </c>
      <c r="R428" t="s">
        <v>90</v>
      </c>
      <c r="S428" t="s">
        <v>90</v>
      </c>
      <c r="T428" t="s">
        <v>90</v>
      </c>
      <c r="U428" t="s">
        <v>90</v>
      </c>
      <c r="V428" t="s">
        <v>90</v>
      </c>
      <c r="W428" t="s">
        <v>90</v>
      </c>
      <c r="X428" t="s">
        <v>90</v>
      </c>
      <c r="Y428" t="s">
        <v>90</v>
      </c>
      <c r="Z428" t="s">
        <v>90</v>
      </c>
      <c r="AA428" t="s">
        <v>90</v>
      </c>
      <c r="AB428" t="s">
        <v>90</v>
      </c>
      <c r="AC428">
        <v>0</v>
      </c>
      <c r="AD428">
        <f>AC428/AY428</f>
        <v>0</v>
      </c>
      <c r="AH428" t="s">
        <v>90</v>
      </c>
      <c r="AI428" t="s">
        <v>90</v>
      </c>
      <c r="AJ428" t="s">
        <v>90</v>
      </c>
      <c r="AK428" t="s">
        <v>90</v>
      </c>
      <c r="AL428" t="s">
        <v>90</v>
      </c>
      <c r="AM428" t="s">
        <v>90</v>
      </c>
      <c r="AN428">
        <v>0</v>
      </c>
      <c r="AO428" t="s">
        <v>90</v>
      </c>
      <c r="AP428" t="s">
        <v>90</v>
      </c>
      <c r="AQ428">
        <v>1</v>
      </c>
      <c r="AR428" t="s">
        <v>90</v>
      </c>
      <c r="AT428" t="s">
        <v>90</v>
      </c>
      <c r="AU428" t="s">
        <v>90</v>
      </c>
      <c r="AW428">
        <v>2</v>
      </c>
      <c r="AY428">
        <v>7685.73</v>
      </c>
    </row>
    <row r="429" spans="1:51" ht="12.75" customHeight="1" x14ac:dyDescent="0.2">
      <c r="A429" t="s">
        <v>64</v>
      </c>
      <c r="B429">
        <v>1981</v>
      </c>
      <c r="C429" t="s">
        <v>90</v>
      </c>
      <c r="D429" t="s">
        <v>90</v>
      </c>
      <c r="G429">
        <v>0</v>
      </c>
      <c r="H429" t="s">
        <v>90</v>
      </c>
      <c r="I429" t="s">
        <v>90</v>
      </c>
      <c r="J429" t="s">
        <v>90</v>
      </c>
      <c r="K429" t="s">
        <v>90</v>
      </c>
      <c r="L429" t="s">
        <v>90</v>
      </c>
      <c r="M429" t="s">
        <v>90</v>
      </c>
      <c r="N429" t="s">
        <v>90</v>
      </c>
      <c r="O429" t="s">
        <v>90</v>
      </c>
      <c r="P429" t="s">
        <v>90</v>
      </c>
      <c r="Q429" t="s">
        <v>90</v>
      </c>
      <c r="R429" t="s">
        <v>90</v>
      </c>
      <c r="S429" t="s">
        <v>90</v>
      </c>
      <c r="T429" t="s">
        <v>90</v>
      </c>
      <c r="U429" t="s">
        <v>90</v>
      </c>
      <c r="V429" t="s">
        <v>90</v>
      </c>
      <c r="W429" t="s">
        <v>90</v>
      </c>
      <c r="X429" t="s">
        <v>90</v>
      </c>
      <c r="Y429" t="s">
        <v>90</v>
      </c>
      <c r="Z429" t="s">
        <v>90</v>
      </c>
      <c r="AA429" t="s">
        <v>90</v>
      </c>
      <c r="AB429" t="s">
        <v>90</v>
      </c>
      <c r="AC429">
        <v>8212</v>
      </c>
      <c r="AD429">
        <f>AC429/AY429</f>
        <v>0.51653971229266393</v>
      </c>
      <c r="AH429" t="s">
        <v>90</v>
      </c>
      <c r="AI429" t="s">
        <v>90</v>
      </c>
      <c r="AJ429" t="s">
        <v>90</v>
      </c>
      <c r="AK429" t="s">
        <v>90</v>
      </c>
      <c r="AL429" t="s">
        <v>90</v>
      </c>
      <c r="AM429" t="s">
        <v>90</v>
      </c>
      <c r="AN429">
        <v>0</v>
      </c>
      <c r="AO429" t="s">
        <v>90</v>
      </c>
      <c r="AP429" t="s">
        <v>90</v>
      </c>
      <c r="AQ429">
        <v>0</v>
      </c>
      <c r="AR429" t="s">
        <v>90</v>
      </c>
      <c r="AT429" t="s">
        <v>90</v>
      </c>
      <c r="AU429" t="s">
        <v>90</v>
      </c>
      <c r="AW429">
        <v>2</v>
      </c>
      <c r="AY429">
        <v>15898.1</v>
      </c>
    </row>
    <row r="430" spans="1:51" ht="12.75" customHeight="1" x14ac:dyDescent="0.2">
      <c r="A430" t="s">
        <v>65</v>
      </c>
      <c r="B430">
        <v>1981</v>
      </c>
      <c r="C430" t="s">
        <v>90</v>
      </c>
      <c r="D430" t="s">
        <v>90</v>
      </c>
      <c r="G430">
        <v>0</v>
      </c>
      <c r="H430" t="s">
        <v>90</v>
      </c>
      <c r="I430" t="s">
        <v>90</v>
      </c>
      <c r="J430" t="s">
        <v>90</v>
      </c>
      <c r="K430" t="s">
        <v>90</v>
      </c>
      <c r="L430" t="s">
        <v>90</v>
      </c>
      <c r="M430" t="s">
        <v>90</v>
      </c>
      <c r="N430" t="s">
        <v>90</v>
      </c>
      <c r="O430" t="s">
        <v>90</v>
      </c>
      <c r="P430" t="s">
        <v>90</v>
      </c>
      <c r="Q430" t="s">
        <v>90</v>
      </c>
      <c r="R430" t="s">
        <v>90</v>
      </c>
      <c r="S430" t="s">
        <v>90</v>
      </c>
      <c r="T430" t="s">
        <v>90</v>
      </c>
      <c r="U430" t="s">
        <v>90</v>
      </c>
      <c r="V430" t="s">
        <v>90</v>
      </c>
      <c r="W430" t="s">
        <v>90</v>
      </c>
      <c r="X430" t="s">
        <v>90</v>
      </c>
      <c r="Y430" t="s">
        <v>90</v>
      </c>
      <c r="Z430" t="s">
        <v>90</v>
      </c>
      <c r="AA430" t="s">
        <v>90</v>
      </c>
      <c r="AB430" t="s">
        <v>90</v>
      </c>
      <c r="AC430">
        <v>147042</v>
      </c>
      <c r="AD430">
        <f>AC430/AY430</f>
        <v>14.355504788682893</v>
      </c>
      <c r="AH430" t="s">
        <v>90</v>
      </c>
      <c r="AI430" t="s">
        <v>90</v>
      </c>
      <c r="AJ430" t="s">
        <v>90</v>
      </c>
      <c r="AK430" t="s">
        <v>90</v>
      </c>
      <c r="AL430" t="s">
        <v>90</v>
      </c>
      <c r="AM430" t="s">
        <v>90</v>
      </c>
      <c r="AN430">
        <v>1</v>
      </c>
      <c r="AO430" t="s">
        <v>90</v>
      </c>
      <c r="AP430" t="s">
        <v>90</v>
      </c>
      <c r="AQ430">
        <v>0</v>
      </c>
      <c r="AR430" t="s">
        <v>90</v>
      </c>
      <c r="AT430" t="s">
        <v>90</v>
      </c>
      <c r="AU430" t="s">
        <v>90</v>
      </c>
      <c r="AW430">
        <v>2</v>
      </c>
      <c r="AY430">
        <v>10242.9</v>
      </c>
    </row>
    <row r="431" spans="1:51" ht="12.75" customHeight="1" x14ac:dyDescent="0.2">
      <c r="A431" t="s">
        <v>66</v>
      </c>
      <c r="B431">
        <v>1981</v>
      </c>
      <c r="C431" t="s">
        <v>90</v>
      </c>
      <c r="D431" t="s">
        <v>90</v>
      </c>
      <c r="G431">
        <v>0</v>
      </c>
      <c r="H431" t="s">
        <v>90</v>
      </c>
      <c r="I431" t="s">
        <v>90</v>
      </c>
      <c r="J431" t="s">
        <v>90</v>
      </c>
      <c r="K431" t="s">
        <v>90</v>
      </c>
      <c r="L431" t="s">
        <v>90</v>
      </c>
      <c r="M431" t="s">
        <v>90</v>
      </c>
      <c r="N431" t="s">
        <v>90</v>
      </c>
      <c r="O431" t="s">
        <v>90</v>
      </c>
      <c r="P431" t="s">
        <v>90</v>
      </c>
      <c r="Q431" t="s">
        <v>90</v>
      </c>
      <c r="R431" t="s">
        <v>90</v>
      </c>
      <c r="S431" t="s">
        <v>90</v>
      </c>
      <c r="T431" t="s">
        <v>90</v>
      </c>
      <c r="U431" t="s">
        <v>90</v>
      </c>
      <c r="V431" t="s">
        <v>90</v>
      </c>
      <c r="W431" t="s">
        <v>90</v>
      </c>
      <c r="X431" t="s">
        <v>90</v>
      </c>
      <c r="Y431" t="s">
        <v>90</v>
      </c>
      <c r="Z431" t="s">
        <v>90</v>
      </c>
      <c r="AA431" t="s">
        <v>90</v>
      </c>
      <c r="AB431" t="s">
        <v>90</v>
      </c>
      <c r="AC431">
        <v>9405</v>
      </c>
      <c r="AD431">
        <f>AC431/AY431</f>
        <v>0.95417814368979326</v>
      </c>
      <c r="AH431" t="s">
        <v>90</v>
      </c>
      <c r="AI431" t="s">
        <v>90</v>
      </c>
      <c r="AJ431" t="s">
        <v>90</v>
      </c>
      <c r="AK431" t="s">
        <v>90</v>
      </c>
      <c r="AL431" t="s">
        <v>90</v>
      </c>
      <c r="AM431" t="s">
        <v>90</v>
      </c>
      <c r="AN431">
        <v>0</v>
      </c>
      <c r="AO431" t="s">
        <v>90</v>
      </c>
      <c r="AP431" t="s">
        <v>90</v>
      </c>
      <c r="AQ431">
        <v>1</v>
      </c>
      <c r="AR431" t="s">
        <v>90</v>
      </c>
      <c r="AT431" t="s">
        <v>90</v>
      </c>
      <c r="AU431" t="s">
        <v>90</v>
      </c>
      <c r="AW431">
        <v>2</v>
      </c>
      <c r="AY431">
        <v>9856.65</v>
      </c>
    </row>
    <row r="432" spans="1:51" ht="12.75" customHeight="1" x14ac:dyDescent="0.2">
      <c r="A432" t="s">
        <v>67</v>
      </c>
      <c r="B432">
        <v>1981</v>
      </c>
      <c r="C432" t="s">
        <v>90</v>
      </c>
      <c r="D432" t="s">
        <v>90</v>
      </c>
      <c r="G432">
        <v>0</v>
      </c>
      <c r="H432" t="s">
        <v>90</v>
      </c>
      <c r="I432" t="s">
        <v>90</v>
      </c>
      <c r="J432" t="s">
        <v>90</v>
      </c>
      <c r="K432" t="s">
        <v>90</v>
      </c>
      <c r="L432" t="s">
        <v>90</v>
      </c>
      <c r="M432" t="s">
        <v>90</v>
      </c>
      <c r="N432" t="s">
        <v>90</v>
      </c>
      <c r="O432" t="s">
        <v>90</v>
      </c>
      <c r="P432" t="s">
        <v>90</v>
      </c>
      <c r="Q432" t="s">
        <v>90</v>
      </c>
      <c r="R432" t="s">
        <v>90</v>
      </c>
      <c r="S432" t="s">
        <v>90</v>
      </c>
      <c r="T432" t="s">
        <v>90</v>
      </c>
      <c r="U432" t="s">
        <v>90</v>
      </c>
      <c r="V432" t="s">
        <v>90</v>
      </c>
      <c r="W432" t="s">
        <v>90</v>
      </c>
      <c r="X432" t="s">
        <v>90</v>
      </c>
      <c r="Y432" t="s">
        <v>90</v>
      </c>
      <c r="Z432" t="s">
        <v>90</v>
      </c>
      <c r="AA432" t="s">
        <v>90</v>
      </c>
      <c r="AB432" t="s">
        <v>90</v>
      </c>
      <c r="AC432">
        <v>88388</v>
      </c>
      <c r="AD432">
        <f>AC432/AY432</f>
        <v>0.96079656936012481</v>
      </c>
      <c r="AH432" t="s">
        <v>90</v>
      </c>
      <c r="AI432" t="s">
        <v>90</v>
      </c>
      <c r="AJ432" t="s">
        <v>90</v>
      </c>
      <c r="AK432" t="s">
        <v>90</v>
      </c>
      <c r="AL432" t="s">
        <v>90</v>
      </c>
      <c r="AM432" t="s">
        <v>90</v>
      </c>
      <c r="AN432">
        <v>0</v>
      </c>
      <c r="AO432" t="s">
        <v>90</v>
      </c>
      <c r="AP432" t="s">
        <v>90</v>
      </c>
      <c r="AQ432">
        <v>0</v>
      </c>
      <c r="AR432" t="s">
        <v>90</v>
      </c>
      <c r="AT432" t="s">
        <v>90</v>
      </c>
      <c r="AU432" t="s">
        <v>90</v>
      </c>
      <c r="AW432">
        <v>2</v>
      </c>
      <c r="AY432">
        <v>91994.5</v>
      </c>
    </row>
    <row r="433" spans="1:51" ht="12.75" customHeight="1" x14ac:dyDescent="0.2">
      <c r="A433" t="s">
        <v>68</v>
      </c>
      <c r="B433">
        <v>1981</v>
      </c>
      <c r="C433" t="s">
        <v>90</v>
      </c>
      <c r="D433" t="s">
        <v>90</v>
      </c>
      <c r="G433">
        <v>0</v>
      </c>
      <c r="H433" t="s">
        <v>90</v>
      </c>
      <c r="I433" t="s">
        <v>90</v>
      </c>
      <c r="J433" t="s">
        <v>90</v>
      </c>
      <c r="K433" t="s">
        <v>90</v>
      </c>
      <c r="L433" t="s">
        <v>90</v>
      </c>
      <c r="M433" t="s">
        <v>90</v>
      </c>
      <c r="N433" t="s">
        <v>90</v>
      </c>
      <c r="O433" t="s">
        <v>90</v>
      </c>
      <c r="P433" t="s">
        <v>90</v>
      </c>
      <c r="Q433" t="s">
        <v>90</v>
      </c>
      <c r="R433" t="s">
        <v>90</v>
      </c>
      <c r="S433" t="s">
        <v>90</v>
      </c>
      <c r="T433" t="s">
        <v>90</v>
      </c>
      <c r="U433" t="s">
        <v>90</v>
      </c>
      <c r="V433" t="s">
        <v>90</v>
      </c>
      <c r="W433" t="s">
        <v>90</v>
      </c>
      <c r="X433" t="s">
        <v>90</v>
      </c>
      <c r="Y433" t="s">
        <v>90</v>
      </c>
      <c r="Z433" t="s">
        <v>90</v>
      </c>
      <c r="AA433" t="s">
        <v>90</v>
      </c>
      <c r="AB433" t="s">
        <v>90</v>
      </c>
      <c r="AC433">
        <v>3225</v>
      </c>
      <c r="AD433">
        <f>AC433/AY433</f>
        <v>0.27105851501958345</v>
      </c>
      <c r="AH433" t="s">
        <v>90</v>
      </c>
      <c r="AI433" t="s">
        <v>90</v>
      </c>
      <c r="AJ433" t="s">
        <v>90</v>
      </c>
      <c r="AK433" t="s">
        <v>90</v>
      </c>
      <c r="AL433" t="s">
        <v>90</v>
      </c>
      <c r="AM433" t="s">
        <v>90</v>
      </c>
      <c r="AN433">
        <v>0</v>
      </c>
      <c r="AO433" t="s">
        <v>90</v>
      </c>
      <c r="AP433" t="s">
        <v>90</v>
      </c>
      <c r="AQ433">
        <v>1</v>
      </c>
      <c r="AR433" t="s">
        <v>90</v>
      </c>
      <c r="AT433" t="s">
        <v>90</v>
      </c>
      <c r="AU433" t="s">
        <v>90</v>
      </c>
      <c r="AW433">
        <v>2</v>
      </c>
      <c r="AY433">
        <v>11897.8</v>
      </c>
    </row>
    <row r="434" spans="1:51" ht="12.75" customHeight="1" x14ac:dyDescent="0.2">
      <c r="A434" t="s">
        <v>70</v>
      </c>
      <c r="B434">
        <v>1981</v>
      </c>
      <c r="C434" t="s">
        <v>90</v>
      </c>
      <c r="D434" t="s">
        <v>90</v>
      </c>
      <c r="G434">
        <v>0</v>
      </c>
      <c r="H434" t="s">
        <v>90</v>
      </c>
      <c r="I434" t="s">
        <v>90</v>
      </c>
      <c r="J434" t="s">
        <v>90</v>
      </c>
      <c r="K434" t="s">
        <v>90</v>
      </c>
      <c r="L434" t="s">
        <v>90</v>
      </c>
      <c r="M434" t="s">
        <v>90</v>
      </c>
      <c r="N434" t="s">
        <v>90</v>
      </c>
      <c r="O434" t="s">
        <v>90</v>
      </c>
      <c r="P434" t="s">
        <v>90</v>
      </c>
      <c r="Q434" t="s">
        <v>90</v>
      </c>
      <c r="R434" t="s">
        <v>90</v>
      </c>
      <c r="S434" t="s">
        <v>90</v>
      </c>
      <c r="T434" t="s">
        <v>90</v>
      </c>
      <c r="U434" t="s">
        <v>90</v>
      </c>
      <c r="V434" t="s">
        <v>90</v>
      </c>
      <c r="W434" t="s">
        <v>90</v>
      </c>
      <c r="X434" t="s">
        <v>90</v>
      </c>
      <c r="Y434" t="s">
        <v>90</v>
      </c>
      <c r="Z434" t="s">
        <v>90</v>
      </c>
      <c r="AA434" t="s">
        <v>90</v>
      </c>
      <c r="AB434" t="s">
        <v>90</v>
      </c>
      <c r="AC434">
        <v>117150</v>
      </c>
      <c r="AD434">
        <f>AC434/AY434</f>
        <v>0.57389898594033217</v>
      </c>
      <c r="AH434" t="s">
        <v>90</v>
      </c>
      <c r="AI434" t="s">
        <v>90</v>
      </c>
      <c r="AJ434" t="s">
        <v>90</v>
      </c>
      <c r="AK434" t="s">
        <v>90</v>
      </c>
      <c r="AL434" t="s">
        <v>90</v>
      </c>
      <c r="AM434" t="s">
        <v>90</v>
      </c>
      <c r="AN434">
        <v>0</v>
      </c>
      <c r="AO434" t="s">
        <v>90</v>
      </c>
      <c r="AP434" t="s">
        <v>90</v>
      </c>
      <c r="AQ434">
        <v>0</v>
      </c>
      <c r="AR434" t="s">
        <v>90</v>
      </c>
      <c r="AT434" t="s">
        <v>90</v>
      </c>
      <c r="AU434" t="s">
        <v>90</v>
      </c>
      <c r="AW434">
        <v>2</v>
      </c>
      <c r="AY434">
        <v>204130</v>
      </c>
    </row>
    <row r="435" spans="1:51" ht="12.75" customHeight="1" x14ac:dyDescent="0.2">
      <c r="A435" t="s">
        <v>71</v>
      </c>
      <c r="B435">
        <v>1981</v>
      </c>
      <c r="C435" t="s">
        <v>90</v>
      </c>
      <c r="D435" t="s">
        <v>90</v>
      </c>
      <c r="G435">
        <v>0</v>
      </c>
      <c r="H435" t="s">
        <v>90</v>
      </c>
      <c r="I435" t="s">
        <v>90</v>
      </c>
      <c r="J435" t="s">
        <v>90</v>
      </c>
      <c r="K435" t="s">
        <v>90</v>
      </c>
      <c r="L435" t="s">
        <v>90</v>
      </c>
      <c r="M435" t="s">
        <v>90</v>
      </c>
      <c r="N435" t="s">
        <v>90</v>
      </c>
      <c r="O435" t="s">
        <v>90</v>
      </c>
      <c r="P435" t="s">
        <v>90</v>
      </c>
      <c r="Q435" t="s">
        <v>90</v>
      </c>
      <c r="R435" t="s">
        <v>90</v>
      </c>
      <c r="S435" t="s">
        <v>90</v>
      </c>
      <c r="T435" t="s">
        <v>90</v>
      </c>
      <c r="U435" t="s">
        <v>90</v>
      </c>
      <c r="V435" t="s">
        <v>90</v>
      </c>
      <c r="W435" t="s">
        <v>90</v>
      </c>
      <c r="X435" t="s">
        <v>90</v>
      </c>
      <c r="Y435" t="s">
        <v>90</v>
      </c>
      <c r="Z435" t="s">
        <v>90</v>
      </c>
      <c r="AA435" t="s">
        <v>90</v>
      </c>
      <c r="AB435" t="s">
        <v>90</v>
      </c>
      <c r="AC435">
        <v>0</v>
      </c>
      <c r="AD435">
        <f>AC435/AY435</f>
        <v>0</v>
      </c>
      <c r="AH435" t="s">
        <v>90</v>
      </c>
      <c r="AI435" t="s">
        <v>90</v>
      </c>
      <c r="AJ435" t="s">
        <v>90</v>
      </c>
      <c r="AK435" t="s">
        <v>90</v>
      </c>
      <c r="AL435" t="s">
        <v>90</v>
      </c>
      <c r="AM435" t="s">
        <v>90</v>
      </c>
      <c r="AN435">
        <v>0</v>
      </c>
      <c r="AO435" t="s">
        <v>90</v>
      </c>
      <c r="AP435" t="s">
        <v>90</v>
      </c>
      <c r="AQ435">
        <v>0</v>
      </c>
      <c r="AR435" t="s">
        <v>90</v>
      </c>
      <c r="AT435" t="s">
        <v>90</v>
      </c>
      <c r="AU435" t="s">
        <v>90</v>
      </c>
      <c r="AW435">
        <v>2</v>
      </c>
      <c r="AY435">
        <v>52049.2</v>
      </c>
    </row>
    <row r="436" spans="1:51" ht="12.75" customHeight="1" x14ac:dyDescent="0.2">
      <c r="A436" t="s">
        <v>72</v>
      </c>
      <c r="B436">
        <v>1981</v>
      </c>
      <c r="C436" t="s">
        <v>90</v>
      </c>
      <c r="D436" t="s">
        <v>90</v>
      </c>
      <c r="G436">
        <v>0</v>
      </c>
      <c r="H436" t="s">
        <v>90</v>
      </c>
      <c r="I436" t="s">
        <v>90</v>
      </c>
      <c r="J436" t="s">
        <v>90</v>
      </c>
      <c r="K436" t="s">
        <v>90</v>
      </c>
      <c r="L436" t="s">
        <v>90</v>
      </c>
      <c r="M436" t="s">
        <v>90</v>
      </c>
      <c r="N436" t="s">
        <v>90</v>
      </c>
      <c r="O436" t="s">
        <v>90</v>
      </c>
      <c r="P436" t="s">
        <v>90</v>
      </c>
      <c r="Q436" t="s">
        <v>90</v>
      </c>
      <c r="R436" t="s">
        <v>90</v>
      </c>
      <c r="S436" t="s">
        <v>90</v>
      </c>
      <c r="T436" t="s">
        <v>90</v>
      </c>
      <c r="U436" t="s">
        <v>90</v>
      </c>
      <c r="V436" t="s">
        <v>90</v>
      </c>
      <c r="W436" t="s">
        <v>90</v>
      </c>
      <c r="X436" t="s">
        <v>90</v>
      </c>
      <c r="Y436" t="s">
        <v>90</v>
      </c>
      <c r="Z436" t="s">
        <v>90</v>
      </c>
      <c r="AA436" t="s">
        <v>90</v>
      </c>
      <c r="AB436" t="s">
        <v>90</v>
      </c>
      <c r="AC436">
        <v>0</v>
      </c>
      <c r="AD436">
        <f>AC436/AY436</f>
        <v>0</v>
      </c>
      <c r="AH436" t="s">
        <v>90</v>
      </c>
      <c r="AI436" t="s">
        <v>90</v>
      </c>
      <c r="AJ436" t="s">
        <v>90</v>
      </c>
      <c r="AK436" t="s">
        <v>90</v>
      </c>
      <c r="AL436" t="s">
        <v>90</v>
      </c>
      <c r="AM436" t="s">
        <v>90</v>
      </c>
      <c r="AN436">
        <v>0</v>
      </c>
      <c r="AO436" t="s">
        <v>90</v>
      </c>
      <c r="AP436" t="s">
        <v>90</v>
      </c>
      <c r="AQ436">
        <v>0</v>
      </c>
      <c r="AR436" t="s">
        <v>90</v>
      </c>
      <c r="AT436" t="s">
        <v>90</v>
      </c>
      <c r="AU436" t="s">
        <v>90</v>
      </c>
      <c r="AW436">
        <v>2</v>
      </c>
      <c r="AY436">
        <v>5926.98</v>
      </c>
    </row>
    <row r="437" spans="1:51" ht="12.75" customHeight="1" x14ac:dyDescent="0.2">
      <c r="A437" t="s">
        <v>73</v>
      </c>
      <c r="B437">
        <v>1981</v>
      </c>
      <c r="C437" t="s">
        <v>90</v>
      </c>
      <c r="D437" t="s">
        <v>90</v>
      </c>
      <c r="G437">
        <v>0</v>
      </c>
      <c r="H437" t="s">
        <v>90</v>
      </c>
      <c r="I437" t="s">
        <v>90</v>
      </c>
      <c r="J437" t="s">
        <v>90</v>
      </c>
      <c r="K437" t="s">
        <v>90</v>
      </c>
      <c r="L437" t="s">
        <v>90</v>
      </c>
      <c r="M437" t="s">
        <v>90</v>
      </c>
      <c r="N437" t="s">
        <v>90</v>
      </c>
      <c r="O437" t="s">
        <v>90</v>
      </c>
      <c r="P437" t="s">
        <v>90</v>
      </c>
      <c r="Q437" t="s">
        <v>90</v>
      </c>
      <c r="R437" t="s">
        <v>90</v>
      </c>
      <c r="S437" t="s">
        <v>90</v>
      </c>
      <c r="T437" t="s">
        <v>90</v>
      </c>
      <c r="U437" t="s">
        <v>90</v>
      </c>
      <c r="V437" t="s">
        <v>90</v>
      </c>
      <c r="W437" t="s">
        <v>90</v>
      </c>
      <c r="X437" t="s">
        <v>90</v>
      </c>
      <c r="Y437" t="s">
        <v>90</v>
      </c>
      <c r="Z437" t="s">
        <v>90</v>
      </c>
      <c r="AA437" t="s">
        <v>90</v>
      </c>
      <c r="AB437" t="s">
        <v>90</v>
      </c>
      <c r="AC437">
        <v>24821</v>
      </c>
      <c r="AD437">
        <f>AC437/AY437</f>
        <v>0.2221039067952825</v>
      </c>
      <c r="AH437" t="s">
        <v>90</v>
      </c>
      <c r="AI437" t="s">
        <v>90</v>
      </c>
      <c r="AJ437" t="s">
        <v>90</v>
      </c>
      <c r="AK437" t="s">
        <v>90</v>
      </c>
      <c r="AL437" t="s">
        <v>90</v>
      </c>
      <c r="AM437" t="s">
        <v>90</v>
      </c>
      <c r="AN437">
        <v>0</v>
      </c>
      <c r="AO437" t="s">
        <v>90</v>
      </c>
      <c r="AP437" t="s">
        <v>90</v>
      </c>
      <c r="AQ437">
        <v>0</v>
      </c>
      <c r="AR437" t="s">
        <v>90</v>
      </c>
      <c r="AT437" t="s">
        <v>90</v>
      </c>
      <c r="AU437" t="s">
        <v>90</v>
      </c>
      <c r="AW437">
        <v>2</v>
      </c>
      <c r="AY437">
        <v>111754</v>
      </c>
    </row>
    <row r="438" spans="1:51" ht="12.75" customHeight="1" x14ac:dyDescent="0.2">
      <c r="A438" t="s">
        <v>74</v>
      </c>
      <c r="B438">
        <v>1981</v>
      </c>
      <c r="C438" t="s">
        <v>90</v>
      </c>
      <c r="D438" t="s">
        <v>90</v>
      </c>
      <c r="G438">
        <v>0</v>
      </c>
      <c r="H438" t="s">
        <v>90</v>
      </c>
      <c r="I438" t="s">
        <v>90</v>
      </c>
      <c r="J438" t="s">
        <v>90</v>
      </c>
      <c r="K438" t="s">
        <v>90</v>
      </c>
      <c r="L438" t="s">
        <v>90</v>
      </c>
      <c r="M438" t="s">
        <v>90</v>
      </c>
      <c r="N438" t="s">
        <v>90</v>
      </c>
      <c r="O438" t="s">
        <v>90</v>
      </c>
      <c r="P438" t="s">
        <v>90</v>
      </c>
      <c r="Q438" t="s">
        <v>90</v>
      </c>
      <c r="R438" t="s">
        <v>90</v>
      </c>
      <c r="S438" t="s">
        <v>90</v>
      </c>
      <c r="T438" t="s">
        <v>90</v>
      </c>
      <c r="U438" t="s">
        <v>90</v>
      </c>
      <c r="V438" t="s">
        <v>90</v>
      </c>
      <c r="W438" t="s">
        <v>90</v>
      </c>
      <c r="X438" t="s">
        <v>90</v>
      </c>
      <c r="Y438" t="s">
        <v>90</v>
      </c>
      <c r="Z438" t="s">
        <v>90</v>
      </c>
      <c r="AA438" t="s">
        <v>90</v>
      </c>
      <c r="AB438" t="s">
        <v>90</v>
      </c>
      <c r="AC438">
        <v>0</v>
      </c>
      <c r="AD438">
        <f>AC438/AY438</f>
        <v>0</v>
      </c>
      <c r="AH438" t="s">
        <v>90</v>
      </c>
      <c r="AI438" t="s">
        <v>90</v>
      </c>
      <c r="AJ438" t="s">
        <v>90</v>
      </c>
      <c r="AK438" t="s">
        <v>90</v>
      </c>
      <c r="AL438" t="s">
        <v>90</v>
      </c>
      <c r="AM438" t="s">
        <v>90</v>
      </c>
      <c r="AN438">
        <v>0</v>
      </c>
      <c r="AO438" t="s">
        <v>90</v>
      </c>
      <c r="AP438" t="s">
        <v>90</v>
      </c>
      <c r="AQ438">
        <v>0</v>
      </c>
      <c r="AR438" t="s">
        <v>90</v>
      </c>
      <c r="AT438" t="s">
        <v>90</v>
      </c>
      <c r="AU438" t="s">
        <v>90</v>
      </c>
      <c r="AW438">
        <v>2</v>
      </c>
      <c r="AY438">
        <v>31539.5</v>
      </c>
    </row>
    <row r="439" spans="1:51" ht="12.75" customHeight="1" x14ac:dyDescent="0.2">
      <c r="A439" t="s">
        <v>75</v>
      </c>
      <c r="B439">
        <v>1981</v>
      </c>
      <c r="C439" t="s">
        <v>90</v>
      </c>
      <c r="D439" t="s">
        <v>90</v>
      </c>
      <c r="G439">
        <v>0</v>
      </c>
      <c r="H439" t="s">
        <v>90</v>
      </c>
      <c r="I439" t="s">
        <v>90</v>
      </c>
      <c r="J439" t="s">
        <v>90</v>
      </c>
      <c r="K439" t="s">
        <v>90</v>
      </c>
      <c r="L439" t="s">
        <v>90</v>
      </c>
      <c r="M439" t="s">
        <v>90</v>
      </c>
      <c r="N439" t="s">
        <v>90</v>
      </c>
      <c r="O439" t="s">
        <v>90</v>
      </c>
      <c r="P439" t="s">
        <v>90</v>
      </c>
      <c r="Q439" t="s">
        <v>90</v>
      </c>
      <c r="R439" t="s">
        <v>90</v>
      </c>
      <c r="S439" t="s">
        <v>90</v>
      </c>
      <c r="T439" t="s">
        <v>90</v>
      </c>
      <c r="U439" t="s">
        <v>90</v>
      </c>
      <c r="V439" t="s">
        <v>90</v>
      </c>
      <c r="W439" t="s">
        <v>90</v>
      </c>
      <c r="X439" t="s">
        <v>90</v>
      </c>
      <c r="Y439" t="s">
        <v>90</v>
      </c>
      <c r="Z439" t="s">
        <v>90</v>
      </c>
      <c r="AA439" t="s">
        <v>90</v>
      </c>
      <c r="AB439" t="s">
        <v>90</v>
      </c>
      <c r="AC439">
        <v>4732</v>
      </c>
      <c r="AD439">
        <f>AC439/AY439</f>
        <v>0.16858215708208937</v>
      </c>
      <c r="AH439" t="s">
        <v>90</v>
      </c>
      <c r="AI439" t="s">
        <v>90</v>
      </c>
      <c r="AJ439" t="s">
        <v>90</v>
      </c>
      <c r="AK439" t="s">
        <v>90</v>
      </c>
      <c r="AL439" t="s">
        <v>90</v>
      </c>
      <c r="AM439" t="s">
        <v>90</v>
      </c>
      <c r="AN439">
        <v>0</v>
      </c>
      <c r="AO439" t="s">
        <v>90</v>
      </c>
      <c r="AP439" t="s">
        <v>90</v>
      </c>
      <c r="AQ439">
        <v>0</v>
      </c>
      <c r="AR439" t="s">
        <v>90</v>
      </c>
      <c r="AT439" t="s">
        <v>90</v>
      </c>
      <c r="AU439" t="s">
        <v>90</v>
      </c>
      <c r="AW439">
        <v>2</v>
      </c>
      <c r="AY439">
        <v>28069.4</v>
      </c>
    </row>
    <row r="440" spans="1:51" ht="12.75" customHeight="1" x14ac:dyDescent="0.2">
      <c r="A440" t="s">
        <v>76</v>
      </c>
      <c r="B440">
        <v>1981</v>
      </c>
      <c r="C440" t="s">
        <v>90</v>
      </c>
      <c r="D440" t="s">
        <v>90</v>
      </c>
      <c r="G440">
        <v>0</v>
      </c>
      <c r="H440" t="s">
        <v>90</v>
      </c>
      <c r="I440" t="s">
        <v>90</v>
      </c>
      <c r="J440" t="s">
        <v>90</v>
      </c>
      <c r="K440" t="s">
        <v>90</v>
      </c>
      <c r="L440" t="s">
        <v>90</v>
      </c>
      <c r="M440" t="s">
        <v>90</v>
      </c>
      <c r="N440" t="s">
        <v>90</v>
      </c>
      <c r="O440" t="s">
        <v>90</v>
      </c>
      <c r="P440" t="s">
        <v>90</v>
      </c>
      <c r="Q440" t="s">
        <v>90</v>
      </c>
      <c r="R440" t="s">
        <v>90</v>
      </c>
      <c r="S440" t="s">
        <v>90</v>
      </c>
      <c r="T440" t="s">
        <v>90</v>
      </c>
      <c r="U440" t="s">
        <v>90</v>
      </c>
      <c r="V440" t="s">
        <v>90</v>
      </c>
      <c r="W440" t="s">
        <v>90</v>
      </c>
      <c r="X440" t="s">
        <v>90</v>
      </c>
      <c r="Y440" t="s">
        <v>90</v>
      </c>
      <c r="Z440" t="s">
        <v>90</v>
      </c>
      <c r="AA440" t="s">
        <v>90</v>
      </c>
      <c r="AB440" t="s">
        <v>90</v>
      </c>
      <c r="AC440">
        <v>25319</v>
      </c>
      <c r="AD440">
        <f>AC440/AY440</f>
        <v>0.20244834644661933</v>
      </c>
      <c r="AH440" t="s">
        <v>90</v>
      </c>
      <c r="AI440" t="s">
        <v>90</v>
      </c>
      <c r="AJ440" t="s">
        <v>90</v>
      </c>
      <c r="AK440" t="s">
        <v>90</v>
      </c>
      <c r="AL440" t="s">
        <v>90</v>
      </c>
      <c r="AM440" t="s">
        <v>90</v>
      </c>
      <c r="AN440">
        <v>0</v>
      </c>
      <c r="AO440" t="s">
        <v>90</v>
      </c>
      <c r="AP440" t="s">
        <v>90</v>
      </c>
      <c r="AQ440">
        <v>1</v>
      </c>
      <c r="AR440" t="s">
        <v>90</v>
      </c>
      <c r="AT440" t="s">
        <v>90</v>
      </c>
      <c r="AU440" t="s">
        <v>90</v>
      </c>
      <c r="AW440">
        <v>2</v>
      </c>
      <c r="AY440">
        <v>125064</v>
      </c>
    </row>
    <row r="441" spans="1:51" ht="12.75" customHeight="1" x14ac:dyDescent="0.2">
      <c r="A441" t="s">
        <v>77</v>
      </c>
      <c r="B441">
        <v>1981</v>
      </c>
      <c r="C441" t="s">
        <v>90</v>
      </c>
      <c r="D441" t="s">
        <v>90</v>
      </c>
      <c r="G441">
        <v>0</v>
      </c>
      <c r="H441" t="s">
        <v>90</v>
      </c>
      <c r="I441" t="s">
        <v>90</v>
      </c>
      <c r="J441" t="s">
        <v>90</v>
      </c>
      <c r="K441" t="s">
        <v>90</v>
      </c>
      <c r="L441" t="s">
        <v>90</v>
      </c>
      <c r="M441" t="s">
        <v>90</v>
      </c>
      <c r="N441" t="s">
        <v>90</v>
      </c>
      <c r="O441" t="s">
        <v>90</v>
      </c>
      <c r="P441" t="s">
        <v>90</v>
      </c>
      <c r="Q441" t="s">
        <v>90</v>
      </c>
      <c r="R441" t="s">
        <v>90</v>
      </c>
      <c r="S441" t="s">
        <v>90</v>
      </c>
      <c r="T441" t="s">
        <v>90</v>
      </c>
      <c r="U441" t="s">
        <v>90</v>
      </c>
      <c r="V441" t="s">
        <v>90</v>
      </c>
      <c r="W441" t="s">
        <v>90</v>
      </c>
      <c r="X441" t="s">
        <v>90</v>
      </c>
      <c r="Y441" t="s">
        <v>90</v>
      </c>
      <c r="Z441" t="s">
        <v>90</v>
      </c>
      <c r="AA441" t="s">
        <v>90</v>
      </c>
      <c r="AB441" t="s">
        <v>90</v>
      </c>
      <c r="AC441">
        <v>7045</v>
      </c>
      <c r="AD441">
        <f>AC441/AY441</f>
        <v>0.71171033742848799</v>
      </c>
      <c r="AH441" t="s">
        <v>90</v>
      </c>
      <c r="AI441" t="s">
        <v>90</v>
      </c>
      <c r="AJ441" t="s">
        <v>90</v>
      </c>
      <c r="AK441" t="s">
        <v>90</v>
      </c>
      <c r="AL441" t="s">
        <v>90</v>
      </c>
      <c r="AM441" t="s">
        <v>90</v>
      </c>
      <c r="AN441">
        <v>0</v>
      </c>
      <c r="AO441" t="s">
        <v>90</v>
      </c>
      <c r="AP441" t="s">
        <v>90</v>
      </c>
      <c r="AQ441">
        <v>0</v>
      </c>
      <c r="AR441" t="s">
        <v>90</v>
      </c>
      <c r="AT441" t="s">
        <v>90</v>
      </c>
      <c r="AU441" t="s">
        <v>90</v>
      </c>
      <c r="AW441">
        <v>2</v>
      </c>
      <c r="AY441">
        <v>9898.69</v>
      </c>
    </row>
    <row r="442" spans="1:51" ht="12.75" customHeight="1" x14ac:dyDescent="0.2">
      <c r="A442" t="s">
        <v>78</v>
      </c>
      <c r="B442">
        <v>1981</v>
      </c>
      <c r="C442" t="s">
        <v>90</v>
      </c>
      <c r="D442" t="s">
        <v>90</v>
      </c>
      <c r="G442">
        <v>0</v>
      </c>
      <c r="H442" t="s">
        <v>90</v>
      </c>
      <c r="I442" t="s">
        <v>90</v>
      </c>
      <c r="J442" t="s">
        <v>90</v>
      </c>
      <c r="K442" t="s">
        <v>90</v>
      </c>
      <c r="L442" t="s">
        <v>90</v>
      </c>
      <c r="M442" t="s">
        <v>90</v>
      </c>
      <c r="N442" t="s">
        <v>90</v>
      </c>
      <c r="O442" t="s">
        <v>90</v>
      </c>
      <c r="P442" t="s">
        <v>90</v>
      </c>
      <c r="Q442" t="s">
        <v>90</v>
      </c>
      <c r="R442" t="s">
        <v>90</v>
      </c>
      <c r="S442" t="s">
        <v>90</v>
      </c>
      <c r="T442" t="s">
        <v>90</v>
      </c>
      <c r="U442" t="s">
        <v>90</v>
      </c>
      <c r="V442" t="s">
        <v>90</v>
      </c>
      <c r="W442" t="s">
        <v>90</v>
      </c>
      <c r="X442" t="s">
        <v>90</v>
      </c>
      <c r="Y442" t="s">
        <v>90</v>
      </c>
      <c r="Z442" t="s">
        <v>90</v>
      </c>
      <c r="AA442" t="s">
        <v>90</v>
      </c>
      <c r="AB442" t="s">
        <v>90</v>
      </c>
      <c r="AC442">
        <v>4197</v>
      </c>
      <c r="AD442">
        <f>AC442/AY442</f>
        <v>0.15887917687185563</v>
      </c>
      <c r="AH442" t="s">
        <v>90</v>
      </c>
      <c r="AI442" t="s">
        <v>90</v>
      </c>
      <c r="AJ442" t="s">
        <v>90</v>
      </c>
      <c r="AK442" t="s">
        <v>90</v>
      </c>
      <c r="AL442" t="s">
        <v>90</v>
      </c>
      <c r="AM442" t="s">
        <v>90</v>
      </c>
      <c r="AN442">
        <v>0</v>
      </c>
      <c r="AO442" t="s">
        <v>90</v>
      </c>
      <c r="AP442" t="s">
        <v>90</v>
      </c>
      <c r="AQ442">
        <v>0</v>
      </c>
      <c r="AR442" t="s">
        <v>90</v>
      </c>
      <c r="AT442" t="s">
        <v>90</v>
      </c>
      <c r="AU442" t="s">
        <v>90</v>
      </c>
      <c r="AW442">
        <v>2</v>
      </c>
      <c r="AY442">
        <v>26416.3</v>
      </c>
    </row>
    <row r="443" spans="1:51" ht="12.75" customHeight="1" x14ac:dyDescent="0.2">
      <c r="A443" t="s">
        <v>80</v>
      </c>
      <c r="B443">
        <v>1981</v>
      </c>
      <c r="C443" t="s">
        <v>90</v>
      </c>
      <c r="D443" t="s">
        <v>90</v>
      </c>
      <c r="G443">
        <v>0</v>
      </c>
      <c r="H443" t="s">
        <v>90</v>
      </c>
      <c r="I443" t="s">
        <v>90</v>
      </c>
      <c r="J443" t="s">
        <v>90</v>
      </c>
      <c r="K443" t="s">
        <v>90</v>
      </c>
      <c r="L443" t="s">
        <v>90</v>
      </c>
      <c r="M443" t="s">
        <v>90</v>
      </c>
      <c r="N443" t="s">
        <v>90</v>
      </c>
      <c r="O443" t="s">
        <v>90</v>
      </c>
      <c r="P443" t="s">
        <v>90</v>
      </c>
      <c r="Q443" t="s">
        <v>90</v>
      </c>
      <c r="R443" t="s">
        <v>90</v>
      </c>
      <c r="S443" t="s">
        <v>90</v>
      </c>
      <c r="T443" t="s">
        <v>90</v>
      </c>
      <c r="U443" t="s">
        <v>90</v>
      </c>
      <c r="V443" t="s">
        <v>90</v>
      </c>
      <c r="W443" t="s">
        <v>90</v>
      </c>
      <c r="X443" t="s">
        <v>90</v>
      </c>
      <c r="Y443" t="s">
        <v>90</v>
      </c>
      <c r="Z443" t="s">
        <v>90</v>
      </c>
      <c r="AA443" t="s">
        <v>90</v>
      </c>
      <c r="AB443" t="s">
        <v>90</v>
      </c>
      <c r="AC443">
        <v>2418</v>
      </c>
      <c r="AD443">
        <f>AC443/AY443</f>
        <v>0.39165696162960395</v>
      </c>
      <c r="AH443" t="s">
        <v>90</v>
      </c>
      <c r="AI443" t="s">
        <v>90</v>
      </c>
      <c r="AJ443" t="s">
        <v>90</v>
      </c>
      <c r="AK443" t="s">
        <v>90</v>
      </c>
      <c r="AL443" t="s">
        <v>90</v>
      </c>
      <c r="AM443" t="s">
        <v>90</v>
      </c>
      <c r="AN443">
        <v>0</v>
      </c>
      <c r="AO443" t="s">
        <v>90</v>
      </c>
      <c r="AP443" t="s">
        <v>90</v>
      </c>
      <c r="AQ443">
        <v>0</v>
      </c>
      <c r="AR443" t="s">
        <v>90</v>
      </c>
      <c r="AT443" t="s">
        <v>90</v>
      </c>
      <c r="AU443" t="s">
        <v>90</v>
      </c>
      <c r="AW443">
        <v>2</v>
      </c>
      <c r="AY443">
        <v>6173.77</v>
      </c>
    </row>
    <row r="444" spans="1:51" ht="12.75" customHeight="1" x14ac:dyDescent="0.2">
      <c r="A444" t="s">
        <v>81</v>
      </c>
      <c r="B444">
        <v>1981</v>
      </c>
      <c r="C444" t="s">
        <v>90</v>
      </c>
      <c r="D444" t="s">
        <v>90</v>
      </c>
      <c r="G444">
        <v>0</v>
      </c>
      <c r="H444" t="s">
        <v>90</v>
      </c>
      <c r="I444" t="s">
        <v>90</v>
      </c>
      <c r="J444" t="s">
        <v>90</v>
      </c>
      <c r="K444" t="s">
        <v>90</v>
      </c>
      <c r="L444" t="s">
        <v>90</v>
      </c>
      <c r="M444" t="s">
        <v>90</v>
      </c>
      <c r="N444" t="s">
        <v>90</v>
      </c>
      <c r="O444" t="s">
        <v>90</v>
      </c>
      <c r="P444" t="s">
        <v>90</v>
      </c>
      <c r="Q444" t="s">
        <v>90</v>
      </c>
      <c r="R444" t="s">
        <v>90</v>
      </c>
      <c r="S444" t="s">
        <v>90</v>
      </c>
      <c r="T444" t="s">
        <v>90</v>
      </c>
      <c r="U444" t="s">
        <v>90</v>
      </c>
      <c r="V444" t="s">
        <v>90</v>
      </c>
      <c r="W444" t="s">
        <v>90</v>
      </c>
      <c r="X444" t="s">
        <v>90</v>
      </c>
      <c r="Y444" t="s">
        <v>90</v>
      </c>
      <c r="Z444" t="s">
        <v>90</v>
      </c>
      <c r="AA444" t="s">
        <v>90</v>
      </c>
      <c r="AB444" t="s">
        <v>90</v>
      </c>
      <c r="AC444">
        <v>439</v>
      </c>
      <c r="AD444">
        <f>AC444/AY444</f>
        <v>1.0877914612087123E-2</v>
      </c>
      <c r="AH444" t="s">
        <v>90</v>
      </c>
      <c r="AI444" t="s">
        <v>90</v>
      </c>
      <c r="AJ444" t="s">
        <v>90</v>
      </c>
      <c r="AK444" t="s">
        <v>90</v>
      </c>
      <c r="AL444" t="s">
        <v>90</v>
      </c>
      <c r="AM444" t="s">
        <v>90</v>
      </c>
      <c r="AN444">
        <v>0</v>
      </c>
      <c r="AO444" t="s">
        <v>90</v>
      </c>
      <c r="AP444" t="s">
        <v>90</v>
      </c>
      <c r="AQ444">
        <v>0</v>
      </c>
      <c r="AR444" t="s">
        <v>90</v>
      </c>
      <c r="AT444" t="s">
        <v>90</v>
      </c>
      <c r="AU444" t="s">
        <v>90</v>
      </c>
      <c r="AW444">
        <v>2</v>
      </c>
      <c r="AY444">
        <v>40357</v>
      </c>
    </row>
    <row r="445" spans="1:51" ht="12.75" customHeight="1" x14ac:dyDescent="0.2">
      <c r="A445" t="s">
        <v>82</v>
      </c>
      <c r="B445">
        <v>1981</v>
      </c>
      <c r="C445" t="s">
        <v>90</v>
      </c>
      <c r="D445" t="s">
        <v>90</v>
      </c>
      <c r="G445">
        <v>0</v>
      </c>
      <c r="H445" t="s">
        <v>90</v>
      </c>
      <c r="I445" t="s">
        <v>90</v>
      </c>
      <c r="J445" t="s">
        <v>90</v>
      </c>
      <c r="K445" t="s">
        <v>90</v>
      </c>
      <c r="L445" t="s">
        <v>90</v>
      </c>
      <c r="M445" t="s">
        <v>90</v>
      </c>
      <c r="N445" t="s">
        <v>90</v>
      </c>
      <c r="O445" t="s">
        <v>90</v>
      </c>
      <c r="P445" t="s">
        <v>90</v>
      </c>
      <c r="Q445" t="s">
        <v>90</v>
      </c>
      <c r="R445" t="s">
        <v>90</v>
      </c>
      <c r="S445" t="s">
        <v>90</v>
      </c>
      <c r="T445" t="s">
        <v>90</v>
      </c>
      <c r="U445" t="s">
        <v>90</v>
      </c>
      <c r="V445" t="s">
        <v>90</v>
      </c>
      <c r="W445" t="s">
        <v>90</v>
      </c>
      <c r="X445" t="s">
        <v>90</v>
      </c>
      <c r="Y445" t="s">
        <v>90</v>
      </c>
      <c r="Z445" t="s">
        <v>90</v>
      </c>
      <c r="AA445" t="s">
        <v>90</v>
      </c>
      <c r="AB445" t="s">
        <v>90</v>
      </c>
      <c r="AC445">
        <v>278</v>
      </c>
      <c r="AD445">
        <f>AC445/AY445</f>
        <v>1.7965968061937352E-3</v>
      </c>
      <c r="AH445" t="s">
        <v>90</v>
      </c>
      <c r="AI445" t="s">
        <v>90</v>
      </c>
      <c r="AJ445" t="s">
        <v>90</v>
      </c>
      <c r="AK445" t="s">
        <v>90</v>
      </c>
      <c r="AL445" t="s">
        <v>90</v>
      </c>
      <c r="AM445" t="s">
        <v>90</v>
      </c>
      <c r="AN445">
        <v>0</v>
      </c>
      <c r="AO445" t="s">
        <v>90</v>
      </c>
      <c r="AP445" t="s">
        <v>90</v>
      </c>
      <c r="AQ445">
        <v>0</v>
      </c>
      <c r="AR445" t="s">
        <v>90</v>
      </c>
      <c r="AT445" t="s">
        <v>90</v>
      </c>
      <c r="AU445" t="s">
        <v>90</v>
      </c>
      <c r="AW445">
        <v>2</v>
      </c>
      <c r="AY445">
        <v>154737</v>
      </c>
    </row>
    <row r="446" spans="1:51" ht="12.75" customHeight="1" x14ac:dyDescent="0.2">
      <c r="A446" t="s">
        <v>83</v>
      </c>
      <c r="B446">
        <v>1981</v>
      </c>
      <c r="C446" t="s">
        <v>90</v>
      </c>
      <c r="D446" t="s">
        <v>90</v>
      </c>
      <c r="G446">
        <v>0</v>
      </c>
      <c r="H446" t="s">
        <v>90</v>
      </c>
      <c r="I446" t="s">
        <v>90</v>
      </c>
      <c r="J446" t="s">
        <v>90</v>
      </c>
      <c r="K446" t="s">
        <v>90</v>
      </c>
      <c r="L446" t="s">
        <v>90</v>
      </c>
      <c r="M446" t="s">
        <v>90</v>
      </c>
      <c r="N446" t="s">
        <v>90</v>
      </c>
      <c r="O446" t="s">
        <v>90</v>
      </c>
      <c r="P446" t="s">
        <v>90</v>
      </c>
      <c r="Q446" t="s">
        <v>90</v>
      </c>
      <c r="R446" t="s">
        <v>90</v>
      </c>
      <c r="S446" t="s">
        <v>90</v>
      </c>
      <c r="T446" t="s">
        <v>90</v>
      </c>
      <c r="U446" t="s">
        <v>90</v>
      </c>
      <c r="V446" t="s">
        <v>90</v>
      </c>
      <c r="W446" t="s">
        <v>90</v>
      </c>
      <c r="X446" t="s">
        <v>90</v>
      </c>
      <c r="Y446" t="s">
        <v>90</v>
      </c>
      <c r="Z446" t="s">
        <v>90</v>
      </c>
      <c r="AA446" t="s">
        <v>90</v>
      </c>
      <c r="AB446" t="s">
        <v>90</v>
      </c>
      <c r="AC446">
        <v>0</v>
      </c>
      <c r="AD446">
        <f>AC446/AY446</f>
        <v>0</v>
      </c>
      <c r="AH446" t="s">
        <v>90</v>
      </c>
      <c r="AI446" t="s">
        <v>90</v>
      </c>
      <c r="AJ446" t="s">
        <v>90</v>
      </c>
      <c r="AK446" t="s">
        <v>90</v>
      </c>
      <c r="AL446" t="s">
        <v>90</v>
      </c>
      <c r="AM446" t="s">
        <v>90</v>
      </c>
      <c r="AN446">
        <v>0</v>
      </c>
      <c r="AO446" t="s">
        <v>90</v>
      </c>
      <c r="AP446" t="s">
        <v>90</v>
      </c>
      <c r="AQ446">
        <v>1</v>
      </c>
      <c r="AR446" t="s">
        <v>90</v>
      </c>
      <c r="AT446" t="s">
        <v>90</v>
      </c>
      <c r="AU446" t="s">
        <v>90</v>
      </c>
      <c r="AW446">
        <v>2</v>
      </c>
      <c r="AY446">
        <v>12908</v>
      </c>
    </row>
    <row r="447" spans="1:51" ht="12.75" customHeight="1" x14ac:dyDescent="0.2">
      <c r="A447" t="s">
        <v>84</v>
      </c>
      <c r="B447">
        <v>1981</v>
      </c>
      <c r="C447" t="s">
        <v>90</v>
      </c>
      <c r="D447" t="s">
        <v>90</v>
      </c>
      <c r="G447">
        <v>0</v>
      </c>
      <c r="H447" t="s">
        <v>90</v>
      </c>
      <c r="I447" t="s">
        <v>90</v>
      </c>
      <c r="J447" t="s">
        <v>90</v>
      </c>
      <c r="K447" t="s">
        <v>90</v>
      </c>
      <c r="L447" t="s">
        <v>90</v>
      </c>
      <c r="M447" t="s">
        <v>90</v>
      </c>
      <c r="N447" t="s">
        <v>90</v>
      </c>
      <c r="O447" t="s">
        <v>90</v>
      </c>
      <c r="P447" t="s">
        <v>90</v>
      </c>
      <c r="Q447" t="s">
        <v>90</v>
      </c>
      <c r="R447" t="s">
        <v>90</v>
      </c>
      <c r="S447" t="s">
        <v>90</v>
      </c>
      <c r="T447" t="s">
        <v>90</v>
      </c>
      <c r="U447" t="s">
        <v>90</v>
      </c>
      <c r="V447" t="s">
        <v>90</v>
      </c>
      <c r="W447" t="s">
        <v>90</v>
      </c>
      <c r="X447" t="s">
        <v>90</v>
      </c>
      <c r="Y447" t="s">
        <v>90</v>
      </c>
      <c r="Z447" t="s">
        <v>90</v>
      </c>
      <c r="AA447" t="s">
        <v>90</v>
      </c>
      <c r="AB447" t="s">
        <v>90</v>
      </c>
      <c r="AC447">
        <v>1086</v>
      </c>
      <c r="AD447">
        <f>AC447/AY447</f>
        <v>0.22839500980037519</v>
      </c>
      <c r="AH447" t="s">
        <v>90</v>
      </c>
      <c r="AI447" t="s">
        <v>90</v>
      </c>
      <c r="AJ447" t="s">
        <v>90</v>
      </c>
      <c r="AK447" t="s">
        <v>90</v>
      </c>
      <c r="AL447" t="s">
        <v>90</v>
      </c>
      <c r="AM447" t="s">
        <v>90</v>
      </c>
      <c r="AN447">
        <v>0</v>
      </c>
      <c r="AO447" t="s">
        <v>90</v>
      </c>
      <c r="AP447" t="s">
        <v>90</v>
      </c>
      <c r="AQ447">
        <v>0</v>
      </c>
      <c r="AR447" t="s">
        <v>90</v>
      </c>
      <c r="AT447" t="s">
        <v>90</v>
      </c>
      <c r="AU447" t="s">
        <v>90</v>
      </c>
      <c r="AW447">
        <v>2</v>
      </c>
      <c r="AY447">
        <v>4754.92</v>
      </c>
    </row>
    <row r="448" spans="1:51" ht="12.75" customHeight="1" x14ac:dyDescent="0.2">
      <c r="A448" t="s">
        <v>85</v>
      </c>
      <c r="B448">
        <v>1981</v>
      </c>
      <c r="C448" t="s">
        <v>90</v>
      </c>
      <c r="D448" t="s">
        <v>90</v>
      </c>
      <c r="G448">
        <v>0</v>
      </c>
      <c r="H448" t="s">
        <v>90</v>
      </c>
      <c r="I448" t="s">
        <v>90</v>
      </c>
      <c r="J448" t="s">
        <v>90</v>
      </c>
      <c r="K448" t="s">
        <v>90</v>
      </c>
      <c r="L448" t="s">
        <v>90</v>
      </c>
      <c r="M448" t="s">
        <v>90</v>
      </c>
      <c r="N448" t="s">
        <v>90</v>
      </c>
      <c r="O448" t="s">
        <v>90</v>
      </c>
      <c r="P448" t="s">
        <v>90</v>
      </c>
      <c r="Q448" t="s">
        <v>90</v>
      </c>
      <c r="R448" t="s">
        <v>90</v>
      </c>
      <c r="S448" t="s">
        <v>90</v>
      </c>
      <c r="T448" t="s">
        <v>90</v>
      </c>
      <c r="U448" t="s">
        <v>90</v>
      </c>
      <c r="V448" t="s">
        <v>90</v>
      </c>
      <c r="W448" t="s">
        <v>90</v>
      </c>
      <c r="X448" t="s">
        <v>90</v>
      </c>
      <c r="Y448" t="s">
        <v>90</v>
      </c>
      <c r="Z448" t="s">
        <v>90</v>
      </c>
      <c r="AA448" t="s">
        <v>90</v>
      </c>
      <c r="AB448" t="s">
        <v>90</v>
      </c>
      <c r="AC448">
        <v>88</v>
      </c>
      <c r="AD448">
        <f>AC448/AY448</f>
        <v>1.4556377843869615E-3</v>
      </c>
      <c r="AH448" t="s">
        <v>90</v>
      </c>
      <c r="AI448" t="s">
        <v>90</v>
      </c>
      <c r="AJ448" t="s">
        <v>90</v>
      </c>
      <c r="AK448" t="s">
        <v>90</v>
      </c>
      <c r="AL448" t="s">
        <v>90</v>
      </c>
      <c r="AM448" t="s">
        <v>90</v>
      </c>
      <c r="AN448">
        <v>0</v>
      </c>
      <c r="AO448" t="s">
        <v>90</v>
      </c>
      <c r="AP448" t="s">
        <v>90</v>
      </c>
      <c r="AQ448">
        <v>0.5</v>
      </c>
      <c r="AR448" t="s">
        <v>90</v>
      </c>
      <c r="AT448" t="s">
        <v>90</v>
      </c>
      <c r="AU448" t="s">
        <v>90</v>
      </c>
      <c r="AW448">
        <v>2</v>
      </c>
      <c r="AY448">
        <v>60454.6</v>
      </c>
    </row>
    <row r="449" spans="1:51" ht="12.75" customHeight="1" x14ac:dyDescent="0.2">
      <c r="A449" t="s">
        <v>86</v>
      </c>
      <c r="B449">
        <v>1981</v>
      </c>
      <c r="C449" t="s">
        <v>90</v>
      </c>
      <c r="D449" t="s">
        <v>90</v>
      </c>
      <c r="G449">
        <v>0</v>
      </c>
      <c r="H449" t="s">
        <v>90</v>
      </c>
      <c r="I449" t="s">
        <v>90</v>
      </c>
      <c r="J449" t="s">
        <v>90</v>
      </c>
      <c r="K449" t="s">
        <v>90</v>
      </c>
      <c r="L449" t="s">
        <v>90</v>
      </c>
      <c r="M449" t="s">
        <v>90</v>
      </c>
      <c r="N449" t="s">
        <v>90</v>
      </c>
      <c r="O449" t="s">
        <v>90</v>
      </c>
      <c r="P449" t="s">
        <v>90</v>
      </c>
      <c r="Q449" t="s">
        <v>90</v>
      </c>
      <c r="R449" t="s">
        <v>90</v>
      </c>
      <c r="S449" t="s">
        <v>90</v>
      </c>
      <c r="T449" t="s">
        <v>90</v>
      </c>
      <c r="U449" t="s">
        <v>90</v>
      </c>
      <c r="V449" t="s">
        <v>90</v>
      </c>
      <c r="W449" t="s">
        <v>90</v>
      </c>
      <c r="X449" t="s">
        <v>90</v>
      </c>
      <c r="Y449" t="s">
        <v>90</v>
      </c>
      <c r="Z449" t="s">
        <v>90</v>
      </c>
      <c r="AA449" t="s">
        <v>90</v>
      </c>
      <c r="AB449" t="s">
        <v>90</v>
      </c>
      <c r="AC449">
        <v>8686</v>
      </c>
      <c r="AD449">
        <f>AC449/AY449</f>
        <v>0.17873016395601501</v>
      </c>
      <c r="AH449" t="s">
        <v>90</v>
      </c>
      <c r="AI449" t="s">
        <v>90</v>
      </c>
      <c r="AJ449" t="s">
        <v>90</v>
      </c>
      <c r="AK449" t="s">
        <v>90</v>
      </c>
      <c r="AL449" t="s">
        <v>90</v>
      </c>
      <c r="AM449" t="s">
        <v>90</v>
      </c>
      <c r="AN449">
        <v>0</v>
      </c>
      <c r="AO449" t="s">
        <v>90</v>
      </c>
      <c r="AP449" t="s">
        <v>90</v>
      </c>
      <c r="AQ449">
        <v>1</v>
      </c>
      <c r="AR449" t="s">
        <v>90</v>
      </c>
      <c r="AT449" t="s">
        <v>90</v>
      </c>
      <c r="AU449" t="s">
        <v>90</v>
      </c>
      <c r="AW449">
        <v>2</v>
      </c>
      <c r="AY449">
        <v>48598.400000000001</v>
      </c>
    </row>
    <row r="450" spans="1:51" ht="12.75" customHeight="1" x14ac:dyDescent="0.2">
      <c r="A450" t="s">
        <v>87</v>
      </c>
      <c r="B450">
        <v>1981</v>
      </c>
      <c r="C450" t="s">
        <v>90</v>
      </c>
      <c r="D450" t="s">
        <v>90</v>
      </c>
      <c r="G450">
        <v>0</v>
      </c>
      <c r="H450" t="s">
        <v>90</v>
      </c>
      <c r="I450" t="s">
        <v>90</v>
      </c>
      <c r="J450" t="s">
        <v>90</v>
      </c>
      <c r="K450" t="s">
        <v>90</v>
      </c>
      <c r="L450" t="s">
        <v>90</v>
      </c>
      <c r="M450" t="s">
        <v>90</v>
      </c>
      <c r="N450" t="s">
        <v>90</v>
      </c>
      <c r="O450" t="s">
        <v>90</v>
      </c>
      <c r="P450" t="s">
        <v>90</v>
      </c>
      <c r="Q450" t="s">
        <v>90</v>
      </c>
      <c r="R450" t="s">
        <v>90</v>
      </c>
      <c r="S450" t="s">
        <v>90</v>
      </c>
      <c r="T450" t="s">
        <v>90</v>
      </c>
      <c r="U450" t="s">
        <v>90</v>
      </c>
      <c r="V450" t="s">
        <v>90</v>
      </c>
      <c r="W450" t="s">
        <v>90</v>
      </c>
      <c r="X450" t="s">
        <v>90</v>
      </c>
      <c r="Y450" t="s">
        <v>90</v>
      </c>
      <c r="Z450" t="s">
        <v>90</v>
      </c>
      <c r="AA450" t="s">
        <v>90</v>
      </c>
      <c r="AB450" t="s">
        <v>90</v>
      </c>
      <c r="AC450">
        <v>13782</v>
      </c>
      <c r="AD450">
        <f>AC450/AY450</f>
        <v>0.8564184780582379</v>
      </c>
      <c r="AH450" t="s">
        <v>90</v>
      </c>
      <c r="AI450" t="s">
        <v>90</v>
      </c>
      <c r="AJ450" t="s">
        <v>90</v>
      </c>
      <c r="AK450" t="s">
        <v>90</v>
      </c>
      <c r="AL450" t="s">
        <v>90</v>
      </c>
      <c r="AM450" t="s">
        <v>90</v>
      </c>
      <c r="AN450">
        <v>0</v>
      </c>
      <c r="AO450" t="s">
        <v>90</v>
      </c>
      <c r="AP450" t="s">
        <v>90</v>
      </c>
      <c r="AQ450">
        <v>0</v>
      </c>
      <c r="AR450" t="s">
        <v>90</v>
      </c>
      <c r="AT450" t="s">
        <v>90</v>
      </c>
      <c r="AU450" t="s">
        <v>90</v>
      </c>
      <c r="AW450">
        <v>2</v>
      </c>
      <c r="AY450">
        <v>16092.6</v>
      </c>
    </row>
    <row r="451" spans="1:51" ht="12.75" customHeight="1" x14ac:dyDescent="0.2">
      <c r="A451" t="s">
        <v>88</v>
      </c>
      <c r="B451">
        <v>1981</v>
      </c>
      <c r="C451" t="s">
        <v>90</v>
      </c>
      <c r="D451" t="s">
        <v>90</v>
      </c>
      <c r="G451">
        <v>0</v>
      </c>
      <c r="H451" t="s">
        <v>90</v>
      </c>
      <c r="I451" t="s">
        <v>90</v>
      </c>
      <c r="J451" t="s">
        <v>90</v>
      </c>
      <c r="K451" t="s">
        <v>90</v>
      </c>
      <c r="L451" t="s">
        <v>90</v>
      </c>
      <c r="M451" t="s">
        <v>90</v>
      </c>
      <c r="N451" t="s">
        <v>90</v>
      </c>
      <c r="O451" t="s">
        <v>90</v>
      </c>
      <c r="P451" t="s">
        <v>90</v>
      </c>
      <c r="Q451" t="s">
        <v>90</v>
      </c>
      <c r="R451" t="s">
        <v>90</v>
      </c>
      <c r="S451" t="s">
        <v>90</v>
      </c>
      <c r="T451" t="s">
        <v>90</v>
      </c>
      <c r="U451" t="s">
        <v>90</v>
      </c>
      <c r="V451" t="s">
        <v>90</v>
      </c>
      <c r="W451" t="s">
        <v>90</v>
      </c>
      <c r="X451" t="s">
        <v>90</v>
      </c>
      <c r="Y451" t="s">
        <v>90</v>
      </c>
      <c r="Z451" t="s">
        <v>90</v>
      </c>
      <c r="AA451" t="s">
        <v>90</v>
      </c>
      <c r="AB451" t="s">
        <v>90</v>
      </c>
      <c r="AC451">
        <v>63</v>
      </c>
      <c r="AD451">
        <f>AC451/AY451</f>
        <v>1.2779760105646018E-3</v>
      </c>
      <c r="AH451" t="s">
        <v>90</v>
      </c>
      <c r="AI451" t="s">
        <v>90</v>
      </c>
      <c r="AJ451" t="s">
        <v>90</v>
      </c>
      <c r="AK451" t="s">
        <v>90</v>
      </c>
      <c r="AL451" t="s">
        <v>90</v>
      </c>
      <c r="AM451" t="s">
        <v>90</v>
      </c>
      <c r="AN451">
        <v>0</v>
      </c>
      <c r="AO451" t="s">
        <v>90</v>
      </c>
      <c r="AP451" t="s">
        <v>90</v>
      </c>
      <c r="AQ451">
        <v>0</v>
      </c>
      <c r="AR451" t="s">
        <v>90</v>
      </c>
      <c r="AT451" t="s">
        <v>90</v>
      </c>
      <c r="AU451" t="s">
        <v>90</v>
      </c>
      <c r="AW451">
        <v>2</v>
      </c>
      <c r="AY451">
        <v>49296.7</v>
      </c>
    </row>
    <row r="452" spans="1:51" ht="12.75" customHeight="1" x14ac:dyDescent="0.2">
      <c r="A452" t="s">
        <v>89</v>
      </c>
      <c r="B452">
        <v>1981</v>
      </c>
      <c r="C452" t="s">
        <v>90</v>
      </c>
      <c r="D452" t="s">
        <v>90</v>
      </c>
      <c r="G452">
        <v>0</v>
      </c>
      <c r="H452" t="s">
        <v>90</v>
      </c>
      <c r="I452" t="s">
        <v>90</v>
      </c>
      <c r="J452" t="s">
        <v>90</v>
      </c>
      <c r="K452" t="s">
        <v>90</v>
      </c>
      <c r="L452" t="s">
        <v>90</v>
      </c>
      <c r="M452" t="s">
        <v>90</v>
      </c>
      <c r="N452" t="s">
        <v>90</v>
      </c>
      <c r="O452" t="s">
        <v>90</v>
      </c>
      <c r="P452" t="s">
        <v>90</v>
      </c>
      <c r="Q452" t="s">
        <v>90</v>
      </c>
      <c r="R452" t="s">
        <v>90</v>
      </c>
      <c r="S452" t="s">
        <v>90</v>
      </c>
      <c r="T452" t="s">
        <v>90</v>
      </c>
      <c r="U452" t="s">
        <v>90</v>
      </c>
      <c r="V452" t="s">
        <v>90</v>
      </c>
      <c r="W452" t="s">
        <v>90</v>
      </c>
      <c r="X452" t="s">
        <v>90</v>
      </c>
      <c r="Y452" t="s">
        <v>90</v>
      </c>
      <c r="Z452" t="s">
        <v>90</v>
      </c>
      <c r="AA452" t="s">
        <v>90</v>
      </c>
      <c r="AB452" t="s">
        <v>90</v>
      </c>
      <c r="AC452">
        <v>15</v>
      </c>
      <c r="AD452">
        <f>AC452/AY452</f>
        <v>2.5574488254490025E-3</v>
      </c>
      <c r="AH452" t="s">
        <v>90</v>
      </c>
      <c r="AI452" t="s">
        <v>90</v>
      </c>
      <c r="AJ452" t="s">
        <v>90</v>
      </c>
      <c r="AK452" t="s">
        <v>90</v>
      </c>
      <c r="AL452" t="s">
        <v>90</v>
      </c>
      <c r="AM452" t="s">
        <v>90</v>
      </c>
      <c r="AN452">
        <v>0</v>
      </c>
      <c r="AO452" t="s">
        <v>90</v>
      </c>
      <c r="AP452" t="s">
        <v>90</v>
      </c>
      <c r="AQ452">
        <v>1</v>
      </c>
      <c r="AR452" t="s">
        <v>90</v>
      </c>
      <c r="AT452" t="s">
        <v>90</v>
      </c>
      <c r="AU452" t="s">
        <v>90</v>
      </c>
      <c r="AW452">
        <v>2</v>
      </c>
      <c r="AY452">
        <v>5865.22</v>
      </c>
    </row>
    <row r="453" spans="1:51" ht="12.75" customHeight="1" x14ac:dyDescent="0.2">
      <c r="A453" t="s">
        <v>34</v>
      </c>
      <c r="B453">
        <v>1982</v>
      </c>
      <c r="C453" t="s">
        <v>90</v>
      </c>
      <c r="D453" t="s">
        <v>90</v>
      </c>
      <c r="G453">
        <v>0</v>
      </c>
      <c r="H453" t="s">
        <v>90</v>
      </c>
      <c r="I453" t="s">
        <v>90</v>
      </c>
      <c r="J453" t="s">
        <v>90</v>
      </c>
      <c r="K453" t="s">
        <v>90</v>
      </c>
      <c r="L453" t="s">
        <v>90</v>
      </c>
      <c r="M453" t="s">
        <v>90</v>
      </c>
      <c r="N453" t="s">
        <v>90</v>
      </c>
      <c r="O453">
        <v>0</v>
      </c>
      <c r="P453" t="s">
        <v>90</v>
      </c>
      <c r="Q453" t="s">
        <v>90</v>
      </c>
      <c r="R453" t="s">
        <v>90</v>
      </c>
      <c r="S453" t="s">
        <v>90</v>
      </c>
      <c r="T453" t="s">
        <v>90</v>
      </c>
      <c r="U453" t="s">
        <v>90</v>
      </c>
      <c r="V453" t="s">
        <v>90</v>
      </c>
      <c r="W453" t="s">
        <v>90</v>
      </c>
      <c r="X453" t="s">
        <v>90</v>
      </c>
      <c r="Y453" t="s">
        <v>90</v>
      </c>
      <c r="Z453" t="s">
        <v>90</v>
      </c>
      <c r="AA453" t="s">
        <v>90</v>
      </c>
      <c r="AB453" t="s">
        <v>90</v>
      </c>
      <c r="AC453">
        <v>75</v>
      </c>
      <c r="AD453">
        <f>AC453/AY453</f>
        <v>2.1208547893142855E-3</v>
      </c>
      <c r="AH453" t="s">
        <v>90</v>
      </c>
      <c r="AI453" t="s">
        <v>90</v>
      </c>
      <c r="AJ453" t="s">
        <v>90</v>
      </c>
      <c r="AK453" t="s">
        <v>90</v>
      </c>
      <c r="AL453" t="s">
        <v>90</v>
      </c>
      <c r="AM453" t="s">
        <v>90</v>
      </c>
      <c r="AN453">
        <v>0</v>
      </c>
      <c r="AO453" t="s">
        <v>90</v>
      </c>
      <c r="AP453" t="s">
        <v>90</v>
      </c>
      <c r="AQ453">
        <v>0</v>
      </c>
      <c r="AR453" t="s">
        <v>90</v>
      </c>
      <c r="AT453" t="s">
        <v>90</v>
      </c>
      <c r="AU453" t="s">
        <v>90</v>
      </c>
      <c r="AW453">
        <v>2</v>
      </c>
      <c r="AY453">
        <v>35363.1</v>
      </c>
    </row>
    <row r="454" spans="1:51" ht="12.75" customHeight="1" x14ac:dyDescent="0.2">
      <c r="A454" t="s">
        <v>35</v>
      </c>
      <c r="B454">
        <v>1982</v>
      </c>
      <c r="C454" t="s">
        <v>90</v>
      </c>
      <c r="D454" t="s">
        <v>90</v>
      </c>
      <c r="G454">
        <v>0</v>
      </c>
      <c r="H454" t="s">
        <v>90</v>
      </c>
      <c r="I454" t="s">
        <v>90</v>
      </c>
      <c r="J454" t="s">
        <v>90</v>
      </c>
      <c r="K454" t="s">
        <v>90</v>
      </c>
      <c r="L454" t="s">
        <v>90</v>
      </c>
      <c r="M454" t="s">
        <v>90</v>
      </c>
      <c r="N454" t="s">
        <v>90</v>
      </c>
      <c r="O454">
        <v>0</v>
      </c>
      <c r="P454" t="s">
        <v>90</v>
      </c>
      <c r="Q454" t="s">
        <v>90</v>
      </c>
      <c r="R454" t="s">
        <v>90</v>
      </c>
      <c r="S454" t="s">
        <v>90</v>
      </c>
      <c r="T454" t="s">
        <v>90</v>
      </c>
      <c r="U454" t="s">
        <v>90</v>
      </c>
      <c r="V454">
        <v>0</v>
      </c>
      <c r="W454">
        <v>0</v>
      </c>
      <c r="X454">
        <v>0</v>
      </c>
      <c r="Y454">
        <v>0</v>
      </c>
      <c r="Z454">
        <v>1</v>
      </c>
      <c r="AA454">
        <v>0</v>
      </c>
      <c r="AB454">
        <v>0</v>
      </c>
      <c r="AC454">
        <v>0</v>
      </c>
      <c r="AD454">
        <f>AC454/AY454</f>
        <v>0</v>
      </c>
      <c r="AH454" t="s">
        <v>90</v>
      </c>
      <c r="AI454" t="s">
        <v>90</v>
      </c>
      <c r="AJ454" t="s">
        <v>90</v>
      </c>
      <c r="AK454" t="s">
        <v>90</v>
      </c>
      <c r="AL454" t="s">
        <v>90</v>
      </c>
      <c r="AM454" t="s">
        <v>90</v>
      </c>
      <c r="AN454">
        <v>0</v>
      </c>
      <c r="AO454" t="s">
        <v>90</v>
      </c>
      <c r="AP454" t="s">
        <v>90</v>
      </c>
      <c r="AQ454">
        <v>1</v>
      </c>
      <c r="AR454" t="s">
        <v>90</v>
      </c>
      <c r="AT454" t="s">
        <v>90</v>
      </c>
      <c r="AU454" t="s">
        <v>90</v>
      </c>
      <c r="AW454">
        <v>2</v>
      </c>
      <c r="AY454">
        <v>7796.81</v>
      </c>
    </row>
    <row r="455" spans="1:51" ht="12.75" customHeight="1" x14ac:dyDescent="0.2">
      <c r="A455" t="s">
        <v>36</v>
      </c>
      <c r="B455">
        <v>1982</v>
      </c>
      <c r="C455" t="s">
        <v>90</v>
      </c>
      <c r="D455" t="s">
        <v>90</v>
      </c>
      <c r="G455">
        <v>0</v>
      </c>
      <c r="H455" t="s">
        <v>90</v>
      </c>
      <c r="I455" t="s">
        <v>90</v>
      </c>
      <c r="J455" t="s">
        <v>90</v>
      </c>
      <c r="K455" t="s">
        <v>90</v>
      </c>
      <c r="L455" t="s">
        <v>90</v>
      </c>
      <c r="M455" t="s">
        <v>90</v>
      </c>
      <c r="N455" t="s">
        <v>90</v>
      </c>
      <c r="O455">
        <v>0</v>
      </c>
      <c r="P455" t="s">
        <v>90</v>
      </c>
      <c r="Q455" t="s">
        <v>90</v>
      </c>
      <c r="R455" t="s">
        <v>90</v>
      </c>
      <c r="S455" t="s">
        <v>90</v>
      </c>
      <c r="T455" t="s">
        <v>90</v>
      </c>
      <c r="U455" t="s">
        <v>90</v>
      </c>
      <c r="V455" t="s">
        <v>90</v>
      </c>
      <c r="W455" t="s">
        <v>90</v>
      </c>
      <c r="X455" t="s">
        <v>90</v>
      </c>
      <c r="Y455" t="s">
        <v>90</v>
      </c>
      <c r="Z455" t="s">
        <v>90</v>
      </c>
      <c r="AA455" t="s">
        <v>90</v>
      </c>
      <c r="AB455" t="s">
        <v>90</v>
      </c>
      <c r="AC455">
        <v>10877</v>
      </c>
      <c r="AD455">
        <f>AC455/AY455</f>
        <v>0.34703234225295043</v>
      </c>
      <c r="AH455" t="s">
        <v>90</v>
      </c>
      <c r="AI455" t="s">
        <v>90</v>
      </c>
      <c r="AJ455" t="s">
        <v>90</v>
      </c>
      <c r="AK455" t="s">
        <v>90</v>
      </c>
      <c r="AL455" t="s">
        <v>90</v>
      </c>
      <c r="AM455" t="s">
        <v>90</v>
      </c>
      <c r="AN455">
        <v>0</v>
      </c>
      <c r="AO455" t="s">
        <v>90</v>
      </c>
      <c r="AP455" t="s">
        <v>90</v>
      </c>
      <c r="AQ455">
        <v>0</v>
      </c>
      <c r="AR455" t="s">
        <v>90</v>
      </c>
      <c r="AT455" t="s">
        <v>90</v>
      </c>
      <c r="AU455" t="s">
        <v>90</v>
      </c>
      <c r="AW455">
        <v>2</v>
      </c>
      <c r="AY455">
        <v>31342.9</v>
      </c>
    </row>
    <row r="456" spans="1:51" ht="12.75" customHeight="1" x14ac:dyDescent="0.2">
      <c r="A456" t="s">
        <v>38</v>
      </c>
      <c r="B456">
        <v>1982</v>
      </c>
      <c r="C456" t="s">
        <v>90</v>
      </c>
      <c r="D456" t="s">
        <v>90</v>
      </c>
      <c r="G456">
        <v>0</v>
      </c>
      <c r="H456" t="s">
        <v>90</v>
      </c>
      <c r="I456" t="s">
        <v>90</v>
      </c>
      <c r="J456" t="s">
        <v>90</v>
      </c>
      <c r="K456" t="s">
        <v>90</v>
      </c>
      <c r="L456" t="s">
        <v>90</v>
      </c>
      <c r="M456" t="s">
        <v>90</v>
      </c>
      <c r="N456" t="s">
        <v>90</v>
      </c>
      <c r="O456">
        <v>0</v>
      </c>
      <c r="P456" t="s">
        <v>90</v>
      </c>
      <c r="Q456" t="s">
        <v>90</v>
      </c>
      <c r="R456" t="s">
        <v>90</v>
      </c>
      <c r="S456" t="s">
        <v>90</v>
      </c>
      <c r="T456" t="s">
        <v>90</v>
      </c>
      <c r="U456" t="s">
        <v>90</v>
      </c>
      <c r="V456" t="s">
        <v>90</v>
      </c>
      <c r="W456" t="s">
        <v>90</v>
      </c>
      <c r="X456" t="s">
        <v>90</v>
      </c>
      <c r="Y456" t="s">
        <v>90</v>
      </c>
      <c r="Z456" t="s">
        <v>90</v>
      </c>
      <c r="AA456" t="s">
        <v>90</v>
      </c>
      <c r="AB456" t="s">
        <v>90</v>
      </c>
      <c r="AC456">
        <v>17286</v>
      </c>
      <c r="AD456">
        <f>AC456/AY456</f>
        <v>0.8560900959795561</v>
      </c>
      <c r="AH456" t="s">
        <v>90</v>
      </c>
      <c r="AI456" t="s">
        <v>90</v>
      </c>
      <c r="AJ456" t="s">
        <v>90</v>
      </c>
      <c r="AK456" t="s">
        <v>90</v>
      </c>
      <c r="AL456" t="s">
        <v>90</v>
      </c>
      <c r="AM456" t="s">
        <v>90</v>
      </c>
      <c r="AN456">
        <v>0</v>
      </c>
      <c r="AO456" t="s">
        <v>90</v>
      </c>
      <c r="AP456" t="s">
        <v>90</v>
      </c>
      <c r="AQ456">
        <v>0</v>
      </c>
      <c r="AR456" t="s">
        <v>90</v>
      </c>
      <c r="AT456" t="s">
        <v>90</v>
      </c>
      <c r="AU456" t="s">
        <v>90</v>
      </c>
      <c r="AW456">
        <v>2</v>
      </c>
      <c r="AY456">
        <v>20191.8</v>
      </c>
    </row>
    <row r="457" spans="1:51" ht="12.75" customHeight="1" x14ac:dyDescent="0.2">
      <c r="A457" t="s">
        <v>39</v>
      </c>
      <c r="B457">
        <v>1982</v>
      </c>
      <c r="C457" t="s">
        <v>90</v>
      </c>
      <c r="D457" t="s">
        <v>90</v>
      </c>
      <c r="G457">
        <v>0</v>
      </c>
      <c r="H457" t="s">
        <v>90</v>
      </c>
      <c r="I457" t="s">
        <v>90</v>
      </c>
      <c r="J457" t="s">
        <v>90</v>
      </c>
      <c r="K457" t="s">
        <v>90</v>
      </c>
      <c r="L457" t="s">
        <v>90</v>
      </c>
      <c r="M457" t="s">
        <v>90</v>
      </c>
      <c r="N457" t="s">
        <v>90</v>
      </c>
      <c r="O457">
        <v>1</v>
      </c>
      <c r="P457" t="s">
        <v>90</v>
      </c>
      <c r="Q457" t="s">
        <v>90</v>
      </c>
      <c r="R457" t="s">
        <v>90</v>
      </c>
      <c r="S457" t="s">
        <v>90</v>
      </c>
      <c r="T457" t="s">
        <v>90</v>
      </c>
      <c r="U457" t="s">
        <v>90</v>
      </c>
      <c r="V457" t="s">
        <v>90</v>
      </c>
      <c r="W457" t="s">
        <v>90</v>
      </c>
      <c r="X457" t="s">
        <v>90</v>
      </c>
      <c r="Y457" t="s">
        <v>90</v>
      </c>
      <c r="Z457" t="s">
        <v>90</v>
      </c>
      <c r="AA457" t="s">
        <v>90</v>
      </c>
      <c r="AB457" t="s">
        <v>90</v>
      </c>
      <c r="AC457">
        <v>122928</v>
      </c>
      <c r="AD457">
        <f>AC457/AY457</f>
        <v>0.37034649184911139</v>
      </c>
      <c r="AH457" t="s">
        <v>90</v>
      </c>
      <c r="AI457" t="s">
        <v>90</v>
      </c>
      <c r="AJ457" t="s">
        <v>90</v>
      </c>
      <c r="AK457" t="s">
        <v>90</v>
      </c>
      <c r="AL457" t="s">
        <v>90</v>
      </c>
      <c r="AM457" t="s">
        <v>90</v>
      </c>
      <c r="AN457">
        <v>0</v>
      </c>
      <c r="AO457" t="s">
        <v>90</v>
      </c>
      <c r="AP457" t="s">
        <v>90</v>
      </c>
      <c r="AQ457">
        <v>0.5</v>
      </c>
      <c r="AR457" t="s">
        <v>90</v>
      </c>
      <c r="AT457" t="s">
        <v>90</v>
      </c>
      <c r="AU457" t="s">
        <v>90</v>
      </c>
      <c r="AW457">
        <v>2</v>
      </c>
      <c r="AY457">
        <v>331927</v>
      </c>
    </row>
    <row r="458" spans="1:51" ht="12.75" customHeight="1" x14ac:dyDescent="0.2">
      <c r="A458" t="s">
        <v>40</v>
      </c>
      <c r="B458">
        <v>1982</v>
      </c>
      <c r="C458" t="s">
        <v>90</v>
      </c>
      <c r="D458" t="s">
        <v>90</v>
      </c>
      <c r="G458">
        <v>0</v>
      </c>
      <c r="H458" t="s">
        <v>90</v>
      </c>
      <c r="I458" t="s">
        <v>90</v>
      </c>
      <c r="J458" t="s">
        <v>90</v>
      </c>
      <c r="K458" t="s">
        <v>90</v>
      </c>
      <c r="L458" t="s">
        <v>90</v>
      </c>
      <c r="M458" t="s">
        <v>90</v>
      </c>
      <c r="N458" t="s">
        <v>90</v>
      </c>
      <c r="O458">
        <v>0</v>
      </c>
      <c r="P458" t="s">
        <v>90</v>
      </c>
      <c r="Q458" t="s">
        <v>90</v>
      </c>
      <c r="R458" t="s">
        <v>90</v>
      </c>
      <c r="S458" t="s">
        <v>90</v>
      </c>
      <c r="T458" t="s">
        <v>90</v>
      </c>
      <c r="U458" t="s">
        <v>90</v>
      </c>
      <c r="V458" t="s">
        <v>90</v>
      </c>
      <c r="W458" t="s">
        <v>90</v>
      </c>
      <c r="X458" t="s">
        <v>90</v>
      </c>
      <c r="Y458" t="s">
        <v>90</v>
      </c>
      <c r="Z458" t="s">
        <v>90</v>
      </c>
      <c r="AA458" t="s">
        <v>90</v>
      </c>
      <c r="AB458" t="s">
        <v>90</v>
      </c>
      <c r="AC458">
        <v>10208</v>
      </c>
      <c r="AD458">
        <f>AC458/AY458</f>
        <v>0.26417877615455287</v>
      </c>
      <c r="AH458" t="s">
        <v>90</v>
      </c>
      <c r="AI458" t="s">
        <v>90</v>
      </c>
      <c r="AJ458" t="s">
        <v>90</v>
      </c>
      <c r="AK458" t="s">
        <v>90</v>
      </c>
      <c r="AL458" t="s">
        <v>90</v>
      </c>
      <c r="AM458" t="s">
        <v>90</v>
      </c>
      <c r="AN458">
        <v>0</v>
      </c>
      <c r="AO458" t="s">
        <v>90</v>
      </c>
      <c r="AP458" t="s">
        <v>90</v>
      </c>
      <c r="AQ458">
        <v>1</v>
      </c>
      <c r="AR458" t="s">
        <v>90</v>
      </c>
      <c r="AT458" t="s">
        <v>90</v>
      </c>
      <c r="AU458" t="s">
        <v>90</v>
      </c>
      <c r="AW458">
        <v>2</v>
      </c>
      <c r="AY458">
        <v>38640.5</v>
      </c>
    </row>
    <row r="459" spans="1:51" ht="12.75" customHeight="1" x14ac:dyDescent="0.2">
      <c r="A459" t="s">
        <v>41</v>
      </c>
      <c r="B459">
        <v>1982</v>
      </c>
      <c r="C459" t="s">
        <v>90</v>
      </c>
      <c r="D459" t="s">
        <v>90</v>
      </c>
      <c r="G459">
        <v>0</v>
      </c>
      <c r="H459" t="s">
        <v>90</v>
      </c>
      <c r="I459" t="s">
        <v>90</v>
      </c>
      <c r="J459" t="s">
        <v>90</v>
      </c>
      <c r="K459" t="s">
        <v>90</v>
      </c>
      <c r="L459" t="s">
        <v>90</v>
      </c>
      <c r="M459" t="s">
        <v>90</v>
      </c>
      <c r="N459" t="s">
        <v>90</v>
      </c>
      <c r="O459">
        <v>0</v>
      </c>
      <c r="P459" t="s">
        <v>90</v>
      </c>
      <c r="Q459" t="s">
        <v>90</v>
      </c>
      <c r="R459" t="s">
        <v>90</v>
      </c>
      <c r="S459" t="s">
        <v>90</v>
      </c>
      <c r="T459" t="s">
        <v>90</v>
      </c>
      <c r="U459" t="s">
        <v>90</v>
      </c>
      <c r="V459" t="s">
        <v>90</v>
      </c>
      <c r="W459" t="s">
        <v>90</v>
      </c>
      <c r="X459" t="s">
        <v>90</v>
      </c>
      <c r="Y459" t="s">
        <v>90</v>
      </c>
      <c r="Z459" t="s">
        <v>90</v>
      </c>
      <c r="AA459" t="s">
        <v>90</v>
      </c>
      <c r="AB459" t="s">
        <v>90</v>
      </c>
      <c r="AC459">
        <v>68605</v>
      </c>
      <c r="AD459">
        <f>AC459/AY459</f>
        <v>1.5239392068096904</v>
      </c>
      <c r="AH459" t="s">
        <v>90</v>
      </c>
      <c r="AI459" t="s">
        <v>90</v>
      </c>
      <c r="AJ459" t="s">
        <v>90</v>
      </c>
      <c r="AK459" t="s">
        <v>90</v>
      </c>
      <c r="AL459" t="s">
        <v>90</v>
      </c>
      <c r="AM459" t="s">
        <v>90</v>
      </c>
      <c r="AN459">
        <v>0</v>
      </c>
      <c r="AO459" t="s">
        <v>90</v>
      </c>
      <c r="AP459" t="s">
        <v>90</v>
      </c>
      <c r="AQ459">
        <v>1</v>
      </c>
      <c r="AR459" t="s">
        <v>90</v>
      </c>
      <c r="AT459" t="s">
        <v>90</v>
      </c>
      <c r="AU459" t="s">
        <v>90</v>
      </c>
      <c r="AW459">
        <v>2</v>
      </c>
      <c r="AY459">
        <v>45018.2</v>
      </c>
    </row>
    <row r="460" spans="1:51" ht="12.75" customHeight="1" x14ac:dyDescent="0.2">
      <c r="A460" t="s">
        <v>42</v>
      </c>
      <c r="B460">
        <v>1982</v>
      </c>
      <c r="C460" t="s">
        <v>90</v>
      </c>
      <c r="D460" t="s">
        <v>90</v>
      </c>
      <c r="G460">
        <v>0</v>
      </c>
      <c r="H460" t="s">
        <v>90</v>
      </c>
      <c r="I460" t="s">
        <v>90</v>
      </c>
      <c r="J460" t="s">
        <v>90</v>
      </c>
      <c r="K460" t="s">
        <v>90</v>
      </c>
      <c r="L460" t="s">
        <v>90</v>
      </c>
      <c r="M460" t="s">
        <v>90</v>
      </c>
      <c r="N460" t="s">
        <v>90</v>
      </c>
      <c r="O460">
        <v>0</v>
      </c>
      <c r="P460" t="s">
        <v>90</v>
      </c>
      <c r="Q460" t="s">
        <v>90</v>
      </c>
      <c r="R460" t="s">
        <v>90</v>
      </c>
      <c r="S460" t="s">
        <v>90</v>
      </c>
      <c r="T460" t="s">
        <v>90</v>
      </c>
      <c r="U460" t="s">
        <v>90</v>
      </c>
      <c r="V460" t="s">
        <v>90</v>
      </c>
      <c r="W460" t="s">
        <v>90</v>
      </c>
      <c r="X460" t="s">
        <v>90</v>
      </c>
      <c r="Y460" t="s">
        <v>90</v>
      </c>
      <c r="Z460" t="s">
        <v>90</v>
      </c>
      <c r="AA460" t="s">
        <v>90</v>
      </c>
      <c r="AB460" t="s">
        <v>90</v>
      </c>
      <c r="AC460">
        <v>843</v>
      </c>
      <c r="AD460">
        <f>AC460/AY460</f>
        <v>0.11442129023238516</v>
      </c>
      <c r="AH460" t="s">
        <v>90</v>
      </c>
      <c r="AI460" t="s">
        <v>90</v>
      </c>
      <c r="AJ460" t="s">
        <v>90</v>
      </c>
      <c r="AK460" t="s">
        <v>90</v>
      </c>
      <c r="AL460" t="s">
        <v>90</v>
      </c>
      <c r="AM460" t="s">
        <v>90</v>
      </c>
      <c r="AN460">
        <v>0</v>
      </c>
      <c r="AO460" t="s">
        <v>90</v>
      </c>
      <c r="AP460" t="s">
        <v>90</v>
      </c>
      <c r="AQ460">
        <v>0</v>
      </c>
      <c r="AR460" t="s">
        <v>90</v>
      </c>
      <c r="AT460" t="s">
        <v>90</v>
      </c>
      <c r="AU460" t="s">
        <v>90</v>
      </c>
      <c r="AW460">
        <v>2</v>
      </c>
      <c r="AY460">
        <v>7367.51</v>
      </c>
    </row>
    <row r="461" spans="1:51" ht="12.75" customHeight="1" x14ac:dyDescent="0.2">
      <c r="A461" t="s">
        <v>43</v>
      </c>
      <c r="B461">
        <v>1982</v>
      </c>
      <c r="C461" t="s">
        <v>90</v>
      </c>
      <c r="D461" t="s">
        <v>90</v>
      </c>
      <c r="G461">
        <v>0</v>
      </c>
      <c r="H461" t="s">
        <v>90</v>
      </c>
      <c r="I461" t="s">
        <v>90</v>
      </c>
      <c r="J461" t="s">
        <v>90</v>
      </c>
      <c r="K461" t="s">
        <v>90</v>
      </c>
      <c r="L461" t="s">
        <v>90</v>
      </c>
      <c r="M461" t="s">
        <v>90</v>
      </c>
      <c r="N461" t="s">
        <v>90</v>
      </c>
      <c r="O461">
        <v>0</v>
      </c>
      <c r="P461" t="s">
        <v>90</v>
      </c>
      <c r="Q461" t="s">
        <v>90</v>
      </c>
      <c r="R461" t="s">
        <v>90</v>
      </c>
      <c r="S461" t="s">
        <v>90</v>
      </c>
      <c r="T461" t="s">
        <v>90</v>
      </c>
      <c r="U461" t="s">
        <v>90</v>
      </c>
      <c r="V461" t="s">
        <v>90</v>
      </c>
      <c r="W461" t="s">
        <v>90</v>
      </c>
      <c r="X461" t="s">
        <v>90</v>
      </c>
      <c r="Y461" t="s">
        <v>90</v>
      </c>
      <c r="Z461" t="s">
        <v>90</v>
      </c>
      <c r="AA461" t="s">
        <v>90</v>
      </c>
      <c r="AB461" t="s">
        <v>90</v>
      </c>
      <c r="AC461">
        <v>111141</v>
      </c>
      <c r="AD461">
        <f>AC461/AY461</f>
        <v>0.9171562964185509</v>
      </c>
      <c r="AH461" t="s">
        <v>90</v>
      </c>
      <c r="AI461" t="s">
        <v>90</v>
      </c>
      <c r="AJ461" t="s">
        <v>90</v>
      </c>
      <c r="AK461" t="s">
        <v>90</v>
      </c>
      <c r="AL461" t="s">
        <v>90</v>
      </c>
      <c r="AM461" t="s">
        <v>90</v>
      </c>
      <c r="AN461">
        <v>0</v>
      </c>
      <c r="AO461" t="s">
        <v>90</v>
      </c>
      <c r="AP461" t="s">
        <v>90</v>
      </c>
      <c r="AQ461">
        <v>0</v>
      </c>
      <c r="AR461" t="s">
        <v>90</v>
      </c>
      <c r="AT461" t="s">
        <v>90</v>
      </c>
      <c r="AU461" t="s">
        <v>90</v>
      </c>
      <c r="AW461">
        <v>2</v>
      </c>
      <c r="AY461">
        <v>121180</v>
      </c>
    </row>
    <row r="462" spans="1:51" ht="12.75" customHeight="1" x14ac:dyDescent="0.2">
      <c r="A462" t="s">
        <v>45</v>
      </c>
      <c r="B462">
        <v>1982</v>
      </c>
      <c r="C462" t="s">
        <v>90</v>
      </c>
      <c r="D462" t="s">
        <v>90</v>
      </c>
      <c r="G462">
        <v>0</v>
      </c>
      <c r="H462" t="s">
        <v>90</v>
      </c>
      <c r="I462" t="s">
        <v>90</v>
      </c>
      <c r="J462" t="s">
        <v>90</v>
      </c>
      <c r="K462" t="s">
        <v>90</v>
      </c>
      <c r="L462" t="s">
        <v>90</v>
      </c>
      <c r="M462" t="s">
        <v>90</v>
      </c>
      <c r="N462" t="s">
        <v>90</v>
      </c>
      <c r="O462">
        <v>0</v>
      </c>
      <c r="P462" t="s">
        <v>90</v>
      </c>
      <c r="Q462" t="s">
        <v>90</v>
      </c>
      <c r="R462" t="s">
        <v>90</v>
      </c>
      <c r="S462" t="s">
        <v>90</v>
      </c>
      <c r="T462" t="s">
        <v>90</v>
      </c>
      <c r="U462" t="s">
        <v>90</v>
      </c>
      <c r="V462">
        <v>0</v>
      </c>
      <c r="W462">
        <v>0</v>
      </c>
      <c r="X462">
        <v>0</v>
      </c>
      <c r="Y462">
        <v>0</v>
      </c>
      <c r="Z462">
        <v>1</v>
      </c>
      <c r="AA462">
        <v>0</v>
      </c>
      <c r="AB462">
        <v>0</v>
      </c>
      <c r="AC462">
        <v>0</v>
      </c>
      <c r="AD462">
        <f>AC462/AY462</f>
        <v>0</v>
      </c>
      <c r="AH462" t="s">
        <v>90</v>
      </c>
      <c r="AI462" t="s">
        <v>90</v>
      </c>
      <c r="AJ462" t="s">
        <v>90</v>
      </c>
      <c r="AK462" t="s">
        <v>90</v>
      </c>
      <c r="AL462" t="s">
        <v>90</v>
      </c>
      <c r="AM462" t="s">
        <v>90</v>
      </c>
      <c r="AN462">
        <v>0</v>
      </c>
      <c r="AO462" t="s">
        <v>90</v>
      </c>
      <c r="AP462" t="s">
        <v>90</v>
      </c>
      <c r="AQ462">
        <v>0</v>
      </c>
      <c r="AR462" t="s">
        <v>90</v>
      </c>
      <c r="AT462" t="s">
        <v>90</v>
      </c>
      <c r="AU462" t="s">
        <v>90</v>
      </c>
      <c r="AW462">
        <v>2</v>
      </c>
      <c r="AY462">
        <v>55452</v>
      </c>
    </row>
    <row r="463" spans="1:51" ht="12.75" customHeight="1" x14ac:dyDescent="0.2">
      <c r="A463" t="s">
        <v>47</v>
      </c>
      <c r="B463">
        <v>1982</v>
      </c>
      <c r="C463" t="s">
        <v>90</v>
      </c>
      <c r="D463" t="s">
        <v>90</v>
      </c>
      <c r="G463">
        <v>0</v>
      </c>
      <c r="H463" t="s">
        <v>90</v>
      </c>
      <c r="I463" t="s">
        <v>90</v>
      </c>
      <c r="J463" t="s">
        <v>90</v>
      </c>
      <c r="K463" t="s">
        <v>90</v>
      </c>
      <c r="L463" t="s">
        <v>90</v>
      </c>
      <c r="M463" t="s">
        <v>90</v>
      </c>
      <c r="N463" t="s">
        <v>90</v>
      </c>
      <c r="O463">
        <v>1</v>
      </c>
      <c r="P463" t="s">
        <v>90</v>
      </c>
      <c r="Q463" t="s">
        <v>90</v>
      </c>
      <c r="R463" t="s">
        <v>90</v>
      </c>
      <c r="S463" t="s">
        <v>90</v>
      </c>
      <c r="T463" t="s">
        <v>90</v>
      </c>
      <c r="U463" t="s">
        <v>90</v>
      </c>
      <c r="V463">
        <v>0</v>
      </c>
      <c r="W463">
        <v>0</v>
      </c>
      <c r="X463">
        <v>0</v>
      </c>
      <c r="Y463">
        <v>0</v>
      </c>
      <c r="Z463">
        <v>0</v>
      </c>
      <c r="AA463">
        <v>0</v>
      </c>
      <c r="AB463">
        <v>0</v>
      </c>
      <c r="AC463">
        <v>0</v>
      </c>
      <c r="AD463">
        <f>AC463/AY463</f>
        <v>0</v>
      </c>
      <c r="AE463">
        <v>0</v>
      </c>
      <c r="AH463" t="s">
        <v>90</v>
      </c>
      <c r="AI463" t="s">
        <v>90</v>
      </c>
      <c r="AJ463" t="s">
        <v>90</v>
      </c>
      <c r="AK463" t="s">
        <v>90</v>
      </c>
      <c r="AL463" t="s">
        <v>90</v>
      </c>
      <c r="AM463" t="s">
        <v>90</v>
      </c>
      <c r="AN463">
        <v>0</v>
      </c>
      <c r="AO463" t="s">
        <v>90</v>
      </c>
      <c r="AP463" t="s">
        <v>90</v>
      </c>
      <c r="AQ463">
        <v>1</v>
      </c>
      <c r="AR463" t="s">
        <v>90</v>
      </c>
      <c r="AT463" t="s">
        <v>90</v>
      </c>
      <c r="AU463" t="s">
        <v>90</v>
      </c>
      <c r="AW463">
        <v>2</v>
      </c>
      <c r="AY463">
        <v>12613.4</v>
      </c>
    </row>
    <row r="464" spans="1:51" ht="12.75" customHeight="1" x14ac:dyDescent="0.2">
      <c r="A464" t="s">
        <v>48</v>
      </c>
      <c r="B464">
        <v>1982</v>
      </c>
      <c r="C464" t="s">
        <v>90</v>
      </c>
      <c r="D464" t="s">
        <v>90</v>
      </c>
      <c r="G464">
        <v>0</v>
      </c>
      <c r="H464" t="s">
        <v>90</v>
      </c>
      <c r="I464" t="s">
        <v>90</v>
      </c>
      <c r="J464" t="s">
        <v>90</v>
      </c>
      <c r="K464" t="s">
        <v>90</v>
      </c>
      <c r="L464" t="s">
        <v>90</v>
      </c>
      <c r="M464" t="s">
        <v>90</v>
      </c>
      <c r="N464" t="s">
        <v>90</v>
      </c>
      <c r="O464">
        <v>1</v>
      </c>
      <c r="P464" t="s">
        <v>90</v>
      </c>
      <c r="Q464" t="s">
        <v>90</v>
      </c>
      <c r="R464" t="s">
        <v>90</v>
      </c>
      <c r="S464" t="s">
        <v>90</v>
      </c>
      <c r="T464" t="s">
        <v>90</v>
      </c>
      <c r="U464" t="s">
        <v>90</v>
      </c>
      <c r="V464" t="s">
        <v>90</v>
      </c>
      <c r="W464" t="s">
        <v>90</v>
      </c>
      <c r="X464" t="s">
        <v>90</v>
      </c>
      <c r="Y464" t="s">
        <v>90</v>
      </c>
      <c r="Z464" t="s">
        <v>90</v>
      </c>
      <c r="AA464" t="s">
        <v>90</v>
      </c>
      <c r="AB464" t="s">
        <v>90</v>
      </c>
      <c r="AC464">
        <v>382</v>
      </c>
      <c r="AD464">
        <f>AC464/AY464</f>
        <v>4.0779856032162706E-2</v>
      </c>
      <c r="AH464" t="s">
        <v>90</v>
      </c>
      <c r="AI464" t="s">
        <v>90</v>
      </c>
      <c r="AJ464" t="s">
        <v>90</v>
      </c>
      <c r="AK464" t="s">
        <v>90</v>
      </c>
      <c r="AL464" t="s">
        <v>90</v>
      </c>
      <c r="AM464" t="s">
        <v>90</v>
      </c>
      <c r="AN464">
        <v>0</v>
      </c>
      <c r="AO464" t="s">
        <v>90</v>
      </c>
      <c r="AP464" t="s">
        <v>90</v>
      </c>
      <c r="AQ464">
        <v>0</v>
      </c>
      <c r="AR464" t="s">
        <v>90</v>
      </c>
      <c r="AT464" t="s">
        <v>90</v>
      </c>
      <c r="AU464" t="s">
        <v>90</v>
      </c>
      <c r="AW464">
        <v>2</v>
      </c>
      <c r="AY464">
        <v>9367.3700000000008</v>
      </c>
    </row>
    <row r="465" spans="1:51" ht="12.75" customHeight="1" x14ac:dyDescent="0.2">
      <c r="A465" t="s">
        <v>49</v>
      </c>
      <c r="B465">
        <v>1982</v>
      </c>
      <c r="C465" t="s">
        <v>90</v>
      </c>
      <c r="D465" t="s">
        <v>90</v>
      </c>
      <c r="G465">
        <v>0</v>
      </c>
      <c r="H465" t="s">
        <v>90</v>
      </c>
      <c r="I465" t="s">
        <v>90</v>
      </c>
      <c r="J465" t="s">
        <v>90</v>
      </c>
      <c r="K465" t="s">
        <v>90</v>
      </c>
      <c r="L465" t="s">
        <v>90</v>
      </c>
      <c r="M465" t="s">
        <v>90</v>
      </c>
      <c r="N465" t="s">
        <v>90</v>
      </c>
      <c r="O465">
        <v>1</v>
      </c>
      <c r="P465" t="s">
        <v>90</v>
      </c>
      <c r="Q465" t="s">
        <v>90</v>
      </c>
      <c r="R465" t="s">
        <v>90</v>
      </c>
      <c r="S465" t="s">
        <v>90</v>
      </c>
      <c r="T465" t="s">
        <v>90</v>
      </c>
      <c r="U465" t="s">
        <v>90</v>
      </c>
      <c r="V465" t="s">
        <v>90</v>
      </c>
      <c r="W465" t="s">
        <v>90</v>
      </c>
      <c r="X465" t="s">
        <v>90</v>
      </c>
      <c r="Y465" t="s">
        <v>90</v>
      </c>
      <c r="Z465" t="s">
        <v>90</v>
      </c>
      <c r="AA465" t="s">
        <v>90</v>
      </c>
      <c r="AB465" t="s">
        <v>90</v>
      </c>
      <c r="AC465">
        <v>74249</v>
      </c>
      <c r="AD465">
        <f>AC465/AY465</f>
        <v>0.51732811237145004</v>
      </c>
      <c r="AH465" t="s">
        <v>90</v>
      </c>
      <c r="AI465" t="s">
        <v>90</v>
      </c>
      <c r="AJ465" t="s">
        <v>90</v>
      </c>
      <c r="AK465" t="s">
        <v>90</v>
      </c>
      <c r="AL465" t="s">
        <v>90</v>
      </c>
      <c r="AM465" t="s">
        <v>90</v>
      </c>
      <c r="AN465">
        <v>0</v>
      </c>
      <c r="AO465" t="s">
        <v>90</v>
      </c>
      <c r="AP465" t="s">
        <v>90</v>
      </c>
      <c r="AQ465">
        <v>1</v>
      </c>
      <c r="AR465" t="s">
        <v>90</v>
      </c>
      <c r="AT465" t="s">
        <v>90</v>
      </c>
      <c r="AU465" t="s">
        <v>90</v>
      </c>
      <c r="AW465">
        <v>2</v>
      </c>
      <c r="AY465">
        <v>143524</v>
      </c>
    </row>
    <row r="466" spans="1:51" ht="12.75" customHeight="1" x14ac:dyDescent="0.2">
      <c r="A466" t="s">
        <v>50</v>
      </c>
      <c r="B466">
        <v>1982</v>
      </c>
      <c r="C466" t="s">
        <v>90</v>
      </c>
      <c r="D466" t="s">
        <v>90</v>
      </c>
      <c r="G466">
        <v>0</v>
      </c>
      <c r="H466" t="s">
        <v>90</v>
      </c>
      <c r="I466" t="s">
        <v>90</v>
      </c>
      <c r="J466" t="s">
        <v>90</v>
      </c>
      <c r="K466" t="s">
        <v>90</v>
      </c>
      <c r="L466" t="s">
        <v>90</v>
      </c>
      <c r="M466" t="s">
        <v>90</v>
      </c>
      <c r="N466" t="s">
        <v>90</v>
      </c>
      <c r="O466">
        <v>0</v>
      </c>
      <c r="P466" t="s">
        <v>90</v>
      </c>
      <c r="Q466" t="s">
        <v>90</v>
      </c>
      <c r="R466" t="s">
        <v>90</v>
      </c>
      <c r="S466" t="s">
        <v>90</v>
      </c>
      <c r="T466" t="s">
        <v>90</v>
      </c>
      <c r="U466" t="s">
        <v>90</v>
      </c>
      <c r="V466" t="s">
        <v>90</v>
      </c>
      <c r="W466">
        <v>0</v>
      </c>
      <c r="X466">
        <v>0</v>
      </c>
      <c r="Y466">
        <v>0</v>
      </c>
      <c r="Z466">
        <v>1</v>
      </c>
      <c r="AA466">
        <v>0</v>
      </c>
      <c r="AB466">
        <v>0</v>
      </c>
      <c r="AC466">
        <v>105</v>
      </c>
      <c r="AD466">
        <f>AC466/AY466</f>
        <v>1.8334526532679111E-3</v>
      </c>
      <c r="AH466" t="s">
        <v>90</v>
      </c>
      <c r="AI466" t="s">
        <v>90</v>
      </c>
      <c r="AJ466" t="s">
        <v>90</v>
      </c>
      <c r="AK466" t="s">
        <v>90</v>
      </c>
      <c r="AL466" t="s">
        <v>90</v>
      </c>
      <c r="AM466" t="s">
        <v>90</v>
      </c>
      <c r="AN466">
        <v>0</v>
      </c>
      <c r="AO466" t="s">
        <v>90</v>
      </c>
      <c r="AP466" t="s">
        <v>90</v>
      </c>
      <c r="AQ466">
        <v>0</v>
      </c>
      <c r="AR466" t="s">
        <v>90</v>
      </c>
      <c r="AT466" t="s">
        <v>90</v>
      </c>
      <c r="AU466" t="s">
        <v>90</v>
      </c>
      <c r="AW466">
        <v>2</v>
      </c>
      <c r="AY466">
        <v>57269</v>
      </c>
    </row>
    <row r="467" spans="1:51" ht="12.75" customHeight="1" x14ac:dyDescent="0.2">
      <c r="A467" t="s">
        <v>51</v>
      </c>
      <c r="B467">
        <v>1982</v>
      </c>
      <c r="C467" t="s">
        <v>90</v>
      </c>
      <c r="D467" t="s">
        <v>90</v>
      </c>
      <c r="G467">
        <v>0</v>
      </c>
      <c r="H467" t="s">
        <v>90</v>
      </c>
      <c r="I467" t="s">
        <v>90</v>
      </c>
      <c r="J467" t="s">
        <v>90</v>
      </c>
      <c r="K467" t="s">
        <v>90</v>
      </c>
      <c r="L467" t="s">
        <v>90</v>
      </c>
      <c r="M467" t="s">
        <v>90</v>
      </c>
      <c r="N467" t="s">
        <v>90</v>
      </c>
      <c r="O467">
        <v>0</v>
      </c>
      <c r="P467" t="s">
        <v>90</v>
      </c>
      <c r="Q467" t="s">
        <v>90</v>
      </c>
      <c r="R467" t="s">
        <v>90</v>
      </c>
      <c r="S467" t="s">
        <v>90</v>
      </c>
      <c r="T467" t="s">
        <v>90</v>
      </c>
      <c r="U467" t="s">
        <v>90</v>
      </c>
      <c r="V467" t="s">
        <v>90</v>
      </c>
      <c r="W467" t="s">
        <v>90</v>
      </c>
      <c r="X467" t="s">
        <v>90</v>
      </c>
      <c r="Y467" t="s">
        <v>90</v>
      </c>
      <c r="Z467" t="s">
        <v>90</v>
      </c>
      <c r="AA467" t="s">
        <v>90</v>
      </c>
      <c r="AB467" t="s">
        <v>90</v>
      </c>
      <c r="AC467">
        <v>0</v>
      </c>
      <c r="AD467">
        <f>AC467/AY467</f>
        <v>0</v>
      </c>
      <c r="AH467" t="s">
        <v>90</v>
      </c>
      <c r="AI467" t="s">
        <v>90</v>
      </c>
      <c r="AJ467" t="s">
        <v>90</v>
      </c>
      <c r="AK467" t="s">
        <v>90</v>
      </c>
      <c r="AL467" t="s">
        <v>90</v>
      </c>
      <c r="AM467" t="s">
        <v>90</v>
      </c>
      <c r="AN467">
        <v>0</v>
      </c>
      <c r="AO467" t="s">
        <v>90</v>
      </c>
      <c r="AP467" t="s">
        <v>90</v>
      </c>
      <c r="AQ467">
        <v>0</v>
      </c>
      <c r="AR467" t="s">
        <v>90</v>
      </c>
      <c r="AT467" t="s">
        <v>90</v>
      </c>
      <c r="AU467" t="s">
        <v>90</v>
      </c>
      <c r="AW467">
        <v>2</v>
      </c>
      <c r="AY467">
        <v>32155.9</v>
      </c>
    </row>
    <row r="468" spans="1:51" ht="12.75" customHeight="1" x14ac:dyDescent="0.2">
      <c r="A468" t="s">
        <v>52</v>
      </c>
      <c r="B468">
        <v>1982</v>
      </c>
      <c r="C468" t="s">
        <v>90</v>
      </c>
      <c r="D468" t="s">
        <v>90</v>
      </c>
      <c r="G468">
        <v>0</v>
      </c>
      <c r="H468" t="s">
        <v>90</v>
      </c>
      <c r="I468" t="s">
        <v>90</v>
      </c>
      <c r="J468" t="s">
        <v>90</v>
      </c>
      <c r="K468" t="s">
        <v>90</v>
      </c>
      <c r="L468" t="s">
        <v>90</v>
      </c>
      <c r="M468" t="s">
        <v>90</v>
      </c>
      <c r="N468" t="s">
        <v>90</v>
      </c>
      <c r="O468">
        <v>1</v>
      </c>
      <c r="P468" t="s">
        <v>90</v>
      </c>
      <c r="Q468" t="s">
        <v>90</v>
      </c>
      <c r="R468" t="s">
        <v>90</v>
      </c>
      <c r="S468" t="s">
        <v>90</v>
      </c>
      <c r="T468" t="s">
        <v>90</v>
      </c>
      <c r="U468" t="s">
        <v>90</v>
      </c>
      <c r="V468" t="s">
        <v>90</v>
      </c>
      <c r="W468" t="s">
        <v>90</v>
      </c>
      <c r="X468" t="s">
        <v>90</v>
      </c>
      <c r="Y468" t="s">
        <v>90</v>
      </c>
      <c r="Z468" t="s">
        <v>90</v>
      </c>
      <c r="AA468" t="s">
        <v>90</v>
      </c>
      <c r="AB468" t="s">
        <v>90</v>
      </c>
      <c r="AC468">
        <v>752</v>
      </c>
      <c r="AD468">
        <f>AC468/AY468</f>
        <v>2.6541114020908186E-2</v>
      </c>
      <c r="AH468" t="s">
        <v>90</v>
      </c>
      <c r="AI468" t="s">
        <v>90</v>
      </c>
      <c r="AJ468" t="s">
        <v>90</v>
      </c>
      <c r="AK468" t="s">
        <v>90</v>
      </c>
      <c r="AL468" t="s">
        <v>90</v>
      </c>
      <c r="AM468" t="s">
        <v>90</v>
      </c>
      <c r="AN468">
        <v>0</v>
      </c>
      <c r="AO468" t="s">
        <v>90</v>
      </c>
      <c r="AP468" t="s">
        <v>90</v>
      </c>
      <c r="AQ468">
        <v>0</v>
      </c>
      <c r="AR468" t="s">
        <v>90</v>
      </c>
      <c r="AT468" t="s">
        <v>90</v>
      </c>
      <c r="AU468" t="s">
        <v>90</v>
      </c>
      <c r="AW468">
        <v>2</v>
      </c>
      <c r="AY468">
        <v>28333.4</v>
      </c>
    </row>
    <row r="469" spans="1:51" ht="12.75" customHeight="1" x14ac:dyDescent="0.2">
      <c r="A469" t="s">
        <v>53</v>
      </c>
      <c r="B469">
        <v>1982</v>
      </c>
      <c r="C469" t="s">
        <v>90</v>
      </c>
      <c r="D469" t="s">
        <v>90</v>
      </c>
      <c r="G469">
        <v>0</v>
      </c>
      <c r="H469" t="s">
        <v>90</v>
      </c>
      <c r="I469" t="s">
        <v>90</v>
      </c>
      <c r="J469" t="s">
        <v>90</v>
      </c>
      <c r="K469" t="s">
        <v>90</v>
      </c>
      <c r="L469" t="s">
        <v>90</v>
      </c>
      <c r="M469" t="s">
        <v>90</v>
      </c>
      <c r="N469" t="s">
        <v>90</v>
      </c>
      <c r="O469">
        <v>0</v>
      </c>
      <c r="P469" t="s">
        <v>90</v>
      </c>
      <c r="Q469" t="s">
        <v>90</v>
      </c>
      <c r="R469" t="s">
        <v>90</v>
      </c>
      <c r="S469" t="s">
        <v>90</v>
      </c>
      <c r="T469" t="s">
        <v>90</v>
      </c>
      <c r="U469" t="s">
        <v>90</v>
      </c>
      <c r="V469" t="s">
        <v>90</v>
      </c>
      <c r="W469" t="s">
        <v>90</v>
      </c>
      <c r="X469" t="s">
        <v>90</v>
      </c>
      <c r="Y469" t="s">
        <v>90</v>
      </c>
      <c r="Z469" t="s">
        <v>90</v>
      </c>
      <c r="AA469" t="s">
        <v>90</v>
      </c>
      <c r="AB469" t="s">
        <v>90</v>
      </c>
      <c r="AC469">
        <v>14337</v>
      </c>
      <c r="AD469">
        <f>AC469/AY469</f>
        <v>0.41465537935602176</v>
      </c>
      <c r="AH469" t="s">
        <v>90</v>
      </c>
      <c r="AI469" t="s">
        <v>90</v>
      </c>
      <c r="AJ469" t="s">
        <v>90</v>
      </c>
      <c r="AK469" t="s">
        <v>90</v>
      </c>
      <c r="AL469" t="s">
        <v>90</v>
      </c>
      <c r="AM469" t="s">
        <v>90</v>
      </c>
      <c r="AN469">
        <v>0</v>
      </c>
      <c r="AO469" t="s">
        <v>90</v>
      </c>
      <c r="AP469" t="s">
        <v>90</v>
      </c>
      <c r="AQ469">
        <v>0</v>
      </c>
      <c r="AR469" t="s">
        <v>90</v>
      </c>
      <c r="AT469" t="s">
        <v>90</v>
      </c>
      <c r="AU469" t="s">
        <v>90</v>
      </c>
      <c r="AW469">
        <v>2</v>
      </c>
      <c r="AY469">
        <v>34575.699999999997</v>
      </c>
    </row>
    <row r="470" spans="1:51" ht="12.75" customHeight="1" x14ac:dyDescent="0.2">
      <c r="A470" t="s">
        <v>54</v>
      </c>
      <c r="B470">
        <v>1982</v>
      </c>
      <c r="C470" t="s">
        <v>90</v>
      </c>
      <c r="D470" t="s">
        <v>90</v>
      </c>
      <c r="G470">
        <v>0</v>
      </c>
      <c r="H470" t="s">
        <v>90</v>
      </c>
      <c r="I470" t="s">
        <v>90</v>
      </c>
      <c r="J470" t="s">
        <v>90</v>
      </c>
      <c r="K470" t="s">
        <v>90</v>
      </c>
      <c r="L470" t="s">
        <v>90</v>
      </c>
      <c r="M470" t="s">
        <v>90</v>
      </c>
      <c r="N470" t="s">
        <v>90</v>
      </c>
      <c r="O470">
        <v>0</v>
      </c>
      <c r="P470" t="s">
        <v>90</v>
      </c>
      <c r="Q470" t="s">
        <v>90</v>
      </c>
      <c r="R470" t="s">
        <v>90</v>
      </c>
      <c r="S470" t="s">
        <v>90</v>
      </c>
      <c r="T470" t="s">
        <v>90</v>
      </c>
      <c r="U470" t="s">
        <v>90</v>
      </c>
      <c r="V470" t="s">
        <v>90</v>
      </c>
      <c r="W470" t="s">
        <v>90</v>
      </c>
      <c r="X470" t="s">
        <v>90</v>
      </c>
      <c r="Y470" t="s">
        <v>90</v>
      </c>
      <c r="Z470" t="s">
        <v>90</v>
      </c>
      <c r="AA470" t="s">
        <v>90</v>
      </c>
      <c r="AB470" t="s">
        <v>90</v>
      </c>
      <c r="AC470">
        <v>21805</v>
      </c>
      <c r="AD470">
        <f>AC470/AY470</f>
        <v>0.48667203817490728</v>
      </c>
      <c r="AH470" t="s">
        <v>90</v>
      </c>
      <c r="AI470" t="s">
        <v>90</v>
      </c>
      <c r="AJ470" t="s">
        <v>90</v>
      </c>
      <c r="AK470" t="s">
        <v>90</v>
      </c>
      <c r="AL470" t="s">
        <v>90</v>
      </c>
      <c r="AM470" t="s">
        <v>90</v>
      </c>
      <c r="AN470">
        <v>0</v>
      </c>
      <c r="AO470" t="s">
        <v>90</v>
      </c>
      <c r="AP470" t="s">
        <v>90</v>
      </c>
      <c r="AQ470">
        <v>1</v>
      </c>
      <c r="AR470" t="s">
        <v>90</v>
      </c>
      <c r="AT470" t="s">
        <v>90</v>
      </c>
      <c r="AU470" t="s">
        <v>90</v>
      </c>
      <c r="AW470">
        <v>2</v>
      </c>
      <c r="AY470">
        <v>44804.3</v>
      </c>
    </row>
    <row r="471" spans="1:51" ht="12.75" customHeight="1" x14ac:dyDescent="0.2">
      <c r="A471" t="s">
        <v>55</v>
      </c>
      <c r="B471">
        <v>1982</v>
      </c>
      <c r="C471" t="s">
        <v>90</v>
      </c>
      <c r="D471" t="s">
        <v>90</v>
      </c>
      <c r="G471">
        <v>0</v>
      </c>
      <c r="H471" t="s">
        <v>90</v>
      </c>
      <c r="I471" t="s">
        <v>90</v>
      </c>
      <c r="J471" t="s">
        <v>90</v>
      </c>
      <c r="K471" t="s">
        <v>90</v>
      </c>
      <c r="L471" t="s">
        <v>90</v>
      </c>
      <c r="M471" t="s">
        <v>90</v>
      </c>
      <c r="N471" t="s">
        <v>90</v>
      </c>
      <c r="O471">
        <v>0</v>
      </c>
      <c r="P471" t="s">
        <v>90</v>
      </c>
      <c r="Q471" t="s">
        <v>90</v>
      </c>
      <c r="R471" t="s">
        <v>90</v>
      </c>
      <c r="S471" t="s">
        <v>90</v>
      </c>
      <c r="T471" t="s">
        <v>90</v>
      </c>
      <c r="U471" t="s">
        <v>90</v>
      </c>
      <c r="V471" t="s">
        <v>90</v>
      </c>
      <c r="W471" t="s">
        <v>90</v>
      </c>
      <c r="X471" t="s">
        <v>90</v>
      </c>
      <c r="Y471" t="s">
        <v>90</v>
      </c>
      <c r="Z471" t="s">
        <v>90</v>
      </c>
      <c r="AA471" t="s">
        <v>90</v>
      </c>
      <c r="AB471" t="s">
        <v>90</v>
      </c>
      <c r="AC471">
        <v>1617</v>
      </c>
      <c r="AD471">
        <f>AC471/AY471</f>
        <v>0.14751496131951539</v>
      </c>
      <c r="AH471" t="s">
        <v>90</v>
      </c>
      <c r="AI471" t="s">
        <v>90</v>
      </c>
      <c r="AJ471" t="s">
        <v>90</v>
      </c>
      <c r="AK471" t="s">
        <v>90</v>
      </c>
      <c r="AL471" t="s">
        <v>90</v>
      </c>
      <c r="AM471" t="s">
        <v>90</v>
      </c>
      <c r="AN471">
        <v>0</v>
      </c>
      <c r="AO471" t="s">
        <v>90</v>
      </c>
      <c r="AP471" t="s">
        <v>90</v>
      </c>
      <c r="AQ471">
        <v>0</v>
      </c>
      <c r="AR471" t="s">
        <v>90</v>
      </c>
      <c r="AT471" t="s">
        <v>90</v>
      </c>
      <c r="AU471" t="s">
        <v>90</v>
      </c>
      <c r="AW471">
        <v>2</v>
      </c>
      <c r="AY471">
        <v>10961.6</v>
      </c>
    </row>
    <row r="472" spans="1:51" ht="12.75" customHeight="1" x14ac:dyDescent="0.2">
      <c r="A472" t="s">
        <v>56</v>
      </c>
      <c r="B472">
        <v>1982</v>
      </c>
      <c r="C472" t="s">
        <v>90</v>
      </c>
      <c r="D472" t="s">
        <v>90</v>
      </c>
      <c r="G472">
        <v>0</v>
      </c>
      <c r="H472" t="s">
        <v>90</v>
      </c>
      <c r="I472" t="s">
        <v>90</v>
      </c>
      <c r="J472" t="s">
        <v>90</v>
      </c>
      <c r="K472" t="s">
        <v>90</v>
      </c>
      <c r="L472" t="s">
        <v>90</v>
      </c>
      <c r="M472" t="s">
        <v>90</v>
      </c>
      <c r="N472" t="s">
        <v>90</v>
      </c>
      <c r="O472">
        <v>1</v>
      </c>
      <c r="P472" t="s">
        <v>90</v>
      </c>
      <c r="Q472" t="s">
        <v>90</v>
      </c>
      <c r="R472" t="s">
        <v>90</v>
      </c>
      <c r="S472" t="s">
        <v>90</v>
      </c>
      <c r="T472" t="s">
        <v>90</v>
      </c>
      <c r="U472" t="s">
        <v>90</v>
      </c>
      <c r="V472" t="s">
        <v>90</v>
      </c>
      <c r="W472" t="s">
        <v>90</v>
      </c>
      <c r="X472" t="s">
        <v>90</v>
      </c>
      <c r="Y472" t="s">
        <v>90</v>
      </c>
      <c r="Z472" t="s">
        <v>90</v>
      </c>
      <c r="AA472" t="s">
        <v>90</v>
      </c>
      <c r="AB472" t="s">
        <v>90</v>
      </c>
      <c r="AC472">
        <v>17995</v>
      </c>
      <c r="AD472">
        <f>AC472/AY472</f>
        <v>0.31989859952144095</v>
      </c>
      <c r="AH472" t="s">
        <v>90</v>
      </c>
      <c r="AI472" t="s">
        <v>90</v>
      </c>
      <c r="AJ472" t="s">
        <v>90</v>
      </c>
      <c r="AK472" t="s">
        <v>90</v>
      </c>
      <c r="AL472" t="s">
        <v>90</v>
      </c>
      <c r="AM472" t="s">
        <v>90</v>
      </c>
      <c r="AN472">
        <v>0</v>
      </c>
      <c r="AO472" t="s">
        <v>90</v>
      </c>
      <c r="AP472" t="s">
        <v>90</v>
      </c>
      <c r="AQ472">
        <v>1</v>
      </c>
      <c r="AR472" t="s">
        <v>90</v>
      </c>
      <c r="AT472" t="s">
        <v>90</v>
      </c>
      <c r="AU472" t="s">
        <v>90</v>
      </c>
      <c r="AW472">
        <v>2</v>
      </c>
      <c r="AY472">
        <v>56252.2</v>
      </c>
    </row>
    <row r="473" spans="1:51" ht="12.75" customHeight="1" x14ac:dyDescent="0.2">
      <c r="A473" t="s">
        <v>57</v>
      </c>
      <c r="B473">
        <v>1982</v>
      </c>
      <c r="C473" t="s">
        <v>90</v>
      </c>
      <c r="D473" t="s">
        <v>90</v>
      </c>
      <c r="G473">
        <v>0</v>
      </c>
      <c r="H473" t="s">
        <v>90</v>
      </c>
      <c r="I473" t="s">
        <v>90</v>
      </c>
      <c r="J473" t="s">
        <v>90</v>
      </c>
      <c r="K473" t="s">
        <v>90</v>
      </c>
      <c r="L473" t="s">
        <v>90</v>
      </c>
      <c r="M473" t="s">
        <v>90</v>
      </c>
      <c r="N473" t="s">
        <v>90</v>
      </c>
      <c r="O473">
        <v>0</v>
      </c>
      <c r="P473" t="s">
        <v>90</v>
      </c>
      <c r="Q473" t="s">
        <v>90</v>
      </c>
      <c r="R473" t="s">
        <v>90</v>
      </c>
      <c r="S473" t="s">
        <v>90</v>
      </c>
      <c r="T473" t="s">
        <v>90</v>
      </c>
      <c r="U473" t="s">
        <v>90</v>
      </c>
      <c r="V473" t="s">
        <v>90</v>
      </c>
      <c r="W473" t="s">
        <v>90</v>
      </c>
      <c r="X473" t="s">
        <v>90</v>
      </c>
      <c r="Y473" t="s">
        <v>90</v>
      </c>
      <c r="Z473" t="s">
        <v>90</v>
      </c>
      <c r="AA473" t="s">
        <v>90</v>
      </c>
      <c r="AB473" t="s">
        <v>90</v>
      </c>
      <c r="AC473">
        <v>43004</v>
      </c>
      <c r="AD473">
        <f>AC473/AY473</f>
        <v>0.59830736503510895</v>
      </c>
      <c r="AH473" t="s">
        <v>90</v>
      </c>
      <c r="AI473" t="s">
        <v>90</v>
      </c>
      <c r="AJ473" t="s">
        <v>90</v>
      </c>
      <c r="AK473" t="s">
        <v>90</v>
      </c>
      <c r="AL473" t="s">
        <v>90</v>
      </c>
      <c r="AM473" t="s">
        <v>90</v>
      </c>
      <c r="AN473">
        <v>0</v>
      </c>
      <c r="AO473" t="s">
        <v>90</v>
      </c>
      <c r="AP473" t="s">
        <v>90</v>
      </c>
      <c r="AQ473">
        <v>1</v>
      </c>
      <c r="AR473" t="s">
        <v>90</v>
      </c>
      <c r="AT473" t="s">
        <v>90</v>
      </c>
      <c r="AU473" t="s">
        <v>90</v>
      </c>
      <c r="AW473">
        <v>2</v>
      </c>
      <c r="AY473">
        <v>71876.100000000006</v>
      </c>
    </row>
    <row r="474" spans="1:51" ht="12.75" customHeight="1" x14ac:dyDescent="0.2">
      <c r="A474" t="s">
        <v>58</v>
      </c>
      <c r="B474">
        <v>1982</v>
      </c>
      <c r="C474" t="s">
        <v>90</v>
      </c>
      <c r="D474" t="s">
        <v>90</v>
      </c>
      <c r="G474">
        <v>0</v>
      </c>
      <c r="H474" t="s">
        <v>90</v>
      </c>
      <c r="I474" t="s">
        <v>90</v>
      </c>
      <c r="J474" t="s">
        <v>90</v>
      </c>
      <c r="K474" t="s">
        <v>90</v>
      </c>
      <c r="L474" t="s">
        <v>90</v>
      </c>
      <c r="M474" t="s">
        <v>90</v>
      </c>
      <c r="N474" t="s">
        <v>90</v>
      </c>
      <c r="O474">
        <v>1</v>
      </c>
      <c r="P474" t="s">
        <v>90</v>
      </c>
      <c r="Q474" t="s">
        <v>90</v>
      </c>
      <c r="R474" t="s">
        <v>90</v>
      </c>
      <c r="S474" t="s">
        <v>90</v>
      </c>
      <c r="T474" t="s">
        <v>90</v>
      </c>
      <c r="U474" t="s">
        <v>90</v>
      </c>
      <c r="V474" t="s">
        <v>90</v>
      </c>
      <c r="W474" t="s">
        <v>90</v>
      </c>
      <c r="X474" t="s">
        <v>90</v>
      </c>
      <c r="Y474" t="s">
        <v>90</v>
      </c>
      <c r="Z474" t="s">
        <v>90</v>
      </c>
      <c r="AA474" t="s">
        <v>90</v>
      </c>
      <c r="AB474" t="s">
        <v>90</v>
      </c>
      <c r="AC474">
        <v>23106</v>
      </c>
      <c r="AD474">
        <f>AC474/AY474</f>
        <v>0.22556963508210165</v>
      </c>
      <c r="AH474" t="s">
        <v>90</v>
      </c>
      <c r="AI474" t="s">
        <v>90</v>
      </c>
      <c r="AJ474" t="s">
        <v>90</v>
      </c>
      <c r="AK474" t="s">
        <v>90</v>
      </c>
      <c r="AL474" t="s">
        <v>90</v>
      </c>
      <c r="AM474" t="s">
        <v>90</v>
      </c>
      <c r="AN474">
        <v>0</v>
      </c>
      <c r="AO474" t="s">
        <v>90</v>
      </c>
      <c r="AP474" t="s">
        <v>90</v>
      </c>
      <c r="AQ474">
        <v>0</v>
      </c>
      <c r="AR474" t="s">
        <v>90</v>
      </c>
      <c r="AT474" t="s">
        <v>90</v>
      </c>
      <c r="AU474" t="s">
        <v>90</v>
      </c>
      <c r="AW474">
        <v>2</v>
      </c>
      <c r="AY474">
        <v>102434</v>
      </c>
    </row>
    <row r="475" spans="1:51" ht="12.75" customHeight="1" x14ac:dyDescent="0.2">
      <c r="A475" t="s">
        <v>59</v>
      </c>
      <c r="B475">
        <v>1982</v>
      </c>
      <c r="C475" t="s">
        <v>90</v>
      </c>
      <c r="D475" t="s">
        <v>90</v>
      </c>
      <c r="G475">
        <v>0</v>
      </c>
      <c r="H475" t="s">
        <v>90</v>
      </c>
      <c r="I475" t="s">
        <v>90</v>
      </c>
      <c r="J475" t="s">
        <v>90</v>
      </c>
      <c r="K475" t="s">
        <v>90</v>
      </c>
      <c r="L475" t="s">
        <v>90</v>
      </c>
      <c r="M475" t="s">
        <v>90</v>
      </c>
      <c r="N475" t="s">
        <v>90</v>
      </c>
      <c r="O475">
        <v>1</v>
      </c>
      <c r="P475" t="s">
        <v>90</v>
      </c>
      <c r="Q475" t="s">
        <v>90</v>
      </c>
      <c r="R475" t="s">
        <v>90</v>
      </c>
      <c r="S475" t="s">
        <v>90</v>
      </c>
      <c r="T475" t="s">
        <v>90</v>
      </c>
      <c r="U475" t="s">
        <v>90</v>
      </c>
      <c r="V475" t="s">
        <v>90</v>
      </c>
      <c r="W475" t="s">
        <v>90</v>
      </c>
      <c r="X475" t="s">
        <v>90</v>
      </c>
      <c r="Y475" t="s">
        <v>90</v>
      </c>
      <c r="Z475" t="s">
        <v>90</v>
      </c>
      <c r="AA475" t="s">
        <v>90</v>
      </c>
      <c r="AB475" t="s">
        <v>90</v>
      </c>
      <c r="AC475">
        <v>31</v>
      </c>
      <c r="AD475">
        <f>AC475/AY475</f>
        <v>6.4602444889946603E-4</v>
      </c>
      <c r="AH475" t="s">
        <v>90</v>
      </c>
      <c r="AI475" t="s">
        <v>90</v>
      </c>
      <c r="AJ475" t="s">
        <v>90</v>
      </c>
      <c r="AK475" t="s">
        <v>90</v>
      </c>
      <c r="AL475" t="s">
        <v>90</v>
      </c>
      <c r="AM475" t="s">
        <v>90</v>
      </c>
      <c r="AN475">
        <v>0</v>
      </c>
      <c r="AO475" t="s">
        <v>90</v>
      </c>
      <c r="AP475" t="s">
        <v>90</v>
      </c>
      <c r="AQ475">
        <v>0</v>
      </c>
      <c r="AR475" t="s">
        <v>90</v>
      </c>
      <c r="AT475" t="s">
        <v>90</v>
      </c>
      <c r="AU475" t="s">
        <v>90</v>
      </c>
      <c r="AW475">
        <v>2</v>
      </c>
      <c r="AY475">
        <v>47985.8</v>
      </c>
    </row>
    <row r="476" spans="1:51" ht="12.75" customHeight="1" x14ac:dyDescent="0.2">
      <c r="A476" t="s">
        <v>60</v>
      </c>
      <c r="B476">
        <v>1982</v>
      </c>
      <c r="C476" t="s">
        <v>90</v>
      </c>
      <c r="D476" t="s">
        <v>90</v>
      </c>
      <c r="G476">
        <v>0</v>
      </c>
      <c r="H476" t="s">
        <v>90</v>
      </c>
      <c r="I476" t="s">
        <v>90</v>
      </c>
      <c r="J476" t="s">
        <v>90</v>
      </c>
      <c r="K476" t="s">
        <v>90</v>
      </c>
      <c r="L476" t="s">
        <v>90</v>
      </c>
      <c r="M476" t="s">
        <v>90</v>
      </c>
      <c r="N476" t="s">
        <v>90</v>
      </c>
      <c r="O476">
        <v>0</v>
      </c>
      <c r="P476" t="s">
        <v>90</v>
      </c>
      <c r="Q476" t="s">
        <v>90</v>
      </c>
      <c r="R476" t="s">
        <v>90</v>
      </c>
      <c r="S476" t="s">
        <v>90</v>
      </c>
      <c r="T476" t="s">
        <v>90</v>
      </c>
      <c r="U476" t="s">
        <v>90</v>
      </c>
      <c r="V476" t="s">
        <v>90</v>
      </c>
      <c r="W476" t="s">
        <v>90</v>
      </c>
      <c r="X476" t="s">
        <v>90</v>
      </c>
      <c r="Y476" t="s">
        <v>90</v>
      </c>
      <c r="Z476" t="s">
        <v>90</v>
      </c>
      <c r="AA476" t="s">
        <v>90</v>
      </c>
      <c r="AB476" t="s">
        <v>90</v>
      </c>
      <c r="AC476">
        <v>264</v>
      </c>
      <c r="AD476">
        <f>AC476/AY476</f>
        <v>1.261311190314659E-2</v>
      </c>
      <c r="AH476" t="s">
        <v>90</v>
      </c>
      <c r="AI476" t="s">
        <v>90</v>
      </c>
      <c r="AJ476" t="s">
        <v>90</v>
      </c>
      <c r="AK476" t="s">
        <v>90</v>
      </c>
      <c r="AL476" t="s">
        <v>90</v>
      </c>
      <c r="AM476" t="s">
        <v>90</v>
      </c>
      <c r="AN476">
        <v>0</v>
      </c>
      <c r="AO476" t="s">
        <v>90</v>
      </c>
      <c r="AP476" t="s">
        <v>90</v>
      </c>
      <c r="AQ476">
        <v>0</v>
      </c>
      <c r="AR476" t="s">
        <v>90</v>
      </c>
      <c r="AT476" t="s">
        <v>90</v>
      </c>
      <c r="AU476" t="s">
        <v>90</v>
      </c>
      <c r="AW476">
        <v>2</v>
      </c>
      <c r="AY476">
        <v>20930.599999999999</v>
      </c>
    </row>
    <row r="477" spans="1:51" ht="12.75" customHeight="1" x14ac:dyDescent="0.2">
      <c r="A477" t="s">
        <v>61</v>
      </c>
      <c r="B477">
        <v>1982</v>
      </c>
      <c r="C477" t="s">
        <v>90</v>
      </c>
      <c r="D477" t="s">
        <v>90</v>
      </c>
      <c r="G477">
        <v>0</v>
      </c>
      <c r="H477" t="s">
        <v>90</v>
      </c>
      <c r="I477" t="s">
        <v>90</v>
      </c>
      <c r="J477" t="s">
        <v>90</v>
      </c>
      <c r="K477" t="s">
        <v>90</v>
      </c>
      <c r="L477" t="s">
        <v>90</v>
      </c>
      <c r="M477" t="s">
        <v>90</v>
      </c>
      <c r="N477" t="s">
        <v>90</v>
      </c>
      <c r="O477">
        <v>0</v>
      </c>
      <c r="P477" t="s">
        <v>90</v>
      </c>
      <c r="Q477" t="s">
        <v>90</v>
      </c>
      <c r="R477" t="s">
        <v>90</v>
      </c>
      <c r="S477" t="s">
        <v>90</v>
      </c>
      <c r="T477" t="s">
        <v>90</v>
      </c>
      <c r="U477" t="s">
        <v>90</v>
      </c>
      <c r="V477" t="s">
        <v>90</v>
      </c>
      <c r="W477" t="s">
        <v>90</v>
      </c>
      <c r="X477" t="s">
        <v>90</v>
      </c>
      <c r="Y477" t="s">
        <v>90</v>
      </c>
      <c r="Z477" t="s">
        <v>90</v>
      </c>
      <c r="AA477" t="s">
        <v>90</v>
      </c>
      <c r="AB477" t="s">
        <v>90</v>
      </c>
      <c r="AC477">
        <v>0</v>
      </c>
      <c r="AD477">
        <f>AC477/AY477</f>
        <v>0</v>
      </c>
      <c r="AH477" t="s">
        <v>90</v>
      </c>
      <c r="AI477" t="s">
        <v>90</v>
      </c>
      <c r="AJ477" t="s">
        <v>90</v>
      </c>
      <c r="AK477" t="s">
        <v>90</v>
      </c>
      <c r="AL477" t="s">
        <v>90</v>
      </c>
      <c r="AM477" t="s">
        <v>90</v>
      </c>
      <c r="AN477">
        <v>0</v>
      </c>
      <c r="AO477" t="s">
        <v>90</v>
      </c>
      <c r="AP477" t="s">
        <v>90</v>
      </c>
      <c r="AQ477">
        <v>0</v>
      </c>
      <c r="AR477" t="s">
        <v>90</v>
      </c>
      <c r="AT477" t="s">
        <v>90</v>
      </c>
      <c r="AU477" t="s">
        <v>90</v>
      </c>
      <c r="AW477">
        <v>2</v>
      </c>
      <c r="AY477">
        <v>53360.4</v>
      </c>
    </row>
    <row r="478" spans="1:51" ht="12.75" customHeight="1" x14ac:dyDescent="0.2">
      <c r="A478" t="s">
        <v>62</v>
      </c>
      <c r="B478">
        <v>1982</v>
      </c>
      <c r="C478" t="s">
        <v>90</v>
      </c>
      <c r="D478" t="s">
        <v>90</v>
      </c>
      <c r="G478">
        <v>0</v>
      </c>
      <c r="H478" t="s">
        <v>90</v>
      </c>
      <c r="I478" t="s">
        <v>90</v>
      </c>
      <c r="J478" t="s">
        <v>90</v>
      </c>
      <c r="K478" t="s">
        <v>90</v>
      </c>
      <c r="L478" t="s">
        <v>90</v>
      </c>
      <c r="M478" t="s">
        <v>90</v>
      </c>
      <c r="N478" t="s">
        <v>90</v>
      </c>
      <c r="O478">
        <v>0</v>
      </c>
      <c r="P478" t="s">
        <v>90</v>
      </c>
      <c r="Q478" t="s">
        <v>90</v>
      </c>
      <c r="R478" t="s">
        <v>90</v>
      </c>
      <c r="S478" t="s">
        <v>90</v>
      </c>
      <c r="T478" t="s">
        <v>90</v>
      </c>
      <c r="U478" t="s">
        <v>90</v>
      </c>
      <c r="V478" t="s">
        <v>90</v>
      </c>
      <c r="W478" t="s">
        <v>90</v>
      </c>
      <c r="X478" t="s">
        <v>90</v>
      </c>
      <c r="Y478" t="s">
        <v>90</v>
      </c>
      <c r="Z478" t="s">
        <v>90</v>
      </c>
      <c r="AA478" t="s">
        <v>90</v>
      </c>
      <c r="AB478" t="s">
        <v>90</v>
      </c>
      <c r="AC478">
        <v>103</v>
      </c>
      <c r="AD478">
        <f>AC478/AY478</f>
        <v>1.2359693479601705E-2</v>
      </c>
      <c r="AH478" t="s">
        <v>90</v>
      </c>
      <c r="AI478" t="s">
        <v>90</v>
      </c>
      <c r="AJ478" t="s">
        <v>90</v>
      </c>
      <c r="AK478" t="s">
        <v>90</v>
      </c>
      <c r="AL478" t="s">
        <v>90</v>
      </c>
      <c r="AM478" t="s">
        <v>90</v>
      </c>
      <c r="AN478">
        <v>0</v>
      </c>
      <c r="AO478" t="s">
        <v>90</v>
      </c>
      <c r="AP478" t="s">
        <v>90</v>
      </c>
      <c r="AQ478">
        <v>1</v>
      </c>
      <c r="AR478" t="s">
        <v>90</v>
      </c>
      <c r="AT478" t="s">
        <v>90</v>
      </c>
      <c r="AU478" t="s">
        <v>90</v>
      </c>
      <c r="AW478">
        <v>2</v>
      </c>
      <c r="AY478">
        <v>8333.5400000000009</v>
      </c>
    </row>
    <row r="479" spans="1:51" ht="12.75" customHeight="1" x14ac:dyDescent="0.2">
      <c r="A479" t="s">
        <v>64</v>
      </c>
      <c r="B479">
        <v>1982</v>
      </c>
      <c r="C479" t="s">
        <v>90</v>
      </c>
      <c r="D479" t="s">
        <v>90</v>
      </c>
      <c r="G479">
        <v>0</v>
      </c>
      <c r="H479" t="s">
        <v>90</v>
      </c>
      <c r="I479" t="s">
        <v>90</v>
      </c>
      <c r="J479" t="s">
        <v>90</v>
      </c>
      <c r="K479" t="s">
        <v>90</v>
      </c>
      <c r="L479" t="s">
        <v>90</v>
      </c>
      <c r="M479" t="s">
        <v>90</v>
      </c>
      <c r="N479" t="s">
        <v>90</v>
      </c>
      <c r="O479">
        <v>0</v>
      </c>
      <c r="P479" t="s">
        <v>90</v>
      </c>
      <c r="Q479" t="s">
        <v>90</v>
      </c>
      <c r="R479" t="s">
        <v>90</v>
      </c>
      <c r="S479" t="s">
        <v>90</v>
      </c>
      <c r="T479" t="s">
        <v>90</v>
      </c>
      <c r="U479" t="s">
        <v>90</v>
      </c>
      <c r="V479" t="s">
        <v>90</v>
      </c>
      <c r="W479" t="s">
        <v>90</v>
      </c>
      <c r="X479" t="s">
        <v>90</v>
      </c>
      <c r="Y479" t="s">
        <v>90</v>
      </c>
      <c r="Z479" t="s">
        <v>90</v>
      </c>
      <c r="AA479" t="s">
        <v>90</v>
      </c>
      <c r="AB479" t="s">
        <v>90</v>
      </c>
      <c r="AC479">
        <v>9374</v>
      </c>
      <c r="AD479">
        <f>AC479/AY479</f>
        <v>0.52456631225517625</v>
      </c>
      <c r="AH479" t="s">
        <v>90</v>
      </c>
      <c r="AI479" t="s">
        <v>90</v>
      </c>
      <c r="AJ479" t="s">
        <v>90</v>
      </c>
      <c r="AK479" t="s">
        <v>90</v>
      </c>
      <c r="AL479" t="s">
        <v>90</v>
      </c>
      <c r="AM479" t="s">
        <v>90</v>
      </c>
      <c r="AN479">
        <v>0</v>
      </c>
      <c r="AO479" t="s">
        <v>90</v>
      </c>
      <c r="AP479" t="s">
        <v>90</v>
      </c>
      <c r="AQ479">
        <v>0</v>
      </c>
      <c r="AR479" t="s">
        <v>90</v>
      </c>
      <c r="AT479" t="s">
        <v>90</v>
      </c>
      <c r="AU479" t="s">
        <v>90</v>
      </c>
      <c r="AW479">
        <v>2</v>
      </c>
      <c r="AY479">
        <v>17870</v>
      </c>
    </row>
    <row r="480" spans="1:51" ht="12.75" customHeight="1" x14ac:dyDescent="0.2">
      <c r="A480" t="s">
        <v>65</v>
      </c>
      <c r="B480">
        <v>1982</v>
      </c>
      <c r="C480" t="s">
        <v>90</v>
      </c>
      <c r="D480" t="s">
        <v>90</v>
      </c>
      <c r="G480">
        <v>0</v>
      </c>
      <c r="H480" t="s">
        <v>90</v>
      </c>
      <c r="I480" t="s">
        <v>90</v>
      </c>
      <c r="J480" t="s">
        <v>90</v>
      </c>
      <c r="K480" t="s">
        <v>90</v>
      </c>
      <c r="L480" t="s">
        <v>90</v>
      </c>
      <c r="M480" t="s">
        <v>90</v>
      </c>
      <c r="N480" t="s">
        <v>90</v>
      </c>
      <c r="O480">
        <v>0</v>
      </c>
      <c r="P480" t="s">
        <v>90</v>
      </c>
      <c r="Q480" t="s">
        <v>90</v>
      </c>
      <c r="R480" t="s">
        <v>90</v>
      </c>
      <c r="S480" t="s">
        <v>90</v>
      </c>
      <c r="T480" t="s">
        <v>90</v>
      </c>
      <c r="U480" t="s">
        <v>90</v>
      </c>
      <c r="V480" t="s">
        <v>90</v>
      </c>
      <c r="W480" t="s">
        <v>90</v>
      </c>
      <c r="X480" t="s">
        <v>90</v>
      </c>
      <c r="Y480" t="s">
        <v>90</v>
      </c>
      <c r="Z480" t="s">
        <v>90</v>
      </c>
      <c r="AA480" t="s">
        <v>90</v>
      </c>
      <c r="AB480" t="s">
        <v>90</v>
      </c>
      <c r="AC480">
        <v>163533</v>
      </c>
      <c r="AD480">
        <f>AC480/AY480</f>
        <v>14.425733490940527</v>
      </c>
      <c r="AH480" t="s">
        <v>90</v>
      </c>
      <c r="AI480" t="s">
        <v>90</v>
      </c>
      <c r="AJ480" t="s">
        <v>90</v>
      </c>
      <c r="AK480" t="s">
        <v>90</v>
      </c>
      <c r="AL480" t="s">
        <v>90</v>
      </c>
      <c r="AM480" t="s">
        <v>90</v>
      </c>
      <c r="AN480">
        <v>1</v>
      </c>
      <c r="AO480" t="s">
        <v>90</v>
      </c>
      <c r="AP480" t="s">
        <v>90</v>
      </c>
      <c r="AQ480">
        <v>0</v>
      </c>
      <c r="AR480" t="s">
        <v>90</v>
      </c>
      <c r="AT480" t="s">
        <v>90</v>
      </c>
      <c r="AU480" t="s">
        <v>90</v>
      </c>
      <c r="AW480">
        <v>2</v>
      </c>
      <c r="AY480">
        <v>11336.2</v>
      </c>
    </row>
    <row r="481" spans="1:51" ht="12.75" customHeight="1" x14ac:dyDescent="0.2">
      <c r="A481" t="s">
        <v>66</v>
      </c>
      <c r="B481">
        <v>1982</v>
      </c>
      <c r="C481" t="s">
        <v>90</v>
      </c>
      <c r="D481" t="s">
        <v>90</v>
      </c>
      <c r="G481">
        <v>0</v>
      </c>
      <c r="H481" t="s">
        <v>90</v>
      </c>
      <c r="I481" t="s">
        <v>90</v>
      </c>
      <c r="J481" t="s">
        <v>90</v>
      </c>
      <c r="K481" t="s">
        <v>90</v>
      </c>
      <c r="L481" t="s">
        <v>90</v>
      </c>
      <c r="M481" t="s">
        <v>90</v>
      </c>
      <c r="N481" t="s">
        <v>90</v>
      </c>
      <c r="O481">
        <v>0</v>
      </c>
      <c r="P481" t="s">
        <v>90</v>
      </c>
      <c r="Q481" t="s">
        <v>90</v>
      </c>
      <c r="R481" t="s">
        <v>90</v>
      </c>
      <c r="S481" t="s">
        <v>90</v>
      </c>
      <c r="T481" t="s">
        <v>90</v>
      </c>
      <c r="U481" t="s">
        <v>90</v>
      </c>
      <c r="V481" t="s">
        <v>90</v>
      </c>
      <c r="W481" t="s">
        <v>90</v>
      </c>
      <c r="X481" t="s">
        <v>90</v>
      </c>
      <c r="Y481" t="s">
        <v>90</v>
      </c>
      <c r="Z481" t="s">
        <v>90</v>
      </c>
      <c r="AA481" t="s">
        <v>90</v>
      </c>
      <c r="AB481" t="s">
        <v>90</v>
      </c>
      <c r="AC481">
        <v>7318</v>
      </c>
      <c r="AD481">
        <f>AC481/AY481</f>
        <v>0.66103608689761073</v>
      </c>
      <c r="AH481" t="s">
        <v>90</v>
      </c>
      <c r="AI481" t="s">
        <v>90</v>
      </c>
      <c r="AJ481" t="s">
        <v>90</v>
      </c>
      <c r="AK481" t="s">
        <v>90</v>
      </c>
      <c r="AL481" t="s">
        <v>90</v>
      </c>
      <c r="AM481" t="s">
        <v>90</v>
      </c>
      <c r="AN481">
        <v>0</v>
      </c>
      <c r="AO481" t="s">
        <v>90</v>
      </c>
      <c r="AP481" t="s">
        <v>90</v>
      </c>
      <c r="AQ481">
        <v>1</v>
      </c>
      <c r="AR481" t="s">
        <v>90</v>
      </c>
      <c r="AT481" t="s">
        <v>90</v>
      </c>
      <c r="AU481" t="s">
        <v>90</v>
      </c>
      <c r="AW481">
        <v>2</v>
      </c>
      <c r="AY481">
        <v>11070.5</v>
      </c>
    </row>
    <row r="482" spans="1:51" ht="12.75" customHeight="1" x14ac:dyDescent="0.2">
      <c r="A482" t="s">
        <v>67</v>
      </c>
      <c r="B482">
        <v>1982</v>
      </c>
      <c r="C482" t="s">
        <v>90</v>
      </c>
      <c r="D482" t="s">
        <v>90</v>
      </c>
      <c r="G482">
        <v>0</v>
      </c>
      <c r="H482" t="s">
        <v>90</v>
      </c>
      <c r="I482" t="s">
        <v>90</v>
      </c>
      <c r="J482" t="s">
        <v>90</v>
      </c>
      <c r="K482" t="s">
        <v>90</v>
      </c>
      <c r="L482" t="s">
        <v>90</v>
      </c>
      <c r="M482" t="s">
        <v>90</v>
      </c>
      <c r="N482" t="s">
        <v>90</v>
      </c>
      <c r="O482">
        <v>0</v>
      </c>
      <c r="P482" t="s">
        <v>90</v>
      </c>
      <c r="Q482" t="s">
        <v>90</v>
      </c>
      <c r="R482" t="s">
        <v>90</v>
      </c>
      <c r="S482" t="s">
        <v>90</v>
      </c>
      <c r="T482" t="s">
        <v>90</v>
      </c>
      <c r="U482" t="s">
        <v>90</v>
      </c>
      <c r="V482" t="s">
        <v>90</v>
      </c>
      <c r="W482" t="s">
        <v>90</v>
      </c>
      <c r="X482" t="s">
        <v>90</v>
      </c>
      <c r="Y482" t="s">
        <v>90</v>
      </c>
      <c r="Z482" t="s">
        <v>90</v>
      </c>
      <c r="AA482" t="s">
        <v>90</v>
      </c>
      <c r="AB482" t="s">
        <v>90</v>
      </c>
      <c r="AC482">
        <v>117017</v>
      </c>
      <c r="AD482">
        <f>AC482/AY482</f>
        <v>1.155267054990621</v>
      </c>
      <c r="AH482" t="s">
        <v>90</v>
      </c>
      <c r="AI482" t="s">
        <v>90</v>
      </c>
      <c r="AJ482" t="s">
        <v>90</v>
      </c>
      <c r="AK482" t="s">
        <v>90</v>
      </c>
      <c r="AL482" t="s">
        <v>90</v>
      </c>
      <c r="AM482" t="s">
        <v>90</v>
      </c>
      <c r="AN482">
        <v>0</v>
      </c>
      <c r="AO482" t="s">
        <v>90</v>
      </c>
      <c r="AP482" t="s">
        <v>90</v>
      </c>
      <c r="AQ482">
        <v>0</v>
      </c>
      <c r="AR482" t="s">
        <v>90</v>
      </c>
      <c r="AT482" t="s">
        <v>90</v>
      </c>
      <c r="AU482" t="s">
        <v>90</v>
      </c>
      <c r="AW482">
        <v>2</v>
      </c>
      <c r="AY482">
        <v>101290</v>
      </c>
    </row>
    <row r="483" spans="1:51" ht="12.75" customHeight="1" x14ac:dyDescent="0.2">
      <c r="A483" t="s">
        <v>68</v>
      </c>
      <c r="B483">
        <v>1982</v>
      </c>
      <c r="C483" t="s">
        <v>90</v>
      </c>
      <c r="D483" t="s">
        <v>90</v>
      </c>
      <c r="G483">
        <v>0</v>
      </c>
      <c r="H483" t="s">
        <v>90</v>
      </c>
      <c r="I483" t="s">
        <v>90</v>
      </c>
      <c r="J483" t="s">
        <v>90</v>
      </c>
      <c r="K483" t="s">
        <v>90</v>
      </c>
      <c r="L483" t="s">
        <v>90</v>
      </c>
      <c r="M483" t="s">
        <v>90</v>
      </c>
      <c r="N483" t="s">
        <v>90</v>
      </c>
      <c r="O483">
        <v>0</v>
      </c>
      <c r="P483" t="s">
        <v>90</v>
      </c>
      <c r="Q483" t="s">
        <v>90</v>
      </c>
      <c r="R483" t="s">
        <v>90</v>
      </c>
      <c r="S483" t="s">
        <v>90</v>
      </c>
      <c r="T483" t="s">
        <v>90</v>
      </c>
      <c r="U483" t="s">
        <v>90</v>
      </c>
      <c r="V483" t="s">
        <v>90</v>
      </c>
      <c r="W483" t="s">
        <v>90</v>
      </c>
      <c r="X483" t="s">
        <v>90</v>
      </c>
      <c r="Y483" t="s">
        <v>90</v>
      </c>
      <c r="Z483" t="s">
        <v>90</v>
      </c>
      <c r="AA483" t="s">
        <v>90</v>
      </c>
      <c r="AB483" t="s">
        <v>90</v>
      </c>
      <c r="AC483">
        <v>2171</v>
      </c>
      <c r="AD483">
        <f>AC483/AY483</f>
        <v>0.16213592233009708</v>
      </c>
      <c r="AH483" t="s">
        <v>90</v>
      </c>
      <c r="AI483" t="s">
        <v>90</v>
      </c>
      <c r="AJ483" t="s">
        <v>90</v>
      </c>
      <c r="AK483" t="s">
        <v>90</v>
      </c>
      <c r="AL483" t="s">
        <v>90</v>
      </c>
      <c r="AM483" t="s">
        <v>90</v>
      </c>
      <c r="AN483">
        <v>0</v>
      </c>
      <c r="AO483" t="s">
        <v>90</v>
      </c>
      <c r="AP483" t="s">
        <v>90</v>
      </c>
      <c r="AQ483">
        <v>1</v>
      </c>
      <c r="AR483" t="s">
        <v>90</v>
      </c>
      <c r="AT483" t="s">
        <v>90</v>
      </c>
      <c r="AU483" t="s">
        <v>90</v>
      </c>
      <c r="AW483">
        <v>2</v>
      </c>
      <c r="AY483">
        <v>13390</v>
      </c>
    </row>
    <row r="484" spans="1:51" ht="12.75" customHeight="1" x14ac:dyDescent="0.2">
      <c r="A484" t="s">
        <v>70</v>
      </c>
      <c r="B484">
        <v>1982</v>
      </c>
      <c r="C484" t="s">
        <v>90</v>
      </c>
      <c r="D484" t="s">
        <v>90</v>
      </c>
      <c r="G484">
        <v>0</v>
      </c>
      <c r="H484" t="s">
        <v>90</v>
      </c>
      <c r="I484" t="s">
        <v>90</v>
      </c>
      <c r="J484" t="s">
        <v>90</v>
      </c>
      <c r="K484" t="s">
        <v>90</v>
      </c>
      <c r="L484" t="s">
        <v>90</v>
      </c>
      <c r="M484" t="s">
        <v>90</v>
      </c>
      <c r="N484" t="s">
        <v>90</v>
      </c>
      <c r="O484">
        <v>0</v>
      </c>
      <c r="P484" t="s">
        <v>90</v>
      </c>
      <c r="Q484" t="s">
        <v>90</v>
      </c>
      <c r="R484" t="s">
        <v>90</v>
      </c>
      <c r="S484" t="s">
        <v>90</v>
      </c>
      <c r="T484" t="s">
        <v>90</v>
      </c>
      <c r="U484" t="s">
        <v>90</v>
      </c>
      <c r="V484" t="s">
        <v>90</v>
      </c>
      <c r="W484" t="s">
        <v>90</v>
      </c>
      <c r="X484" t="s">
        <v>90</v>
      </c>
      <c r="Y484" t="s">
        <v>90</v>
      </c>
      <c r="Z484" t="s">
        <v>90</v>
      </c>
      <c r="AA484" t="s">
        <v>90</v>
      </c>
      <c r="AB484" t="s">
        <v>90</v>
      </c>
      <c r="AC484">
        <v>105704</v>
      </c>
      <c r="AD484">
        <f>AC484/AY484</f>
        <v>0.47024699266851733</v>
      </c>
      <c r="AH484" t="s">
        <v>90</v>
      </c>
      <c r="AI484" t="s">
        <v>90</v>
      </c>
      <c r="AJ484" t="s">
        <v>90</v>
      </c>
      <c r="AK484" t="s">
        <v>90</v>
      </c>
      <c r="AL484" t="s">
        <v>90</v>
      </c>
      <c r="AM484" t="s">
        <v>90</v>
      </c>
      <c r="AN484">
        <v>0</v>
      </c>
      <c r="AO484" t="s">
        <v>90</v>
      </c>
      <c r="AP484" t="s">
        <v>90</v>
      </c>
      <c r="AQ484">
        <v>0</v>
      </c>
      <c r="AR484" t="s">
        <v>90</v>
      </c>
      <c r="AT484" t="s">
        <v>90</v>
      </c>
      <c r="AU484" t="s">
        <v>90</v>
      </c>
      <c r="AW484">
        <v>2</v>
      </c>
      <c r="AY484">
        <v>224784</v>
      </c>
    </row>
    <row r="485" spans="1:51" ht="12.75" customHeight="1" x14ac:dyDescent="0.2">
      <c r="A485" t="s">
        <v>71</v>
      </c>
      <c r="B485">
        <v>1982</v>
      </c>
      <c r="C485" t="s">
        <v>90</v>
      </c>
      <c r="D485" t="s">
        <v>90</v>
      </c>
      <c r="G485">
        <v>0</v>
      </c>
      <c r="H485" t="s">
        <v>90</v>
      </c>
      <c r="I485" t="s">
        <v>90</v>
      </c>
      <c r="J485" t="s">
        <v>90</v>
      </c>
      <c r="K485" t="s">
        <v>90</v>
      </c>
      <c r="L485" t="s">
        <v>90</v>
      </c>
      <c r="M485" t="s">
        <v>90</v>
      </c>
      <c r="N485" t="s">
        <v>90</v>
      </c>
      <c r="O485">
        <v>1</v>
      </c>
      <c r="P485" t="s">
        <v>90</v>
      </c>
      <c r="Q485" t="s">
        <v>90</v>
      </c>
      <c r="R485" t="s">
        <v>90</v>
      </c>
      <c r="S485" t="s">
        <v>90</v>
      </c>
      <c r="T485" t="s">
        <v>90</v>
      </c>
      <c r="U485" t="s">
        <v>90</v>
      </c>
      <c r="V485" t="s">
        <v>90</v>
      </c>
      <c r="W485" t="s">
        <v>90</v>
      </c>
      <c r="X485" t="s">
        <v>90</v>
      </c>
      <c r="Y485" t="s">
        <v>90</v>
      </c>
      <c r="Z485" t="s">
        <v>90</v>
      </c>
      <c r="AA485" t="s">
        <v>90</v>
      </c>
      <c r="AB485" t="s">
        <v>90</v>
      </c>
      <c r="AC485">
        <v>0</v>
      </c>
      <c r="AD485">
        <f>AC485/AY485</f>
        <v>0</v>
      </c>
      <c r="AH485" t="s">
        <v>90</v>
      </c>
      <c r="AI485" t="s">
        <v>90</v>
      </c>
      <c r="AJ485" t="s">
        <v>90</v>
      </c>
      <c r="AK485" t="s">
        <v>90</v>
      </c>
      <c r="AL485" t="s">
        <v>90</v>
      </c>
      <c r="AM485" t="s">
        <v>90</v>
      </c>
      <c r="AN485">
        <v>0</v>
      </c>
      <c r="AO485" t="s">
        <v>90</v>
      </c>
      <c r="AP485" t="s">
        <v>90</v>
      </c>
      <c r="AQ485">
        <v>0</v>
      </c>
      <c r="AR485" t="s">
        <v>90</v>
      </c>
      <c r="AT485" t="s">
        <v>90</v>
      </c>
      <c r="AU485" t="s">
        <v>90</v>
      </c>
      <c r="AW485">
        <v>2</v>
      </c>
      <c r="AY485">
        <v>57374.1</v>
      </c>
    </row>
    <row r="486" spans="1:51" ht="12.75" customHeight="1" x14ac:dyDescent="0.2">
      <c r="A486" t="s">
        <v>72</v>
      </c>
      <c r="B486">
        <v>1982</v>
      </c>
      <c r="C486" t="s">
        <v>90</v>
      </c>
      <c r="D486" t="s">
        <v>90</v>
      </c>
      <c r="G486">
        <v>0</v>
      </c>
      <c r="H486" t="s">
        <v>90</v>
      </c>
      <c r="I486" t="s">
        <v>90</v>
      </c>
      <c r="J486" t="s">
        <v>90</v>
      </c>
      <c r="K486" t="s">
        <v>90</v>
      </c>
      <c r="L486" t="s">
        <v>90</v>
      </c>
      <c r="M486" t="s">
        <v>90</v>
      </c>
      <c r="N486" t="s">
        <v>90</v>
      </c>
      <c r="O486">
        <v>1</v>
      </c>
      <c r="P486" t="s">
        <v>90</v>
      </c>
      <c r="Q486" t="s">
        <v>90</v>
      </c>
      <c r="R486" t="s">
        <v>90</v>
      </c>
      <c r="S486" t="s">
        <v>90</v>
      </c>
      <c r="T486" t="s">
        <v>90</v>
      </c>
      <c r="U486" t="s">
        <v>90</v>
      </c>
      <c r="V486" t="s">
        <v>90</v>
      </c>
      <c r="W486" t="s">
        <v>90</v>
      </c>
      <c r="X486" t="s">
        <v>90</v>
      </c>
      <c r="Y486" t="s">
        <v>90</v>
      </c>
      <c r="Z486" t="s">
        <v>90</v>
      </c>
      <c r="AA486" t="s">
        <v>90</v>
      </c>
      <c r="AB486" t="s">
        <v>90</v>
      </c>
      <c r="AC486">
        <v>0</v>
      </c>
      <c r="AD486">
        <f>AC486/AY486</f>
        <v>0</v>
      </c>
      <c r="AH486" t="s">
        <v>90</v>
      </c>
      <c r="AI486" t="s">
        <v>90</v>
      </c>
      <c r="AJ486" t="s">
        <v>90</v>
      </c>
      <c r="AK486" t="s">
        <v>90</v>
      </c>
      <c r="AL486" t="s">
        <v>90</v>
      </c>
      <c r="AM486" t="s">
        <v>90</v>
      </c>
      <c r="AN486">
        <v>0</v>
      </c>
      <c r="AO486" t="s">
        <v>90</v>
      </c>
      <c r="AP486" t="s">
        <v>90</v>
      </c>
      <c r="AQ486">
        <v>0</v>
      </c>
      <c r="AR486" t="s">
        <v>90</v>
      </c>
      <c r="AT486" t="s">
        <v>90</v>
      </c>
      <c r="AU486" t="s">
        <v>90</v>
      </c>
      <c r="AW486">
        <v>2</v>
      </c>
      <c r="AY486">
        <v>7163.39</v>
      </c>
    </row>
    <row r="487" spans="1:51" ht="12.75" customHeight="1" x14ac:dyDescent="0.2">
      <c r="A487" t="s">
        <v>73</v>
      </c>
      <c r="B487">
        <v>1982</v>
      </c>
      <c r="C487" t="s">
        <v>90</v>
      </c>
      <c r="D487" t="s">
        <v>90</v>
      </c>
      <c r="G487">
        <v>0</v>
      </c>
      <c r="H487" t="s">
        <v>90</v>
      </c>
      <c r="I487" t="s">
        <v>90</v>
      </c>
      <c r="J487" t="s">
        <v>90</v>
      </c>
      <c r="K487" t="s">
        <v>90</v>
      </c>
      <c r="L487" t="s">
        <v>90</v>
      </c>
      <c r="M487" t="s">
        <v>90</v>
      </c>
      <c r="N487" t="s">
        <v>90</v>
      </c>
      <c r="O487">
        <v>1</v>
      </c>
      <c r="P487" t="s">
        <v>90</v>
      </c>
      <c r="Q487" t="s">
        <v>90</v>
      </c>
      <c r="R487" t="s">
        <v>90</v>
      </c>
      <c r="S487" t="s">
        <v>90</v>
      </c>
      <c r="T487" t="s">
        <v>90</v>
      </c>
      <c r="U487" t="s">
        <v>90</v>
      </c>
      <c r="V487" t="s">
        <v>90</v>
      </c>
      <c r="W487" t="s">
        <v>90</v>
      </c>
      <c r="X487" t="s">
        <v>90</v>
      </c>
      <c r="Y487" t="s">
        <v>90</v>
      </c>
      <c r="Z487" t="s">
        <v>90</v>
      </c>
      <c r="AA487" t="s">
        <v>90</v>
      </c>
      <c r="AB487" t="s">
        <v>90</v>
      </c>
      <c r="AC487">
        <v>26170</v>
      </c>
      <c r="AD487">
        <f>AC487/AY487</f>
        <v>0.21901597636602532</v>
      </c>
      <c r="AH487" t="s">
        <v>90</v>
      </c>
      <c r="AI487" t="s">
        <v>90</v>
      </c>
      <c r="AJ487" t="s">
        <v>90</v>
      </c>
      <c r="AK487" t="s">
        <v>90</v>
      </c>
      <c r="AL487" t="s">
        <v>90</v>
      </c>
      <c r="AM487" t="s">
        <v>90</v>
      </c>
      <c r="AN487">
        <v>0</v>
      </c>
      <c r="AO487" t="s">
        <v>90</v>
      </c>
      <c r="AP487" t="s">
        <v>90</v>
      </c>
      <c r="AQ487">
        <v>0</v>
      </c>
      <c r="AR487" t="s">
        <v>90</v>
      </c>
      <c r="AT487" t="s">
        <v>90</v>
      </c>
      <c r="AU487" t="s">
        <v>90</v>
      </c>
      <c r="AW487">
        <v>2</v>
      </c>
      <c r="AY487">
        <v>119489</v>
      </c>
    </row>
    <row r="488" spans="1:51" ht="12.75" customHeight="1" x14ac:dyDescent="0.2">
      <c r="A488" t="s">
        <v>74</v>
      </c>
      <c r="B488">
        <v>1982</v>
      </c>
      <c r="C488" t="s">
        <v>90</v>
      </c>
      <c r="D488" t="s">
        <v>90</v>
      </c>
      <c r="G488">
        <v>0</v>
      </c>
      <c r="H488" t="s">
        <v>90</v>
      </c>
      <c r="I488" t="s">
        <v>90</v>
      </c>
      <c r="J488" t="s">
        <v>90</v>
      </c>
      <c r="K488" t="s">
        <v>90</v>
      </c>
      <c r="L488" t="s">
        <v>90</v>
      </c>
      <c r="M488" t="s">
        <v>90</v>
      </c>
      <c r="N488" t="s">
        <v>90</v>
      </c>
      <c r="O488">
        <v>1</v>
      </c>
      <c r="P488" t="s">
        <v>90</v>
      </c>
      <c r="Q488" t="s">
        <v>90</v>
      </c>
      <c r="R488" t="s">
        <v>90</v>
      </c>
      <c r="S488" t="s">
        <v>90</v>
      </c>
      <c r="T488" t="s">
        <v>90</v>
      </c>
      <c r="U488" t="s">
        <v>90</v>
      </c>
      <c r="V488" t="s">
        <v>90</v>
      </c>
      <c r="W488" t="s">
        <v>90</v>
      </c>
      <c r="X488" t="s">
        <v>90</v>
      </c>
      <c r="Y488" t="s">
        <v>90</v>
      </c>
      <c r="Z488" t="s">
        <v>90</v>
      </c>
      <c r="AA488" t="s">
        <v>90</v>
      </c>
      <c r="AB488" t="s">
        <v>90</v>
      </c>
      <c r="AC488">
        <v>0</v>
      </c>
      <c r="AD488">
        <f>AC488/AY488</f>
        <v>0</v>
      </c>
      <c r="AH488" t="s">
        <v>90</v>
      </c>
      <c r="AI488" t="s">
        <v>90</v>
      </c>
      <c r="AJ488" t="s">
        <v>90</v>
      </c>
      <c r="AK488" t="s">
        <v>90</v>
      </c>
      <c r="AL488" t="s">
        <v>90</v>
      </c>
      <c r="AM488" t="s">
        <v>90</v>
      </c>
      <c r="AN488">
        <v>0</v>
      </c>
      <c r="AO488" t="s">
        <v>90</v>
      </c>
      <c r="AP488" t="s">
        <v>90</v>
      </c>
      <c r="AQ488">
        <v>0</v>
      </c>
      <c r="AR488" t="s">
        <v>90</v>
      </c>
      <c r="AT488" t="s">
        <v>90</v>
      </c>
      <c r="AU488" t="s">
        <v>90</v>
      </c>
      <c r="AW488">
        <v>2</v>
      </c>
      <c r="AY488">
        <v>36547.9</v>
      </c>
    </row>
    <row r="489" spans="1:51" ht="12.75" customHeight="1" x14ac:dyDescent="0.2">
      <c r="A489" t="s">
        <v>75</v>
      </c>
      <c r="B489">
        <v>1982</v>
      </c>
      <c r="C489" t="s">
        <v>90</v>
      </c>
      <c r="D489" t="s">
        <v>90</v>
      </c>
      <c r="G489">
        <v>0</v>
      </c>
      <c r="H489" t="s">
        <v>90</v>
      </c>
      <c r="I489" t="s">
        <v>90</v>
      </c>
      <c r="J489" t="s">
        <v>90</v>
      </c>
      <c r="K489" t="s">
        <v>90</v>
      </c>
      <c r="L489" t="s">
        <v>90</v>
      </c>
      <c r="M489" t="s">
        <v>90</v>
      </c>
      <c r="N489" t="s">
        <v>90</v>
      </c>
      <c r="O489">
        <v>1</v>
      </c>
      <c r="P489" t="s">
        <v>90</v>
      </c>
      <c r="Q489" t="s">
        <v>90</v>
      </c>
      <c r="R489" t="s">
        <v>90</v>
      </c>
      <c r="S489" t="s">
        <v>90</v>
      </c>
      <c r="T489" t="s">
        <v>90</v>
      </c>
      <c r="U489" t="s">
        <v>90</v>
      </c>
      <c r="V489" t="s">
        <v>90</v>
      </c>
      <c r="W489" t="s">
        <v>90</v>
      </c>
      <c r="X489" t="s">
        <v>90</v>
      </c>
      <c r="Y489" t="s">
        <v>90</v>
      </c>
      <c r="Z489" t="s">
        <v>90</v>
      </c>
      <c r="AA489" t="s">
        <v>90</v>
      </c>
      <c r="AB489" t="s">
        <v>90</v>
      </c>
      <c r="AC489">
        <v>5302</v>
      </c>
      <c r="AD489">
        <f>AC489/AY489</f>
        <v>0.18045000187188801</v>
      </c>
      <c r="AH489" t="s">
        <v>90</v>
      </c>
      <c r="AI489" t="s">
        <v>90</v>
      </c>
      <c r="AJ489" t="s">
        <v>90</v>
      </c>
      <c r="AK489" t="s">
        <v>90</v>
      </c>
      <c r="AL489" t="s">
        <v>90</v>
      </c>
      <c r="AM489" t="s">
        <v>90</v>
      </c>
      <c r="AN489">
        <v>0</v>
      </c>
      <c r="AO489" t="s">
        <v>90</v>
      </c>
      <c r="AP489" t="s">
        <v>90</v>
      </c>
      <c r="AQ489">
        <v>0</v>
      </c>
      <c r="AR489" t="s">
        <v>90</v>
      </c>
      <c r="AT489" t="s">
        <v>90</v>
      </c>
      <c r="AU489" t="s">
        <v>90</v>
      </c>
      <c r="AW489">
        <v>2</v>
      </c>
      <c r="AY489">
        <v>29382.1</v>
      </c>
    </row>
    <row r="490" spans="1:51" ht="12.75" customHeight="1" x14ac:dyDescent="0.2">
      <c r="A490" t="s">
        <v>76</v>
      </c>
      <c r="B490">
        <v>1982</v>
      </c>
      <c r="C490" t="s">
        <v>90</v>
      </c>
      <c r="D490" t="s">
        <v>90</v>
      </c>
      <c r="G490">
        <v>0</v>
      </c>
      <c r="H490" t="s">
        <v>90</v>
      </c>
      <c r="I490" t="s">
        <v>90</v>
      </c>
      <c r="J490" t="s">
        <v>90</v>
      </c>
      <c r="K490" t="s">
        <v>90</v>
      </c>
      <c r="L490" t="s">
        <v>90</v>
      </c>
      <c r="M490" t="s">
        <v>90</v>
      </c>
      <c r="N490" t="s">
        <v>90</v>
      </c>
      <c r="O490">
        <v>0</v>
      </c>
      <c r="P490" t="s">
        <v>90</v>
      </c>
      <c r="Q490" t="s">
        <v>90</v>
      </c>
      <c r="R490" t="s">
        <v>90</v>
      </c>
      <c r="S490" t="s">
        <v>90</v>
      </c>
      <c r="T490" t="s">
        <v>90</v>
      </c>
      <c r="U490" t="s">
        <v>90</v>
      </c>
      <c r="V490" t="s">
        <v>90</v>
      </c>
      <c r="W490" t="s">
        <v>90</v>
      </c>
      <c r="X490" t="s">
        <v>90</v>
      </c>
      <c r="Y490" t="s">
        <v>90</v>
      </c>
      <c r="Z490" t="s">
        <v>90</v>
      </c>
      <c r="AA490" t="s">
        <v>90</v>
      </c>
      <c r="AB490" t="s">
        <v>90</v>
      </c>
      <c r="AC490">
        <v>26522</v>
      </c>
      <c r="AD490">
        <f>AC490/AY490</f>
        <v>0.19480128388750559</v>
      </c>
      <c r="AH490" t="s">
        <v>90</v>
      </c>
      <c r="AI490" t="s">
        <v>90</v>
      </c>
      <c r="AJ490" t="s">
        <v>90</v>
      </c>
      <c r="AK490" t="s">
        <v>90</v>
      </c>
      <c r="AL490" t="s">
        <v>90</v>
      </c>
      <c r="AM490" t="s">
        <v>90</v>
      </c>
      <c r="AN490">
        <v>0</v>
      </c>
      <c r="AO490" t="s">
        <v>90</v>
      </c>
      <c r="AP490" t="s">
        <v>90</v>
      </c>
      <c r="AQ490">
        <v>1</v>
      </c>
      <c r="AR490" t="s">
        <v>90</v>
      </c>
      <c r="AT490" t="s">
        <v>90</v>
      </c>
      <c r="AU490" t="s">
        <v>90</v>
      </c>
      <c r="AW490">
        <v>2</v>
      </c>
      <c r="AY490">
        <v>136149</v>
      </c>
    </row>
    <row r="491" spans="1:51" ht="12.75" customHeight="1" x14ac:dyDescent="0.2">
      <c r="A491" t="s">
        <v>77</v>
      </c>
      <c r="B491">
        <v>1982</v>
      </c>
      <c r="C491" t="s">
        <v>90</v>
      </c>
      <c r="D491" t="s">
        <v>90</v>
      </c>
      <c r="G491">
        <v>0</v>
      </c>
      <c r="H491" t="s">
        <v>90</v>
      </c>
      <c r="I491" t="s">
        <v>90</v>
      </c>
      <c r="J491" t="s">
        <v>90</v>
      </c>
      <c r="K491" t="s">
        <v>90</v>
      </c>
      <c r="L491" t="s">
        <v>90</v>
      </c>
      <c r="M491" t="s">
        <v>90</v>
      </c>
      <c r="N491" t="s">
        <v>90</v>
      </c>
      <c r="O491">
        <v>0</v>
      </c>
      <c r="P491" t="s">
        <v>90</v>
      </c>
      <c r="Q491" t="s">
        <v>90</v>
      </c>
      <c r="R491" t="s">
        <v>90</v>
      </c>
      <c r="S491" t="s">
        <v>90</v>
      </c>
      <c r="T491" t="s">
        <v>90</v>
      </c>
      <c r="U491" t="s">
        <v>90</v>
      </c>
      <c r="V491" t="s">
        <v>90</v>
      </c>
      <c r="W491" t="s">
        <v>90</v>
      </c>
      <c r="X491" t="s">
        <v>90</v>
      </c>
      <c r="Y491" t="s">
        <v>90</v>
      </c>
      <c r="Z491" t="s">
        <v>90</v>
      </c>
      <c r="AA491" t="s">
        <v>90</v>
      </c>
      <c r="AB491" t="s">
        <v>90</v>
      </c>
      <c r="AC491">
        <v>7960</v>
      </c>
      <c r="AD491">
        <f>AC491/AY491</f>
        <v>0.73880881001661391</v>
      </c>
      <c r="AH491" t="s">
        <v>90</v>
      </c>
      <c r="AI491" t="s">
        <v>90</v>
      </c>
      <c r="AJ491" t="s">
        <v>90</v>
      </c>
      <c r="AK491" t="s">
        <v>90</v>
      </c>
      <c r="AL491" t="s">
        <v>90</v>
      </c>
      <c r="AM491" t="s">
        <v>90</v>
      </c>
      <c r="AN491">
        <v>0</v>
      </c>
      <c r="AO491" t="s">
        <v>90</v>
      </c>
      <c r="AP491" t="s">
        <v>90</v>
      </c>
      <c r="AQ491">
        <v>0</v>
      </c>
      <c r="AR491" t="s">
        <v>90</v>
      </c>
      <c r="AT491" t="s">
        <v>90</v>
      </c>
      <c r="AU491" t="s">
        <v>90</v>
      </c>
      <c r="AW491">
        <v>2</v>
      </c>
      <c r="AY491">
        <v>10774.1</v>
      </c>
    </row>
    <row r="492" spans="1:51" ht="12.75" customHeight="1" x14ac:dyDescent="0.2">
      <c r="A492" t="s">
        <v>78</v>
      </c>
      <c r="B492">
        <v>1982</v>
      </c>
      <c r="C492" t="s">
        <v>90</v>
      </c>
      <c r="D492" t="s">
        <v>90</v>
      </c>
      <c r="G492">
        <v>0</v>
      </c>
      <c r="H492" t="s">
        <v>90</v>
      </c>
      <c r="I492" t="s">
        <v>90</v>
      </c>
      <c r="J492" t="s">
        <v>90</v>
      </c>
      <c r="K492" t="s">
        <v>90</v>
      </c>
      <c r="L492" t="s">
        <v>90</v>
      </c>
      <c r="M492" t="s">
        <v>90</v>
      </c>
      <c r="N492" t="s">
        <v>90</v>
      </c>
      <c r="O492">
        <v>1</v>
      </c>
      <c r="P492" t="s">
        <v>90</v>
      </c>
      <c r="Q492" t="s">
        <v>90</v>
      </c>
      <c r="R492" t="s">
        <v>90</v>
      </c>
      <c r="S492" t="s">
        <v>90</v>
      </c>
      <c r="T492" t="s">
        <v>90</v>
      </c>
      <c r="U492" t="s">
        <v>90</v>
      </c>
      <c r="V492" t="s">
        <v>90</v>
      </c>
      <c r="W492" t="s">
        <v>90</v>
      </c>
      <c r="X492" t="s">
        <v>90</v>
      </c>
      <c r="Y492" t="s">
        <v>90</v>
      </c>
      <c r="Z492" t="s">
        <v>90</v>
      </c>
      <c r="AA492" t="s">
        <v>90</v>
      </c>
      <c r="AB492" t="s">
        <v>90</v>
      </c>
      <c r="AC492">
        <v>5755</v>
      </c>
      <c r="AD492">
        <f>AC492/AY492</f>
        <v>0.19900893206032166</v>
      </c>
      <c r="AH492" t="s">
        <v>90</v>
      </c>
      <c r="AI492" t="s">
        <v>90</v>
      </c>
      <c r="AJ492" t="s">
        <v>90</v>
      </c>
      <c r="AK492" t="s">
        <v>90</v>
      </c>
      <c r="AL492" t="s">
        <v>90</v>
      </c>
      <c r="AM492" t="s">
        <v>90</v>
      </c>
      <c r="AN492">
        <v>0</v>
      </c>
      <c r="AO492" t="s">
        <v>90</v>
      </c>
      <c r="AP492" t="s">
        <v>90</v>
      </c>
      <c r="AQ492">
        <v>0</v>
      </c>
      <c r="AR492" t="s">
        <v>90</v>
      </c>
      <c r="AT492" t="s">
        <v>90</v>
      </c>
      <c r="AU492" t="s">
        <v>90</v>
      </c>
      <c r="AW492">
        <v>2</v>
      </c>
      <c r="AY492">
        <v>28918.3</v>
      </c>
    </row>
    <row r="493" spans="1:51" ht="12.75" customHeight="1" x14ac:dyDescent="0.2">
      <c r="A493" t="s">
        <v>80</v>
      </c>
      <c r="B493">
        <v>1982</v>
      </c>
      <c r="C493" t="s">
        <v>90</v>
      </c>
      <c r="D493" t="s">
        <v>90</v>
      </c>
      <c r="G493">
        <v>0</v>
      </c>
      <c r="H493" t="s">
        <v>90</v>
      </c>
      <c r="I493" t="s">
        <v>90</v>
      </c>
      <c r="J493" t="s">
        <v>90</v>
      </c>
      <c r="K493" t="s">
        <v>90</v>
      </c>
      <c r="L493" t="s">
        <v>90</v>
      </c>
      <c r="M493" t="s">
        <v>90</v>
      </c>
      <c r="N493" t="s">
        <v>90</v>
      </c>
      <c r="O493">
        <v>1</v>
      </c>
      <c r="P493" t="s">
        <v>90</v>
      </c>
      <c r="Q493" t="s">
        <v>90</v>
      </c>
      <c r="R493" t="s">
        <v>90</v>
      </c>
      <c r="S493" t="s">
        <v>90</v>
      </c>
      <c r="T493" t="s">
        <v>90</v>
      </c>
      <c r="U493" t="s">
        <v>90</v>
      </c>
      <c r="V493" t="s">
        <v>90</v>
      </c>
      <c r="W493" t="s">
        <v>90</v>
      </c>
      <c r="X493" t="s">
        <v>90</v>
      </c>
      <c r="Y493" t="s">
        <v>90</v>
      </c>
      <c r="Z493" t="s">
        <v>90</v>
      </c>
      <c r="AA493" t="s">
        <v>90</v>
      </c>
      <c r="AB493" t="s">
        <v>90</v>
      </c>
      <c r="AC493">
        <v>2557</v>
      </c>
      <c r="AD493">
        <f>AC493/AY493</f>
        <v>0.37308914014407046</v>
      </c>
      <c r="AH493" t="s">
        <v>90</v>
      </c>
      <c r="AI493" t="s">
        <v>90</v>
      </c>
      <c r="AJ493" t="s">
        <v>90</v>
      </c>
      <c r="AK493" t="s">
        <v>90</v>
      </c>
      <c r="AL493" t="s">
        <v>90</v>
      </c>
      <c r="AM493" t="s">
        <v>90</v>
      </c>
      <c r="AN493">
        <v>0</v>
      </c>
      <c r="AO493" t="s">
        <v>90</v>
      </c>
      <c r="AP493" t="s">
        <v>90</v>
      </c>
      <c r="AQ493">
        <v>0</v>
      </c>
      <c r="AR493" t="s">
        <v>90</v>
      </c>
      <c r="AT493" t="s">
        <v>90</v>
      </c>
      <c r="AU493" t="s">
        <v>90</v>
      </c>
      <c r="AW493">
        <v>2</v>
      </c>
      <c r="AY493">
        <v>6853.59</v>
      </c>
    </row>
    <row r="494" spans="1:51" ht="12.75" customHeight="1" x14ac:dyDescent="0.2">
      <c r="A494" t="s">
        <v>81</v>
      </c>
      <c r="B494">
        <v>1982</v>
      </c>
      <c r="C494" t="s">
        <v>90</v>
      </c>
      <c r="D494" t="s">
        <v>90</v>
      </c>
      <c r="G494">
        <v>0</v>
      </c>
      <c r="H494" t="s">
        <v>90</v>
      </c>
      <c r="I494" t="s">
        <v>90</v>
      </c>
      <c r="J494" t="s">
        <v>90</v>
      </c>
      <c r="K494" t="s">
        <v>90</v>
      </c>
      <c r="L494" t="s">
        <v>90</v>
      </c>
      <c r="M494" t="s">
        <v>90</v>
      </c>
      <c r="N494" t="s">
        <v>90</v>
      </c>
      <c r="O494">
        <v>0</v>
      </c>
      <c r="P494" t="s">
        <v>90</v>
      </c>
      <c r="Q494" t="s">
        <v>90</v>
      </c>
      <c r="R494" t="s">
        <v>90</v>
      </c>
      <c r="S494" t="s">
        <v>90</v>
      </c>
      <c r="T494" t="s">
        <v>90</v>
      </c>
      <c r="U494" t="s">
        <v>90</v>
      </c>
      <c r="V494" t="s">
        <v>90</v>
      </c>
      <c r="W494" t="s">
        <v>90</v>
      </c>
      <c r="X494" t="s">
        <v>90</v>
      </c>
      <c r="Y494" t="s">
        <v>90</v>
      </c>
      <c r="Z494" t="s">
        <v>90</v>
      </c>
      <c r="AA494" t="s">
        <v>90</v>
      </c>
      <c r="AB494" t="s">
        <v>90</v>
      </c>
      <c r="AC494">
        <v>413</v>
      </c>
      <c r="AD494">
        <f>AC494/AY494</f>
        <v>9.4686765633060117E-3</v>
      </c>
      <c r="AH494" t="s">
        <v>90</v>
      </c>
      <c r="AI494" t="s">
        <v>90</v>
      </c>
      <c r="AJ494" t="s">
        <v>90</v>
      </c>
      <c r="AK494" t="s">
        <v>90</v>
      </c>
      <c r="AL494" t="s">
        <v>90</v>
      </c>
      <c r="AM494" t="s">
        <v>90</v>
      </c>
      <c r="AN494">
        <v>0</v>
      </c>
      <c r="AO494" t="s">
        <v>90</v>
      </c>
      <c r="AP494" t="s">
        <v>90</v>
      </c>
      <c r="AQ494">
        <v>0</v>
      </c>
      <c r="AR494" t="s">
        <v>90</v>
      </c>
      <c r="AT494" t="s">
        <v>90</v>
      </c>
      <c r="AU494" t="s">
        <v>90</v>
      </c>
      <c r="AW494">
        <v>2</v>
      </c>
      <c r="AY494">
        <v>43617.5</v>
      </c>
    </row>
    <row r="495" spans="1:51" ht="12.75" customHeight="1" x14ac:dyDescent="0.2">
      <c r="A495" t="s">
        <v>82</v>
      </c>
      <c r="B495">
        <v>1982</v>
      </c>
      <c r="C495" t="s">
        <v>90</v>
      </c>
      <c r="D495" t="s">
        <v>90</v>
      </c>
      <c r="G495">
        <v>0</v>
      </c>
      <c r="H495" t="s">
        <v>90</v>
      </c>
      <c r="I495" t="s">
        <v>90</v>
      </c>
      <c r="J495" t="s">
        <v>90</v>
      </c>
      <c r="K495" t="s">
        <v>90</v>
      </c>
      <c r="L495" t="s">
        <v>90</v>
      </c>
      <c r="M495" t="s">
        <v>90</v>
      </c>
      <c r="N495" t="s">
        <v>90</v>
      </c>
      <c r="O495">
        <v>0</v>
      </c>
      <c r="P495" t="s">
        <v>90</v>
      </c>
      <c r="Q495" t="s">
        <v>90</v>
      </c>
      <c r="R495" t="s">
        <v>90</v>
      </c>
      <c r="S495" t="s">
        <v>90</v>
      </c>
      <c r="T495" t="s">
        <v>90</v>
      </c>
      <c r="U495" t="s">
        <v>90</v>
      </c>
      <c r="V495" t="s">
        <v>90</v>
      </c>
      <c r="W495" t="s">
        <v>90</v>
      </c>
      <c r="X495" t="s">
        <v>90</v>
      </c>
      <c r="Y495" t="s">
        <v>90</v>
      </c>
      <c r="Z495" t="s">
        <v>90</v>
      </c>
      <c r="AA495" t="s">
        <v>90</v>
      </c>
      <c r="AB495" t="s">
        <v>90</v>
      </c>
      <c r="AC495">
        <v>259</v>
      </c>
      <c r="AD495">
        <f>AC495/AY495</f>
        <v>1.4534965290053932E-3</v>
      </c>
      <c r="AH495" t="s">
        <v>90</v>
      </c>
      <c r="AI495" t="s">
        <v>90</v>
      </c>
      <c r="AJ495" t="s">
        <v>90</v>
      </c>
      <c r="AK495" t="s">
        <v>90</v>
      </c>
      <c r="AL495" t="s">
        <v>90</v>
      </c>
      <c r="AM495" t="s">
        <v>90</v>
      </c>
      <c r="AN495">
        <v>0</v>
      </c>
      <c r="AO495" t="s">
        <v>90</v>
      </c>
      <c r="AP495" t="s">
        <v>90</v>
      </c>
      <c r="AQ495">
        <v>0</v>
      </c>
      <c r="AR495" t="s">
        <v>90</v>
      </c>
      <c r="AT495" t="s">
        <v>90</v>
      </c>
      <c r="AU495" t="s">
        <v>90</v>
      </c>
      <c r="AW495">
        <v>2</v>
      </c>
      <c r="AY495">
        <v>178191</v>
      </c>
    </row>
    <row r="496" spans="1:51" ht="12.75" customHeight="1" x14ac:dyDescent="0.2">
      <c r="A496" t="s">
        <v>83</v>
      </c>
      <c r="B496">
        <v>1982</v>
      </c>
      <c r="C496" t="s">
        <v>90</v>
      </c>
      <c r="D496" t="s">
        <v>90</v>
      </c>
      <c r="G496">
        <v>0</v>
      </c>
      <c r="H496" t="s">
        <v>90</v>
      </c>
      <c r="I496" t="s">
        <v>90</v>
      </c>
      <c r="J496" t="s">
        <v>90</v>
      </c>
      <c r="K496" t="s">
        <v>90</v>
      </c>
      <c r="L496" t="s">
        <v>90</v>
      </c>
      <c r="M496" t="s">
        <v>90</v>
      </c>
      <c r="N496" t="s">
        <v>90</v>
      </c>
      <c r="O496">
        <v>1</v>
      </c>
      <c r="P496" t="s">
        <v>90</v>
      </c>
      <c r="Q496" t="s">
        <v>90</v>
      </c>
      <c r="R496" t="s">
        <v>90</v>
      </c>
      <c r="S496" t="s">
        <v>90</v>
      </c>
      <c r="T496" t="s">
        <v>90</v>
      </c>
      <c r="U496" t="s">
        <v>90</v>
      </c>
      <c r="V496" t="s">
        <v>90</v>
      </c>
      <c r="W496" t="s">
        <v>90</v>
      </c>
      <c r="X496" t="s">
        <v>90</v>
      </c>
      <c r="Y496" t="s">
        <v>90</v>
      </c>
      <c r="Z496" t="s">
        <v>90</v>
      </c>
      <c r="AA496" t="s">
        <v>90</v>
      </c>
      <c r="AB496" t="s">
        <v>90</v>
      </c>
      <c r="AC496">
        <v>0</v>
      </c>
      <c r="AD496">
        <f>AC496/AY496</f>
        <v>0</v>
      </c>
      <c r="AH496" t="s">
        <v>90</v>
      </c>
      <c r="AI496" t="s">
        <v>90</v>
      </c>
      <c r="AJ496" t="s">
        <v>90</v>
      </c>
      <c r="AK496" t="s">
        <v>90</v>
      </c>
      <c r="AL496" t="s">
        <v>90</v>
      </c>
      <c r="AM496" t="s">
        <v>90</v>
      </c>
      <c r="AN496">
        <v>0</v>
      </c>
      <c r="AO496" t="s">
        <v>90</v>
      </c>
      <c r="AP496" t="s">
        <v>90</v>
      </c>
      <c r="AQ496">
        <v>1</v>
      </c>
      <c r="AR496" t="s">
        <v>90</v>
      </c>
      <c r="AT496" t="s">
        <v>90</v>
      </c>
      <c r="AU496" t="s">
        <v>90</v>
      </c>
      <c r="AW496">
        <v>2</v>
      </c>
      <c r="AY496">
        <v>14404.3</v>
      </c>
    </row>
    <row r="497" spans="1:51" ht="12.75" customHeight="1" x14ac:dyDescent="0.2">
      <c r="A497" t="s">
        <v>84</v>
      </c>
      <c r="B497">
        <v>1982</v>
      </c>
      <c r="C497" t="s">
        <v>90</v>
      </c>
      <c r="D497" t="s">
        <v>90</v>
      </c>
      <c r="G497">
        <v>0</v>
      </c>
      <c r="H497" t="s">
        <v>90</v>
      </c>
      <c r="I497" t="s">
        <v>90</v>
      </c>
      <c r="J497" t="s">
        <v>90</v>
      </c>
      <c r="K497" t="s">
        <v>90</v>
      </c>
      <c r="L497" t="s">
        <v>90</v>
      </c>
      <c r="M497" t="s">
        <v>90</v>
      </c>
      <c r="N497" t="s">
        <v>90</v>
      </c>
      <c r="O497">
        <v>0</v>
      </c>
      <c r="P497" t="s">
        <v>90</v>
      </c>
      <c r="Q497" t="s">
        <v>90</v>
      </c>
      <c r="R497" t="s">
        <v>90</v>
      </c>
      <c r="S497" t="s">
        <v>90</v>
      </c>
      <c r="T497" t="s">
        <v>90</v>
      </c>
      <c r="U497" t="s">
        <v>90</v>
      </c>
      <c r="V497" t="s">
        <v>90</v>
      </c>
      <c r="W497" t="s">
        <v>90</v>
      </c>
      <c r="X497" t="s">
        <v>90</v>
      </c>
      <c r="Y497" t="s">
        <v>90</v>
      </c>
      <c r="Z497" t="s">
        <v>90</v>
      </c>
      <c r="AA497" t="s">
        <v>90</v>
      </c>
      <c r="AB497" t="s">
        <v>90</v>
      </c>
      <c r="AC497">
        <v>1026</v>
      </c>
      <c r="AD497">
        <f>AC497/AY497</f>
        <v>0.19518059912454083</v>
      </c>
      <c r="AH497" t="s">
        <v>90</v>
      </c>
      <c r="AI497" t="s">
        <v>90</v>
      </c>
      <c r="AJ497" t="s">
        <v>90</v>
      </c>
      <c r="AK497" t="s">
        <v>90</v>
      </c>
      <c r="AL497" t="s">
        <v>90</v>
      </c>
      <c r="AM497" t="s">
        <v>90</v>
      </c>
      <c r="AN497">
        <v>0</v>
      </c>
      <c r="AO497" t="s">
        <v>90</v>
      </c>
      <c r="AP497" t="s">
        <v>90</v>
      </c>
      <c r="AQ497">
        <v>0</v>
      </c>
      <c r="AR497" t="s">
        <v>90</v>
      </c>
      <c r="AT497" t="s">
        <v>90</v>
      </c>
      <c r="AU497" t="s">
        <v>90</v>
      </c>
      <c r="AW497">
        <v>2</v>
      </c>
      <c r="AY497">
        <v>5256.67</v>
      </c>
    </row>
    <row r="498" spans="1:51" ht="12.75" customHeight="1" x14ac:dyDescent="0.2">
      <c r="A498" t="s">
        <v>85</v>
      </c>
      <c r="B498">
        <v>1982</v>
      </c>
      <c r="C498" t="s">
        <v>90</v>
      </c>
      <c r="D498" t="s">
        <v>90</v>
      </c>
      <c r="G498">
        <v>0</v>
      </c>
      <c r="H498" t="s">
        <v>90</v>
      </c>
      <c r="I498" t="s">
        <v>90</v>
      </c>
      <c r="J498" t="s">
        <v>90</v>
      </c>
      <c r="K498" t="s">
        <v>90</v>
      </c>
      <c r="L498" t="s">
        <v>90</v>
      </c>
      <c r="M498" t="s">
        <v>90</v>
      </c>
      <c r="N498" t="s">
        <v>90</v>
      </c>
      <c r="O498">
        <v>0</v>
      </c>
      <c r="P498" t="s">
        <v>90</v>
      </c>
      <c r="Q498" t="s">
        <v>90</v>
      </c>
      <c r="R498" t="s">
        <v>90</v>
      </c>
      <c r="S498" t="s">
        <v>90</v>
      </c>
      <c r="T498" t="s">
        <v>90</v>
      </c>
      <c r="U498" t="s">
        <v>90</v>
      </c>
      <c r="V498" t="s">
        <v>90</v>
      </c>
      <c r="W498" t="s">
        <v>90</v>
      </c>
      <c r="X498" t="s">
        <v>90</v>
      </c>
      <c r="Y498" t="s">
        <v>90</v>
      </c>
      <c r="Z498" t="s">
        <v>90</v>
      </c>
      <c r="AA498" t="s">
        <v>90</v>
      </c>
      <c r="AB498" t="s">
        <v>90</v>
      </c>
      <c r="AC498">
        <v>112</v>
      </c>
      <c r="AD498">
        <f>AC498/AY498</f>
        <v>1.7025597682086486E-3</v>
      </c>
      <c r="AH498" t="s">
        <v>90</v>
      </c>
      <c r="AI498" t="s">
        <v>90</v>
      </c>
      <c r="AJ498" t="s">
        <v>90</v>
      </c>
      <c r="AK498" t="s">
        <v>90</v>
      </c>
      <c r="AL498" t="s">
        <v>90</v>
      </c>
      <c r="AM498" t="s">
        <v>90</v>
      </c>
      <c r="AN498">
        <v>0</v>
      </c>
      <c r="AO498" t="s">
        <v>90</v>
      </c>
      <c r="AP498" t="s">
        <v>90</v>
      </c>
      <c r="AQ498">
        <v>0.5</v>
      </c>
      <c r="AR498" t="s">
        <v>90</v>
      </c>
      <c r="AT498" t="s">
        <v>90</v>
      </c>
      <c r="AU498" t="s">
        <v>90</v>
      </c>
      <c r="AW498">
        <v>2</v>
      </c>
      <c r="AY498">
        <v>65783.3</v>
      </c>
    </row>
    <row r="499" spans="1:51" ht="12.75" customHeight="1" x14ac:dyDescent="0.2">
      <c r="A499" t="s">
        <v>86</v>
      </c>
      <c r="B499">
        <v>1982</v>
      </c>
      <c r="C499" t="s">
        <v>90</v>
      </c>
      <c r="D499" t="s">
        <v>90</v>
      </c>
      <c r="G499">
        <v>0</v>
      </c>
      <c r="H499" t="s">
        <v>90</v>
      </c>
      <c r="I499" t="s">
        <v>90</v>
      </c>
      <c r="J499" t="s">
        <v>90</v>
      </c>
      <c r="K499" t="s">
        <v>90</v>
      </c>
      <c r="L499" t="s">
        <v>90</v>
      </c>
      <c r="M499" t="s">
        <v>90</v>
      </c>
      <c r="N499" t="s">
        <v>90</v>
      </c>
      <c r="O499">
        <v>1</v>
      </c>
      <c r="P499" t="s">
        <v>90</v>
      </c>
      <c r="Q499" t="s">
        <v>90</v>
      </c>
      <c r="R499" t="s">
        <v>90</v>
      </c>
      <c r="S499" t="s">
        <v>90</v>
      </c>
      <c r="T499" t="s">
        <v>90</v>
      </c>
      <c r="U499" t="s">
        <v>90</v>
      </c>
      <c r="V499" t="s">
        <v>90</v>
      </c>
      <c r="W499" t="s">
        <v>90</v>
      </c>
      <c r="X499" t="s">
        <v>90</v>
      </c>
      <c r="Y499" t="s">
        <v>90</v>
      </c>
      <c r="Z499" t="s">
        <v>90</v>
      </c>
      <c r="AA499" t="s">
        <v>90</v>
      </c>
      <c r="AB499" t="s">
        <v>90</v>
      </c>
      <c r="AC499">
        <v>6826</v>
      </c>
      <c r="AD499">
        <f>AC499/AY499</f>
        <v>0.12896399928206387</v>
      </c>
      <c r="AH499" t="s">
        <v>90</v>
      </c>
      <c r="AI499" t="s">
        <v>90</v>
      </c>
      <c r="AJ499" t="s">
        <v>90</v>
      </c>
      <c r="AK499" t="s">
        <v>90</v>
      </c>
      <c r="AL499" t="s">
        <v>90</v>
      </c>
      <c r="AM499" t="s">
        <v>90</v>
      </c>
      <c r="AN499">
        <v>0</v>
      </c>
      <c r="AO499" t="s">
        <v>90</v>
      </c>
      <c r="AP499" t="s">
        <v>90</v>
      </c>
      <c r="AQ499">
        <v>1</v>
      </c>
      <c r="AR499" t="s">
        <v>90</v>
      </c>
      <c r="AT499" t="s">
        <v>90</v>
      </c>
      <c r="AU499" t="s">
        <v>90</v>
      </c>
      <c r="AW499">
        <v>2</v>
      </c>
      <c r="AY499">
        <v>52929.5</v>
      </c>
    </row>
    <row r="500" spans="1:51" ht="12.75" customHeight="1" x14ac:dyDescent="0.2">
      <c r="A500" t="s">
        <v>87</v>
      </c>
      <c r="B500">
        <v>1982</v>
      </c>
      <c r="C500" t="s">
        <v>90</v>
      </c>
      <c r="D500" t="s">
        <v>90</v>
      </c>
      <c r="G500">
        <v>0</v>
      </c>
      <c r="H500" t="s">
        <v>90</v>
      </c>
      <c r="I500" t="s">
        <v>90</v>
      </c>
      <c r="J500" t="s">
        <v>90</v>
      </c>
      <c r="K500" t="s">
        <v>90</v>
      </c>
      <c r="L500" t="s">
        <v>90</v>
      </c>
      <c r="M500" t="s">
        <v>90</v>
      </c>
      <c r="N500" t="s">
        <v>90</v>
      </c>
      <c r="O500">
        <v>0</v>
      </c>
      <c r="P500" t="s">
        <v>90</v>
      </c>
      <c r="Q500" t="s">
        <v>90</v>
      </c>
      <c r="R500" t="s">
        <v>90</v>
      </c>
      <c r="S500" t="s">
        <v>90</v>
      </c>
      <c r="T500" t="s">
        <v>90</v>
      </c>
      <c r="U500" t="s">
        <v>90</v>
      </c>
      <c r="V500" t="s">
        <v>90</v>
      </c>
      <c r="W500" t="s">
        <v>90</v>
      </c>
      <c r="X500" t="s">
        <v>90</v>
      </c>
      <c r="Y500" t="s">
        <v>90</v>
      </c>
      <c r="Z500" t="s">
        <v>90</v>
      </c>
      <c r="AA500" t="s">
        <v>90</v>
      </c>
      <c r="AB500" t="s">
        <v>90</v>
      </c>
      <c r="AC500">
        <v>12432</v>
      </c>
      <c r="AD500">
        <f>AC500/AY500</f>
        <v>0.69929125885926424</v>
      </c>
      <c r="AH500" t="s">
        <v>90</v>
      </c>
      <c r="AI500" t="s">
        <v>90</v>
      </c>
      <c r="AJ500" t="s">
        <v>90</v>
      </c>
      <c r="AK500" t="s">
        <v>90</v>
      </c>
      <c r="AL500" t="s">
        <v>90</v>
      </c>
      <c r="AM500" t="s">
        <v>90</v>
      </c>
      <c r="AN500">
        <v>0</v>
      </c>
      <c r="AO500" t="s">
        <v>90</v>
      </c>
      <c r="AP500" t="s">
        <v>90</v>
      </c>
      <c r="AQ500">
        <v>0</v>
      </c>
      <c r="AR500" t="s">
        <v>90</v>
      </c>
      <c r="AT500" t="s">
        <v>90</v>
      </c>
      <c r="AU500" t="s">
        <v>90</v>
      </c>
      <c r="AW500">
        <v>2</v>
      </c>
      <c r="AY500">
        <v>17778</v>
      </c>
    </row>
    <row r="501" spans="1:51" ht="12.75" customHeight="1" x14ac:dyDescent="0.2">
      <c r="A501" t="s">
        <v>88</v>
      </c>
      <c r="B501">
        <v>1982</v>
      </c>
      <c r="C501" t="s">
        <v>90</v>
      </c>
      <c r="D501" t="s">
        <v>90</v>
      </c>
      <c r="G501">
        <v>0</v>
      </c>
      <c r="H501" t="s">
        <v>90</v>
      </c>
      <c r="I501" t="s">
        <v>90</v>
      </c>
      <c r="J501" t="s">
        <v>90</v>
      </c>
      <c r="K501" t="s">
        <v>90</v>
      </c>
      <c r="L501" t="s">
        <v>90</v>
      </c>
      <c r="M501" t="s">
        <v>90</v>
      </c>
      <c r="N501" t="s">
        <v>90</v>
      </c>
      <c r="O501">
        <v>1</v>
      </c>
      <c r="P501" t="s">
        <v>90</v>
      </c>
      <c r="Q501" t="s">
        <v>90</v>
      </c>
      <c r="R501" t="s">
        <v>90</v>
      </c>
      <c r="S501" t="s">
        <v>90</v>
      </c>
      <c r="T501" t="s">
        <v>90</v>
      </c>
      <c r="U501" t="s">
        <v>90</v>
      </c>
      <c r="V501" t="s">
        <v>90</v>
      </c>
      <c r="W501" t="s">
        <v>90</v>
      </c>
      <c r="X501" t="s">
        <v>90</v>
      </c>
      <c r="Y501" t="s">
        <v>90</v>
      </c>
      <c r="Z501" t="s">
        <v>90</v>
      </c>
      <c r="AA501" t="s">
        <v>90</v>
      </c>
      <c r="AB501" t="s">
        <v>90</v>
      </c>
      <c r="AC501">
        <v>72</v>
      </c>
      <c r="AD501">
        <f>AC501/AY501</f>
        <v>1.3608425127200974E-3</v>
      </c>
      <c r="AH501" t="s">
        <v>90</v>
      </c>
      <c r="AI501" t="s">
        <v>90</v>
      </c>
      <c r="AJ501" t="s">
        <v>90</v>
      </c>
      <c r="AK501" t="s">
        <v>90</v>
      </c>
      <c r="AL501" t="s">
        <v>90</v>
      </c>
      <c r="AM501" t="s">
        <v>90</v>
      </c>
      <c r="AN501">
        <v>0</v>
      </c>
      <c r="AO501" t="s">
        <v>90</v>
      </c>
      <c r="AP501" t="s">
        <v>90</v>
      </c>
      <c r="AQ501">
        <v>0</v>
      </c>
      <c r="AR501" t="s">
        <v>90</v>
      </c>
      <c r="AT501" t="s">
        <v>90</v>
      </c>
      <c r="AU501" t="s">
        <v>90</v>
      </c>
      <c r="AW501">
        <v>2</v>
      </c>
      <c r="AY501">
        <v>52908.4</v>
      </c>
    </row>
    <row r="502" spans="1:51" ht="12.75" customHeight="1" x14ac:dyDescent="0.2">
      <c r="A502" t="s">
        <v>89</v>
      </c>
      <c r="B502">
        <v>1982</v>
      </c>
      <c r="C502" t="s">
        <v>90</v>
      </c>
      <c r="D502" t="s">
        <v>90</v>
      </c>
      <c r="G502">
        <v>0</v>
      </c>
      <c r="H502" t="s">
        <v>90</v>
      </c>
      <c r="I502" t="s">
        <v>90</v>
      </c>
      <c r="J502" t="s">
        <v>90</v>
      </c>
      <c r="K502" t="s">
        <v>90</v>
      </c>
      <c r="L502" t="s">
        <v>90</v>
      </c>
      <c r="M502" t="s">
        <v>90</v>
      </c>
      <c r="N502" t="s">
        <v>90</v>
      </c>
      <c r="O502">
        <v>0</v>
      </c>
      <c r="P502" t="s">
        <v>90</v>
      </c>
      <c r="Q502" t="s">
        <v>90</v>
      </c>
      <c r="R502" t="s">
        <v>90</v>
      </c>
      <c r="S502" t="s">
        <v>90</v>
      </c>
      <c r="T502" t="s">
        <v>90</v>
      </c>
      <c r="U502" t="s">
        <v>90</v>
      </c>
      <c r="V502" t="s">
        <v>90</v>
      </c>
      <c r="W502" t="s">
        <v>90</v>
      </c>
      <c r="X502" t="s">
        <v>90</v>
      </c>
      <c r="Y502" t="s">
        <v>90</v>
      </c>
      <c r="Z502" t="s">
        <v>90</v>
      </c>
      <c r="AA502" t="s">
        <v>90</v>
      </c>
      <c r="AB502" t="s">
        <v>90</v>
      </c>
      <c r="AC502">
        <v>22</v>
      </c>
      <c r="AD502">
        <f>AC502/AY502</f>
        <v>3.377621110746055E-3</v>
      </c>
      <c r="AH502" t="s">
        <v>90</v>
      </c>
      <c r="AI502" t="s">
        <v>90</v>
      </c>
      <c r="AJ502" t="s">
        <v>90</v>
      </c>
      <c r="AK502" t="s">
        <v>90</v>
      </c>
      <c r="AL502" t="s">
        <v>90</v>
      </c>
      <c r="AM502" t="s">
        <v>90</v>
      </c>
      <c r="AN502">
        <v>0</v>
      </c>
      <c r="AO502" t="s">
        <v>90</v>
      </c>
      <c r="AP502" t="s">
        <v>90</v>
      </c>
      <c r="AQ502">
        <v>1</v>
      </c>
      <c r="AR502" t="s">
        <v>90</v>
      </c>
      <c r="AT502" t="s">
        <v>90</v>
      </c>
      <c r="AU502" t="s">
        <v>90</v>
      </c>
      <c r="AW502">
        <v>2</v>
      </c>
      <c r="AY502">
        <v>6513.46</v>
      </c>
    </row>
    <row r="503" spans="1:51" ht="12.75" customHeight="1" x14ac:dyDescent="0.2">
      <c r="A503" t="s">
        <v>34</v>
      </c>
      <c r="B503">
        <v>1983</v>
      </c>
      <c r="C503" t="s">
        <v>90</v>
      </c>
      <c r="D503" t="s">
        <v>90</v>
      </c>
      <c r="G503">
        <v>0</v>
      </c>
      <c r="H503" t="s">
        <v>90</v>
      </c>
      <c r="I503" t="s">
        <v>90</v>
      </c>
      <c r="J503" t="s">
        <v>90</v>
      </c>
      <c r="K503" t="s">
        <v>90</v>
      </c>
      <c r="L503" t="s">
        <v>90</v>
      </c>
      <c r="M503" t="s">
        <v>90</v>
      </c>
      <c r="N503" t="s">
        <v>90</v>
      </c>
      <c r="O503">
        <v>0</v>
      </c>
      <c r="P503" t="s">
        <v>90</v>
      </c>
      <c r="Q503" t="s">
        <v>90</v>
      </c>
      <c r="R503" t="s">
        <v>90</v>
      </c>
      <c r="S503" t="s">
        <v>90</v>
      </c>
      <c r="T503" t="s">
        <v>90</v>
      </c>
      <c r="U503" t="s">
        <v>90</v>
      </c>
      <c r="V503" t="s">
        <v>90</v>
      </c>
      <c r="W503" t="s">
        <v>90</v>
      </c>
      <c r="X503" t="s">
        <v>90</v>
      </c>
      <c r="Y503" t="s">
        <v>90</v>
      </c>
      <c r="Z503" t="s">
        <v>90</v>
      </c>
      <c r="AA503" t="s">
        <v>90</v>
      </c>
      <c r="AB503" t="s">
        <v>90</v>
      </c>
      <c r="AC503">
        <v>69</v>
      </c>
      <c r="AD503">
        <f>AC503/AY503</f>
        <v>1.8516679771466602E-3</v>
      </c>
      <c r="AH503" t="s">
        <v>90</v>
      </c>
      <c r="AI503" t="s">
        <v>90</v>
      </c>
      <c r="AJ503" t="s">
        <v>90</v>
      </c>
      <c r="AK503" t="s">
        <v>90</v>
      </c>
      <c r="AL503" t="s">
        <v>90</v>
      </c>
      <c r="AM503" t="s">
        <v>90</v>
      </c>
      <c r="AN503">
        <v>0</v>
      </c>
      <c r="AO503" t="s">
        <v>90</v>
      </c>
      <c r="AP503" t="s">
        <v>90</v>
      </c>
      <c r="AQ503">
        <v>0</v>
      </c>
      <c r="AR503" t="s">
        <v>90</v>
      </c>
      <c r="AT503" t="s">
        <v>90</v>
      </c>
      <c r="AU503" t="s">
        <v>90</v>
      </c>
      <c r="AW503">
        <v>2</v>
      </c>
      <c r="AY503">
        <v>37263.699999999997</v>
      </c>
    </row>
    <row r="504" spans="1:51" ht="12.75" customHeight="1" x14ac:dyDescent="0.2">
      <c r="A504" t="s">
        <v>35</v>
      </c>
      <c r="B504">
        <v>1983</v>
      </c>
      <c r="C504" t="s">
        <v>90</v>
      </c>
      <c r="D504" t="s">
        <v>90</v>
      </c>
      <c r="G504">
        <v>0</v>
      </c>
      <c r="H504" t="s">
        <v>90</v>
      </c>
      <c r="I504" t="s">
        <v>90</v>
      </c>
      <c r="J504" t="s">
        <v>90</v>
      </c>
      <c r="K504" t="s">
        <v>90</v>
      </c>
      <c r="L504" t="s">
        <v>90</v>
      </c>
      <c r="M504" t="s">
        <v>90</v>
      </c>
      <c r="N504" t="s">
        <v>90</v>
      </c>
      <c r="O504">
        <v>0</v>
      </c>
      <c r="P504" t="s">
        <v>90</v>
      </c>
      <c r="Q504" t="s">
        <v>90</v>
      </c>
      <c r="R504" t="s">
        <v>90</v>
      </c>
      <c r="S504" t="s">
        <v>90</v>
      </c>
      <c r="T504" t="s">
        <v>90</v>
      </c>
      <c r="U504" t="s">
        <v>90</v>
      </c>
      <c r="V504">
        <v>0</v>
      </c>
      <c r="W504">
        <v>0</v>
      </c>
      <c r="X504">
        <v>0</v>
      </c>
      <c r="Y504">
        <v>0</v>
      </c>
      <c r="Z504">
        <v>1</v>
      </c>
      <c r="AA504">
        <v>0</v>
      </c>
      <c r="AB504">
        <v>0</v>
      </c>
      <c r="AC504">
        <v>0</v>
      </c>
      <c r="AD504">
        <f>AC504/AY504</f>
        <v>0</v>
      </c>
      <c r="AH504" t="s">
        <v>90</v>
      </c>
      <c r="AI504" t="s">
        <v>90</v>
      </c>
      <c r="AJ504" t="s">
        <v>90</v>
      </c>
      <c r="AK504" t="s">
        <v>90</v>
      </c>
      <c r="AL504" t="s">
        <v>90</v>
      </c>
      <c r="AM504" t="s">
        <v>90</v>
      </c>
      <c r="AN504">
        <v>0</v>
      </c>
      <c r="AO504" t="s">
        <v>90</v>
      </c>
      <c r="AP504" t="s">
        <v>90</v>
      </c>
      <c r="AQ504">
        <v>1</v>
      </c>
      <c r="AR504" t="s">
        <v>90</v>
      </c>
      <c r="AT504" t="s">
        <v>90</v>
      </c>
      <c r="AU504" t="s">
        <v>90</v>
      </c>
      <c r="AW504">
        <v>2</v>
      </c>
      <c r="AY504">
        <v>9101.01</v>
      </c>
    </row>
    <row r="505" spans="1:51" ht="12.75" customHeight="1" x14ac:dyDescent="0.2">
      <c r="A505" t="s">
        <v>36</v>
      </c>
      <c r="B505">
        <v>1983</v>
      </c>
      <c r="C505" t="s">
        <v>90</v>
      </c>
      <c r="D505" t="s">
        <v>90</v>
      </c>
      <c r="G505">
        <v>0</v>
      </c>
      <c r="H505" t="s">
        <v>90</v>
      </c>
      <c r="I505" t="s">
        <v>90</v>
      </c>
      <c r="J505" t="s">
        <v>90</v>
      </c>
      <c r="K505" t="s">
        <v>90</v>
      </c>
      <c r="L505" t="s">
        <v>90</v>
      </c>
      <c r="M505" t="s">
        <v>90</v>
      </c>
      <c r="N505" t="s">
        <v>90</v>
      </c>
      <c r="O505">
        <v>0</v>
      </c>
      <c r="P505" t="s">
        <v>90</v>
      </c>
      <c r="Q505" t="s">
        <v>90</v>
      </c>
      <c r="R505" t="s">
        <v>90</v>
      </c>
      <c r="S505" t="s">
        <v>90</v>
      </c>
      <c r="T505" t="s">
        <v>90</v>
      </c>
      <c r="U505" t="s">
        <v>90</v>
      </c>
      <c r="V505" t="s">
        <v>90</v>
      </c>
      <c r="W505" t="s">
        <v>90</v>
      </c>
      <c r="X505" t="s">
        <v>90</v>
      </c>
      <c r="Y505" t="s">
        <v>90</v>
      </c>
      <c r="Z505" t="s">
        <v>90</v>
      </c>
      <c r="AA505" t="s">
        <v>90</v>
      </c>
      <c r="AB505" t="s">
        <v>90</v>
      </c>
      <c r="AC505">
        <v>10137</v>
      </c>
      <c r="AD505">
        <f>AC505/AY505</f>
        <v>0.30662339194376304</v>
      </c>
      <c r="AH505" t="s">
        <v>90</v>
      </c>
      <c r="AI505" t="s">
        <v>90</v>
      </c>
      <c r="AJ505" t="s">
        <v>90</v>
      </c>
      <c r="AK505" t="s">
        <v>90</v>
      </c>
      <c r="AL505" t="s">
        <v>90</v>
      </c>
      <c r="AM505" t="s">
        <v>90</v>
      </c>
      <c r="AN505">
        <v>0</v>
      </c>
      <c r="AO505" t="s">
        <v>90</v>
      </c>
      <c r="AP505" t="s">
        <v>90</v>
      </c>
      <c r="AQ505">
        <v>0</v>
      </c>
      <c r="AR505" t="s">
        <v>90</v>
      </c>
      <c r="AT505" t="s">
        <v>90</v>
      </c>
      <c r="AU505" t="s">
        <v>90</v>
      </c>
      <c r="AW505">
        <v>2</v>
      </c>
      <c r="AY505">
        <v>33060.1</v>
      </c>
    </row>
    <row r="506" spans="1:51" ht="12.75" customHeight="1" x14ac:dyDescent="0.2">
      <c r="A506" t="s">
        <v>38</v>
      </c>
      <c r="B506">
        <v>1983</v>
      </c>
      <c r="C506" t="s">
        <v>90</v>
      </c>
      <c r="D506" t="s">
        <v>90</v>
      </c>
      <c r="G506">
        <v>0</v>
      </c>
      <c r="H506" t="s">
        <v>90</v>
      </c>
      <c r="I506" t="s">
        <v>90</v>
      </c>
      <c r="J506" t="s">
        <v>90</v>
      </c>
      <c r="K506" t="s">
        <v>90</v>
      </c>
      <c r="L506" t="s">
        <v>90</v>
      </c>
      <c r="M506" t="s">
        <v>90</v>
      </c>
      <c r="N506" t="s">
        <v>90</v>
      </c>
      <c r="O506">
        <v>0</v>
      </c>
      <c r="P506" t="s">
        <v>90</v>
      </c>
      <c r="Q506" t="s">
        <v>90</v>
      </c>
      <c r="R506" t="s">
        <v>90</v>
      </c>
      <c r="S506" t="s">
        <v>90</v>
      </c>
      <c r="T506" t="s">
        <v>90</v>
      </c>
      <c r="U506" t="s">
        <v>90</v>
      </c>
      <c r="V506" t="s">
        <v>90</v>
      </c>
      <c r="W506" t="s">
        <v>90</v>
      </c>
      <c r="X506" t="s">
        <v>90</v>
      </c>
      <c r="Y506" t="s">
        <v>90</v>
      </c>
      <c r="Z506" t="s">
        <v>90</v>
      </c>
      <c r="AA506" t="s">
        <v>90</v>
      </c>
      <c r="AB506" t="s">
        <v>90</v>
      </c>
      <c r="AC506">
        <v>19137</v>
      </c>
      <c r="AD506">
        <f>AC506/AY506</f>
        <v>0.89882204854587811</v>
      </c>
      <c r="AH506" t="s">
        <v>90</v>
      </c>
      <c r="AI506" t="s">
        <v>90</v>
      </c>
      <c r="AJ506" t="s">
        <v>90</v>
      </c>
      <c r="AK506" t="s">
        <v>90</v>
      </c>
      <c r="AL506" t="s">
        <v>90</v>
      </c>
      <c r="AM506" t="s">
        <v>90</v>
      </c>
      <c r="AN506">
        <v>0</v>
      </c>
      <c r="AO506" t="s">
        <v>90</v>
      </c>
      <c r="AP506" t="s">
        <v>90</v>
      </c>
      <c r="AQ506">
        <v>0</v>
      </c>
      <c r="AR506" t="s">
        <v>90</v>
      </c>
      <c r="AT506" t="s">
        <v>90</v>
      </c>
      <c r="AU506" t="s">
        <v>90</v>
      </c>
      <c r="AW506">
        <v>2</v>
      </c>
      <c r="AY506">
        <v>21291.200000000001</v>
      </c>
    </row>
    <row r="507" spans="1:51" ht="12.75" customHeight="1" x14ac:dyDescent="0.2">
      <c r="A507" t="s">
        <v>39</v>
      </c>
      <c r="B507">
        <v>1983</v>
      </c>
      <c r="C507" t="s">
        <v>90</v>
      </c>
      <c r="D507" t="s">
        <v>90</v>
      </c>
      <c r="G507">
        <v>0</v>
      </c>
      <c r="H507" t="s">
        <v>90</v>
      </c>
      <c r="I507" t="s">
        <v>90</v>
      </c>
      <c r="J507" t="s">
        <v>90</v>
      </c>
      <c r="K507" t="s">
        <v>90</v>
      </c>
      <c r="L507" t="s">
        <v>90</v>
      </c>
      <c r="M507" t="s">
        <v>90</v>
      </c>
      <c r="N507" t="s">
        <v>90</v>
      </c>
      <c r="O507">
        <v>1</v>
      </c>
      <c r="P507" t="s">
        <v>90</v>
      </c>
      <c r="Q507" t="s">
        <v>90</v>
      </c>
      <c r="R507" t="s">
        <v>90</v>
      </c>
      <c r="S507" t="s">
        <v>90</v>
      </c>
      <c r="T507" t="s">
        <v>90</v>
      </c>
      <c r="U507" t="s">
        <v>90</v>
      </c>
      <c r="V507" t="s">
        <v>90</v>
      </c>
      <c r="W507" t="s">
        <v>90</v>
      </c>
      <c r="X507" t="s">
        <v>90</v>
      </c>
      <c r="Y507" t="s">
        <v>90</v>
      </c>
      <c r="Z507" t="s">
        <v>90</v>
      </c>
      <c r="AA507" t="s">
        <v>90</v>
      </c>
      <c r="AB507" t="s">
        <v>90</v>
      </c>
      <c r="AC507">
        <v>118473</v>
      </c>
      <c r="AD507">
        <f>AC507/AY507</f>
        <v>0.33594399090334232</v>
      </c>
      <c r="AH507" t="s">
        <v>90</v>
      </c>
      <c r="AI507" t="s">
        <v>90</v>
      </c>
      <c r="AJ507" t="s">
        <v>90</v>
      </c>
      <c r="AK507" t="s">
        <v>90</v>
      </c>
      <c r="AL507" t="s">
        <v>90</v>
      </c>
      <c r="AM507" t="s">
        <v>90</v>
      </c>
      <c r="AN507">
        <v>0</v>
      </c>
      <c r="AO507" t="s">
        <v>90</v>
      </c>
      <c r="AP507" t="s">
        <v>90</v>
      </c>
      <c r="AQ507">
        <v>0.5</v>
      </c>
      <c r="AR507" t="s">
        <v>90</v>
      </c>
      <c r="AT507" t="s">
        <v>90</v>
      </c>
      <c r="AU507" t="s">
        <v>90</v>
      </c>
      <c r="AW507">
        <v>2</v>
      </c>
      <c r="AY507">
        <v>352657</v>
      </c>
    </row>
    <row r="508" spans="1:51" ht="12.75" customHeight="1" x14ac:dyDescent="0.2">
      <c r="A508" t="s">
        <v>40</v>
      </c>
      <c r="B508">
        <v>1983</v>
      </c>
      <c r="C508" t="s">
        <v>90</v>
      </c>
      <c r="D508" t="s">
        <v>90</v>
      </c>
      <c r="G508">
        <v>0</v>
      </c>
      <c r="H508" t="s">
        <v>90</v>
      </c>
      <c r="I508" t="s">
        <v>90</v>
      </c>
      <c r="J508" t="s">
        <v>90</v>
      </c>
      <c r="K508" t="s">
        <v>90</v>
      </c>
      <c r="L508" t="s">
        <v>90</v>
      </c>
      <c r="M508" t="s">
        <v>90</v>
      </c>
      <c r="N508" t="s">
        <v>90</v>
      </c>
      <c r="O508">
        <v>0</v>
      </c>
      <c r="P508" t="s">
        <v>90</v>
      </c>
      <c r="Q508" t="s">
        <v>90</v>
      </c>
      <c r="R508" t="s">
        <v>90</v>
      </c>
      <c r="S508" t="s">
        <v>90</v>
      </c>
      <c r="T508" t="s">
        <v>90</v>
      </c>
      <c r="U508" t="s">
        <v>90</v>
      </c>
      <c r="V508" t="s">
        <v>90</v>
      </c>
      <c r="W508" t="s">
        <v>90</v>
      </c>
      <c r="X508" t="s">
        <v>90</v>
      </c>
      <c r="Y508" t="s">
        <v>90</v>
      </c>
      <c r="Z508" t="s">
        <v>90</v>
      </c>
      <c r="AA508" t="s">
        <v>90</v>
      </c>
      <c r="AB508" t="s">
        <v>90</v>
      </c>
      <c r="AC508">
        <v>9123</v>
      </c>
      <c r="AD508">
        <f>AC508/AY508</f>
        <v>0.22080446110690247</v>
      </c>
      <c r="AH508" t="s">
        <v>90</v>
      </c>
      <c r="AI508" t="s">
        <v>90</v>
      </c>
      <c r="AJ508" t="s">
        <v>90</v>
      </c>
      <c r="AK508" t="s">
        <v>90</v>
      </c>
      <c r="AL508" t="s">
        <v>90</v>
      </c>
      <c r="AM508" t="s">
        <v>90</v>
      </c>
      <c r="AN508">
        <v>0</v>
      </c>
      <c r="AO508" t="s">
        <v>90</v>
      </c>
      <c r="AP508" t="s">
        <v>90</v>
      </c>
      <c r="AQ508">
        <v>1</v>
      </c>
      <c r="AR508" t="s">
        <v>90</v>
      </c>
      <c r="AT508" t="s">
        <v>90</v>
      </c>
      <c r="AU508" t="s">
        <v>90</v>
      </c>
      <c r="AW508">
        <v>2</v>
      </c>
      <c r="AY508">
        <v>41317.1</v>
      </c>
    </row>
    <row r="509" spans="1:51" ht="12.75" customHeight="1" x14ac:dyDescent="0.2">
      <c r="A509" t="s">
        <v>41</v>
      </c>
      <c r="B509">
        <v>1983</v>
      </c>
      <c r="C509" t="s">
        <v>90</v>
      </c>
      <c r="D509" t="s">
        <v>90</v>
      </c>
      <c r="G509">
        <v>0</v>
      </c>
      <c r="H509" t="s">
        <v>90</v>
      </c>
      <c r="I509" t="s">
        <v>90</v>
      </c>
      <c r="J509" t="s">
        <v>90</v>
      </c>
      <c r="K509" t="s">
        <v>90</v>
      </c>
      <c r="L509" t="s">
        <v>90</v>
      </c>
      <c r="M509" t="s">
        <v>90</v>
      </c>
      <c r="N509" t="s">
        <v>90</v>
      </c>
      <c r="O509">
        <v>0</v>
      </c>
      <c r="P509" t="s">
        <v>90</v>
      </c>
      <c r="Q509" t="s">
        <v>90</v>
      </c>
      <c r="R509" t="s">
        <v>90</v>
      </c>
      <c r="S509" t="s">
        <v>90</v>
      </c>
      <c r="T509" t="s">
        <v>90</v>
      </c>
      <c r="U509" t="s">
        <v>90</v>
      </c>
      <c r="V509" t="s">
        <v>90</v>
      </c>
      <c r="W509" t="s">
        <v>90</v>
      </c>
      <c r="X509" t="s">
        <v>90</v>
      </c>
      <c r="Y509" t="s">
        <v>90</v>
      </c>
      <c r="Z509" t="s">
        <v>90</v>
      </c>
      <c r="AA509" t="s">
        <v>90</v>
      </c>
      <c r="AB509" t="s">
        <v>90</v>
      </c>
      <c r="AC509">
        <v>73677</v>
      </c>
      <c r="AD509">
        <f>AC509/AY509</f>
        <v>1.5296538207607886</v>
      </c>
      <c r="AH509" t="s">
        <v>90</v>
      </c>
      <c r="AI509" t="s">
        <v>90</v>
      </c>
      <c r="AJ509" t="s">
        <v>90</v>
      </c>
      <c r="AK509" t="s">
        <v>90</v>
      </c>
      <c r="AL509" t="s">
        <v>90</v>
      </c>
      <c r="AM509" t="s">
        <v>90</v>
      </c>
      <c r="AN509">
        <v>0</v>
      </c>
      <c r="AO509" t="s">
        <v>90</v>
      </c>
      <c r="AP509" t="s">
        <v>90</v>
      </c>
      <c r="AQ509">
        <v>1</v>
      </c>
      <c r="AR509" t="s">
        <v>90</v>
      </c>
      <c r="AT509" t="s">
        <v>90</v>
      </c>
      <c r="AU509" t="s">
        <v>90</v>
      </c>
      <c r="AW509">
        <v>2</v>
      </c>
      <c r="AY509">
        <v>48165.8</v>
      </c>
    </row>
    <row r="510" spans="1:51" ht="12.75" customHeight="1" x14ac:dyDescent="0.2">
      <c r="A510" t="s">
        <v>42</v>
      </c>
      <c r="B510">
        <v>1983</v>
      </c>
      <c r="C510" t="s">
        <v>90</v>
      </c>
      <c r="D510" t="s">
        <v>90</v>
      </c>
      <c r="G510">
        <v>0</v>
      </c>
      <c r="H510" t="s">
        <v>90</v>
      </c>
      <c r="I510" t="s">
        <v>90</v>
      </c>
      <c r="J510" t="s">
        <v>90</v>
      </c>
      <c r="K510" t="s">
        <v>90</v>
      </c>
      <c r="L510" t="s">
        <v>90</v>
      </c>
      <c r="M510" t="s">
        <v>90</v>
      </c>
      <c r="N510" t="s">
        <v>90</v>
      </c>
      <c r="O510">
        <v>0</v>
      </c>
      <c r="P510" t="s">
        <v>90</v>
      </c>
      <c r="Q510" t="s">
        <v>90</v>
      </c>
      <c r="R510" t="s">
        <v>90</v>
      </c>
      <c r="S510" t="s">
        <v>90</v>
      </c>
      <c r="T510" t="s">
        <v>90</v>
      </c>
      <c r="U510" t="s">
        <v>90</v>
      </c>
      <c r="V510" t="s">
        <v>90</v>
      </c>
      <c r="W510" t="s">
        <v>90</v>
      </c>
      <c r="X510" t="s">
        <v>90</v>
      </c>
      <c r="Y510" t="s">
        <v>90</v>
      </c>
      <c r="Z510" t="s">
        <v>90</v>
      </c>
      <c r="AA510" t="s">
        <v>90</v>
      </c>
      <c r="AB510" t="s">
        <v>90</v>
      </c>
      <c r="AC510">
        <v>522</v>
      </c>
      <c r="AD510">
        <f>AC510/AY510</f>
        <v>6.6071433091915238E-2</v>
      </c>
      <c r="AH510" t="s">
        <v>90</v>
      </c>
      <c r="AI510" t="s">
        <v>90</v>
      </c>
      <c r="AJ510" t="s">
        <v>90</v>
      </c>
      <c r="AK510" t="s">
        <v>90</v>
      </c>
      <c r="AL510" t="s">
        <v>90</v>
      </c>
      <c r="AM510" t="s">
        <v>90</v>
      </c>
      <c r="AN510">
        <v>0</v>
      </c>
      <c r="AO510" t="s">
        <v>90</v>
      </c>
      <c r="AP510" t="s">
        <v>90</v>
      </c>
      <c r="AQ510">
        <v>0</v>
      </c>
      <c r="AR510" t="s">
        <v>90</v>
      </c>
      <c r="AT510" t="s">
        <v>90</v>
      </c>
      <c r="AU510" t="s">
        <v>90</v>
      </c>
      <c r="AW510">
        <v>2</v>
      </c>
      <c r="AY510">
        <v>7900.54</v>
      </c>
    </row>
    <row r="511" spans="1:51" ht="12.75" customHeight="1" x14ac:dyDescent="0.2">
      <c r="A511" t="s">
        <v>43</v>
      </c>
      <c r="B511">
        <v>1983</v>
      </c>
      <c r="C511" t="s">
        <v>90</v>
      </c>
      <c r="D511" t="s">
        <v>90</v>
      </c>
      <c r="G511">
        <v>0</v>
      </c>
      <c r="H511" t="s">
        <v>90</v>
      </c>
      <c r="I511" t="s">
        <v>90</v>
      </c>
      <c r="J511" t="s">
        <v>90</v>
      </c>
      <c r="K511" t="s">
        <v>90</v>
      </c>
      <c r="L511" t="s">
        <v>90</v>
      </c>
      <c r="M511" t="s">
        <v>90</v>
      </c>
      <c r="N511" t="s">
        <v>90</v>
      </c>
      <c r="O511">
        <v>0</v>
      </c>
      <c r="P511" t="s">
        <v>90</v>
      </c>
      <c r="Q511" t="s">
        <v>90</v>
      </c>
      <c r="R511" t="s">
        <v>90</v>
      </c>
      <c r="S511" t="s">
        <v>90</v>
      </c>
      <c r="T511" t="s">
        <v>90</v>
      </c>
      <c r="U511" t="s">
        <v>90</v>
      </c>
      <c r="V511" t="s">
        <v>90</v>
      </c>
      <c r="W511" t="s">
        <v>90</v>
      </c>
      <c r="X511" t="s">
        <v>90</v>
      </c>
      <c r="Y511" t="s">
        <v>90</v>
      </c>
      <c r="Z511" t="s">
        <v>90</v>
      </c>
      <c r="AA511" t="s">
        <v>90</v>
      </c>
      <c r="AB511" t="s">
        <v>90</v>
      </c>
      <c r="AC511">
        <v>114137</v>
      </c>
      <c r="AD511">
        <f>AC511/AY511</f>
        <v>0.8672101752093242</v>
      </c>
      <c r="AH511" t="s">
        <v>90</v>
      </c>
      <c r="AI511" t="s">
        <v>90</v>
      </c>
      <c r="AJ511" t="s">
        <v>90</v>
      </c>
      <c r="AK511" t="s">
        <v>90</v>
      </c>
      <c r="AL511" t="s">
        <v>90</v>
      </c>
      <c r="AM511" t="s">
        <v>90</v>
      </c>
      <c r="AN511">
        <v>0</v>
      </c>
      <c r="AO511" t="s">
        <v>90</v>
      </c>
      <c r="AP511" t="s">
        <v>90</v>
      </c>
      <c r="AQ511">
        <v>0</v>
      </c>
      <c r="AR511" t="s">
        <v>90</v>
      </c>
      <c r="AT511" t="s">
        <v>90</v>
      </c>
      <c r="AU511" t="s">
        <v>90</v>
      </c>
      <c r="AW511">
        <v>2</v>
      </c>
      <c r="AY511">
        <v>131614</v>
      </c>
    </row>
    <row r="512" spans="1:51" ht="12.75" customHeight="1" x14ac:dyDescent="0.2">
      <c r="A512" t="s">
        <v>45</v>
      </c>
      <c r="B512">
        <v>1983</v>
      </c>
      <c r="C512" t="s">
        <v>90</v>
      </c>
      <c r="D512" t="s">
        <v>90</v>
      </c>
      <c r="G512">
        <v>0</v>
      </c>
      <c r="H512" t="s">
        <v>90</v>
      </c>
      <c r="I512" t="s">
        <v>90</v>
      </c>
      <c r="J512" t="s">
        <v>90</v>
      </c>
      <c r="K512" t="s">
        <v>90</v>
      </c>
      <c r="L512" t="s">
        <v>90</v>
      </c>
      <c r="M512" t="s">
        <v>90</v>
      </c>
      <c r="N512" t="s">
        <v>90</v>
      </c>
      <c r="O512">
        <v>0</v>
      </c>
      <c r="P512" t="s">
        <v>90</v>
      </c>
      <c r="Q512" t="s">
        <v>90</v>
      </c>
      <c r="R512" t="s">
        <v>90</v>
      </c>
      <c r="S512" t="s">
        <v>90</v>
      </c>
      <c r="T512" t="s">
        <v>90</v>
      </c>
      <c r="U512" t="s">
        <v>90</v>
      </c>
      <c r="V512">
        <v>0</v>
      </c>
      <c r="W512">
        <v>0</v>
      </c>
      <c r="X512">
        <v>0</v>
      </c>
      <c r="Y512">
        <v>0</v>
      </c>
      <c r="Z512">
        <v>1</v>
      </c>
      <c r="AA512">
        <v>0</v>
      </c>
      <c r="AB512">
        <v>0</v>
      </c>
      <c r="AC512">
        <v>0</v>
      </c>
      <c r="AD512">
        <f>AC512/AY512</f>
        <v>0</v>
      </c>
      <c r="AH512" t="s">
        <v>90</v>
      </c>
      <c r="AI512" t="s">
        <v>90</v>
      </c>
      <c r="AJ512" t="s">
        <v>90</v>
      </c>
      <c r="AK512" t="s">
        <v>90</v>
      </c>
      <c r="AL512" t="s">
        <v>90</v>
      </c>
      <c r="AM512" t="s">
        <v>90</v>
      </c>
      <c r="AN512">
        <v>0</v>
      </c>
      <c r="AO512" t="s">
        <v>90</v>
      </c>
      <c r="AP512" t="s">
        <v>90</v>
      </c>
      <c r="AQ512">
        <v>0</v>
      </c>
      <c r="AR512" t="s">
        <v>90</v>
      </c>
      <c r="AT512" t="s">
        <v>90</v>
      </c>
      <c r="AU512" t="s">
        <v>90</v>
      </c>
      <c r="AW512">
        <v>2</v>
      </c>
      <c r="AY512">
        <v>59956.5</v>
      </c>
    </row>
    <row r="513" spans="1:51" ht="12.75" customHeight="1" x14ac:dyDescent="0.2">
      <c r="A513" t="s">
        <v>47</v>
      </c>
      <c r="B513">
        <v>1983</v>
      </c>
      <c r="C513" t="s">
        <v>90</v>
      </c>
      <c r="D513" t="s">
        <v>90</v>
      </c>
      <c r="G513">
        <v>0</v>
      </c>
      <c r="H513" t="s">
        <v>90</v>
      </c>
      <c r="I513" t="s">
        <v>90</v>
      </c>
      <c r="J513" t="s">
        <v>90</v>
      </c>
      <c r="K513" t="s">
        <v>90</v>
      </c>
      <c r="L513" t="s">
        <v>90</v>
      </c>
      <c r="M513" t="s">
        <v>90</v>
      </c>
      <c r="N513" t="s">
        <v>90</v>
      </c>
      <c r="O513">
        <v>1</v>
      </c>
      <c r="P513" t="s">
        <v>90</v>
      </c>
      <c r="Q513" t="s">
        <v>90</v>
      </c>
      <c r="R513" t="s">
        <v>90</v>
      </c>
      <c r="S513" t="s">
        <v>90</v>
      </c>
      <c r="T513" t="s">
        <v>90</v>
      </c>
      <c r="U513" t="s">
        <v>90</v>
      </c>
      <c r="V513">
        <v>0</v>
      </c>
      <c r="W513">
        <v>0</v>
      </c>
      <c r="X513">
        <v>0</v>
      </c>
      <c r="Y513">
        <v>0</v>
      </c>
      <c r="Z513">
        <v>0</v>
      </c>
      <c r="AA513">
        <v>0</v>
      </c>
      <c r="AB513">
        <v>0</v>
      </c>
      <c r="AC513">
        <v>0</v>
      </c>
      <c r="AD513">
        <f>AC513/AY513</f>
        <v>0</v>
      </c>
      <c r="AE513">
        <v>0</v>
      </c>
      <c r="AH513" t="s">
        <v>90</v>
      </c>
      <c r="AI513" t="s">
        <v>90</v>
      </c>
      <c r="AJ513" t="s">
        <v>90</v>
      </c>
      <c r="AK513" t="s">
        <v>90</v>
      </c>
      <c r="AL513" t="s">
        <v>90</v>
      </c>
      <c r="AM513" t="s">
        <v>90</v>
      </c>
      <c r="AN513">
        <v>0</v>
      </c>
      <c r="AO513" t="s">
        <v>90</v>
      </c>
      <c r="AP513" t="s">
        <v>90</v>
      </c>
      <c r="AQ513">
        <v>1</v>
      </c>
      <c r="AR513" t="s">
        <v>90</v>
      </c>
      <c r="AT513" t="s">
        <v>90</v>
      </c>
      <c r="AU513" t="s">
        <v>90</v>
      </c>
      <c r="AW513">
        <v>2</v>
      </c>
      <c r="AY513">
        <v>13758</v>
      </c>
    </row>
    <row r="514" spans="1:51" ht="12.75" customHeight="1" x14ac:dyDescent="0.2">
      <c r="A514" t="s">
        <v>48</v>
      </c>
      <c r="B514">
        <v>1983</v>
      </c>
      <c r="C514" t="s">
        <v>90</v>
      </c>
      <c r="D514" t="s">
        <v>90</v>
      </c>
      <c r="G514">
        <v>0</v>
      </c>
      <c r="H514" t="s">
        <v>90</v>
      </c>
      <c r="I514" t="s">
        <v>90</v>
      </c>
      <c r="J514" t="s">
        <v>90</v>
      </c>
      <c r="K514" t="s">
        <v>90</v>
      </c>
      <c r="L514" t="s">
        <v>90</v>
      </c>
      <c r="M514" t="s">
        <v>90</v>
      </c>
      <c r="N514" t="s">
        <v>90</v>
      </c>
      <c r="O514">
        <v>1</v>
      </c>
      <c r="P514" t="s">
        <v>90</v>
      </c>
      <c r="Q514" t="s">
        <v>90</v>
      </c>
      <c r="R514" t="s">
        <v>90</v>
      </c>
      <c r="S514" t="s">
        <v>90</v>
      </c>
      <c r="T514" t="s">
        <v>90</v>
      </c>
      <c r="U514" t="s">
        <v>90</v>
      </c>
      <c r="V514" t="s">
        <v>90</v>
      </c>
      <c r="W514" t="s">
        <v>90</v>
      </c>
      <c r="X514" t="s">
        <v>90</v>
      </c>
      <c r="Y514" t="s">
        <v>90</v>
      </c>
      <c r="Z514" t="s">
        <v>90</v>
      </c>
      <c r="AA514" t="s">
        <v>90</v>
      </c>
      <c r="AB514" t="s">
        <v>90</v>
      </c>
      <c r="AC514">
        <v>339</v>
      </c>
      <c r="AD514">
        <f>AC514/AY514</f>
        <v>3.3810065226497515E-2</v>
      </c>
      <c r="AH514" t="s">
        <v>90</v>
      </c>
      <c r="AI514" t="s">
        <v>90</v>
      </c>
      <c r="AJ514" t="s">
        <v>90</v>
      </c>
      <c r="AK514" t="s">
        <v>90</v>
      </c>
      <c r="AL514" t="s">
        <v>90</v>
      </c>
      <c r="AM514" t="s">
        <v>90</v>
      </c>
      <c r="AN514">
        <v>0</v>
      </c>
      <c r="AO514" t="s">
        <v>90</v>
      </c>
      <c r="AP514" t="s">
        <v>90</v>
      </c>
      <c r="AQ514">
        <v>0</v>
      </c>
      <c r="AR514" t="s">
        <v>90</v>
      </c>
      <c r="AT514" t="s">
        <v>90</v>
      </c>
      <c r="AU514" t="s">
        <v>90</v>
      </c>
      <c r="AW514">
        <v>2</v>
      </c>
      <c r="AY514">
        <v>10026.6</v>
      </c>
    </row>
    <row r="515" spans="1:51" ht="12.75" customHeight="1" x14ac:dyDescent="0.2">
      <c r="A515" t="s">
        <v>49</v>
      </c>
      <c r="B515">
        <v>1983</v>
      </c>
      <c r="C515" t="s">
        <v>90</v>
      </c>
      <c r="D515" t="s">
        <v>90</v>
      </c>
      <c r="G515">
        <v>0</v>
      </c>
      <c r="H515" t="s">
        <v>90</v>
      </c>
      <c r="I515" t="s">
        <v>90</v>
      </c>
      <c r="J515" t="s">
        <v>90</v>
      </c>
      <c r="K515" t="s">
        <v>90</v>
      </c>
      <c r="L515" t="s">
        <v>90</v>
      </c>
      <c r="M515" t="s">
        <v>90</v>
      </c>
      <c r="N515" t="s">
        <v>90</v>
      </c>
      <c r="O515">
        <v>1</v>
      </c>
      <c r="P515" t="s">
        <v>90</v>
      </c>
      <c r="Q515" t="s">
        <v>90</v>
      </c>
      <c r="R515" t="s">
        <v>90</v>
      </c>
      <c r="S515" t="s">
        <v>90</v>
      </c>
      <c r="T515" t="s">
        <v>90</v>
      </c>
      <c r="U515" t="s">
        <v>90</v>
      </c>
      <c r="V515" t="s">
        <v>90</v>
      </c>
      <c r="W515" t="s">
        <v>90</v>
      </c>
      <c r="X515" t="s">
        <v>90</v>
      </c>
      <c r="Y515" t="s">
        <v>90</v>
      </c>
      <c r="Z515" t="s">
        <v>90</v>
      </c>
      <c r="AA515" t="s">
        <v>90</v>
      </c>
      <c r="AB515" t="s">
        <v>90</v>
      </c>
      <c r="AC515">
        <v>76905</v>
      </c>
      <c r="AD515">
        <f>AC515/AY515</f>
        <v>0.51379266573579818</v>
      </c>
      <c r="AH515" t="s">
        <v>90</v>
      </c>
      <c r="AI515" t="s">
        <v>90</v>
      </c>
      <c r="AJ515" t="s">
        <v>90</v>
      </c>
      <c r="AK515" t="s">
        <v>90</v>
      </c>
      <c r="AL515" t="s">
        <v>90</v>
      </c>
      <c r="AM515" t="s">
        <v>90</v>
      </c>
      <c r="AN515">
        <v>0</v>
      </c>
      <c r="AO515" t="s">
        <v>90</v>
      </c>
      <c r="AP515" t="s">
        <v>90</v>
      </c>
      <c r="AQ515">
        <v>1</v>
      </c>
      <c r="AR515" t="s">
        <v>90</v>
      </c>
      <c r="AT515" t="s">
        <v>90</v>
      </c>
      <c r="AU515" t="s">
        <v>90</v>
      </c>
      <c r="AW515">
        <v>2</v>
      </c>
      <c r="AY515">
        <v>149681</v>
      </c>
    </row>
    <row r="516" spans="1:51" ht="12.75" customHeight="1" x14ac:dyDescent="0.2">
      <c r="A516" t="s">
        <v>50</v>
      </c>
      <c r="B516">
        <v>1983</v>
      </c>
      <c r="C516" t="s">
        <v>90</v>
      </c>
      <c r="D516" t="s">
        <v>90</v>
      </c>
      <c r="G516">
        <v>0</v>
      </c>
      <c r="H516" t="s">
        <v>90</v>
      </c>
      <c r="I516" t="s">
        <v>90</v>
      </c>
      <c r="J516" t="s">
        <v>90</v>
      </c>
      <c r="K516" t="s">
        <v>90</v>
      </c>
      <c r="L516" t="s">
        <v>90</v>
      </c>
      <c r="M516" t="s">
        <v>90</v>
      </c>
      <c r="N516" t="s">
        <v>90</v>
      </c>
      <c r="O516">
        <v>0</v>
      </c>
      <c r="P516" t="s">
        <v>90</v>
      </c>
      <c r="Q516" t="s">
        <v>90</v>
      </c>
      <c r="R516" t="s">
        <v>90</v>
      </c>
      <c r="S516" t="s">
        <v>90</v>
      </c>
      <c r="T516" t="s">
        <v>90</v>
      </c>
      <c r="U516" t="s">
        <v>90</v>
      </c>
      <c r="V516" t="s">
        <v>90</v>
      </c>
      <c r="W516">
        <v>0</v>
      </c>
      <c r="X516">
        <v>0</v>
      </c>
      <c r="Y516">
        <v>0</v>
      </c>
      <c r="Z516">
        <v>1</v>
      </c>
      <c r="AA516">
        <v>0</v>
      </c>
      <c r="AB516">
        <v>0</v>
      </c>
      <c r="AC516">
        <v>56</v>
      </c>
      <c r="AD516">
        <f>AC516/AY516</f>
        <v>9.4865088292292899E-4</v>
      </c>
      <c r="AH516" t="s">
        <v>90</v>
      </c>
      <c r="AI516" t="s">
        <v>90</v>
      </c>
      <c r="AJ516" t="s">
        <v>90</v>
      </c>
      <c r="AK516" t="s">
        <v>90</v>
      </c>
      <c r="AL516" t="s">
        <v>90</v>
      </c>
      <c r="AM516" t="s">
        <v>90</v>
      </c>
      <c r="AN516">
        <v>0</v>
      </c>
      <c r="AO516" t="s">
        <v>90</v>
      </c>
      <c r="AP516" t="s">
        <v>90</v>
      </c>
      <c r="AQ516">
        <v>0</v>
      </c>
      <c r="AR516" t="s">
        <v>90</v>
      </c>
      <c r="AT516" t="s">
        <v>90</v>
      </c>
      <c r="AU516" t="s">
        <v>90</v>
      </c>
      <c r="AW516">
        <v>2</v>
      </c>
      <c r="AY516">
        <v>59031.199999999997</v>
      </c>
    </row>
    <row r="517" spans="1:51" ht="12.75" customHeight="1" x14ac:dyDescent="0.2">
      <c r="A517" t="s">
        <v>51</v>
      </c>
      <c r="B517">
        <v>1983</v>
      </c>
      <c r="C517" t="s">
        <v>90</v>
      </c>
      <c r="D517" t="s">
        <v>90</v>
      </c>
      <c r="G517">
        <v>0</v>
      </c>
      <c r="H517" t="s">
        <v>90</v>
      </c>
      <c r="I517" t="s">
        <v>90</v>
      </c>
      <c r="J517" t="s">
        <v>90</v>
      </c>
      <c r="K517" t="s">
        <v>90</v>
      </c>
      <c r="L517" t="s">
        <v>90</v>
      </c>
      <c r="M517" t="s">
        <v>90</v>
      </c>
      <c r="N517" t="s">
        <v>90</v>
      </c>
      <c r="O517">
        <v>0</v>
      </c>
      <c r="P517" t="s">
        <v>90</v>
      </c>
      <c r="Q517" t="s">
        <v>90</v>
      </c>
      <c r="R517" t="s">
        <v>90</v>
      </c>
      <c r="S517" t="s">
        <v>90</v>
      </c>
      <c r="T517" t="s">
        <v>90</v>
      </c>
      <c r="U517" t="s">
        <v>90</v>
      </c>
      <c r="V517" t="s">
        <v>90</v>
      </c>
      <c r="W517" t="s">
        <v>90</v>
      </c>
      <c r="X517" t="s">
        <v>90</v>
      </c>
      <c r="Y517" t="s">
        <v>90</v>
      </c>
      <c r="Z517" t="s">
        <v>90</v>
      </c>
      <c r="AA517" t="s">
        <v>90</v>
      </c>
      <c r="AB517" t="s">
        <v>90</v>
      </c>
      <c r="AC517">
        <v>0</v>
      </c>
      <c r="AD517">
        <f>AC517/AY517</f>
        <v>0</v>
      </c>
      <c r="AH517" t="s">
        <v>90</v>
      </c>
      <c r="AI517" t="s">
        <v>90</v>
      </c>
      <c r="AJ517" t="s">
        <v>90</v>
      </c>
      <c r="AK517" t="s">
        <v>90</v>
      </c>
      <c r="AL517" t="s">
        <v>90</v>
      </c>
      <c r="AM517" t="s">
        <v>90</v>
      </c>
      <c r="AN517">
        <v>0</v>
      </c>
      <c r="AO517" t="s">
        <v>90</v>
      </c>
      <c r="AP517" t="s">
        <v>90</v>
      </c>
      <c r="AQ517">
        <v>0</v>
      </c>
      <c r="AR517" t="s">
        <v>90</v>
      </c>
      <c r="AT517" t="s">
        <v>90</v>
      </c>
      <c r="AU517" t="s">
        <v>90</v>
      </c>
      <c r="AW517">
        <v>2</v>
      </c>
      <c r="AY517">
        <v>33195.1</v>
      </c>
    </row>
    <row r="518" spans="1:51" ht="12.75" customHeight="1" x14ac:dyDescent="0.2">
      <c r="A518" t="s">
        <v>52</v>
      </c>
      <c r="B518">
        <v>1983</v>
      </c>
      <c r="C518" t="s">
        <v>90</v>
      </c>
      <c r="D518" t="s">
        <v>90</v>
      </c>
      <c r="G518">
        <v>0</v>
      </c>
      <c r="H518" t="s">
        <v>90</v>
      </c>
      <c r="I518" t="s">
        <v>90</v>
      </c>
      <c r="J518" t="s">
        <v>90</v>
      </c>
      <c r="K518" t="s">
        <v>90</v>
      </c>
      <c r="L518" t="s">
        <v>90</v>
      </c>
      <c r="M518" t="s">
        <v>90</v>
      </c>
      <c r="N518" t="s">
        <v>90</v>
      </c>
      <c r="O518">
        <v>1</v>
      </c>
      <c r="P518" t="s">
        <v>90</v>
      </c>
      <c r="Q518" t="s">
        <v>90</v>
      </c>
      <c r="R518" t="s">
        <v>90</v>
      </c>
      <c r="S518" t="s">
        <v>90</v>
      </c>
      <c r="T518" t="s">
        <v>90</v>
      </c>
      <c r="U518" t="s">
        <v>90</v>
      </c>
      <c r="V518" t="s">
        <v>90</v>
      </c>
      <c r="W518" t="s">
        <v>90</v>
      </c>
      <c r="X518" t="s">
        <v>90</v>
      </c>
      <c r="Y518" t="s">
        <v>90</v>
      </c>
      <c r="Z518" t="s">
        <v>90</v>
      </c>
      <c r="AA518" t="s">
        <v>90</v>
      </c>
      <c r="AB518" t="s">
        <v>90</v>
      </c>
      <c r="AC518">
        <v>811</v>
      </c>
      <c r="AD518">
        <f>AC518/AY518</f>
        <v>2.7100271002710025E-2</v>
      </c>
      <c r="AH518" t="s">
        <v>90</v>
      </c>
      <c r="AI518" t="s">
        <v>90</v>
      </c>
      <c r="AJ518" t="s">
        <v>90</v>
      </c>
      <c r="AK518" t="s">
        <v>90</v>
      </c>
      <c r="AL518" t="s">
        <v>90</v>
      </c>
      <c r="AM518" t="s">
        <v>90</v>
      </c>
      <c r="AN518">
        <v>0</v>
      </c>
      <c r="AO518" t="s">
        <v>90</v>
      </c>
      <c r="AP518" t="s">
        <v>90</v>
      </c>
      <c r="AQ518">
        <v>0</v>
      </c>
      <c r="AR518" t="s">
        <v>90</v>
      </c>
      <c r="AT518" t="s">
        <v>90</v>
      </c>
      <c r="AU518" t="s">
        <v>90</v>
      </c>
      <c r="AW518">
        <v>2</v>
      </c>
      <c r="AY518">
        <v>29925.9</v>
      </c>
    </row>
    <row r="519" spans="1:51" ht="12.75" customHeight="1" x14ac:dyDescent="0.2">
      <c r="A519" t="s">
        <v>53</v>
      </c>
      <c r="B519">
        <v>1983</v>
      </c>
      <c r="C519" t="s">
        <v>90</v>
      </c>
      <c r="D519" t="s">
        <v>90</v>
      </c>
      <c r="G519">
        <v>0</v>
      </c>
      <c r="H519" t="s">
        <v>90</v>
      </c>
      <c r="I519" t="s">
        <v>90</v>
      </c>
      <c r="J519" t="s">
        <v>90</v>
      </c>
      <c r="K519" t="s">
        <v>90</v>
      </c>
      <c r="L519" t="s">
        <v>90</v>
      </c>
      <c r="M519" t="s">
        <v>90</v>
      </c>
      <c r="N519" t="s">
        <v>90</v>
      </c>
      <c r="O519">
        <v>0</v>
      </c>
      <c r="P519" t="s">
        <v>90</v>
      </c>
      <c r="Q519" t="s">
        <v>90</v>
      </c>
      <c r="R519" t="s">
        <v>90</v>
      </c>
      <c r="S519" t="s">
        <v>90</v>
      </c>
      <c r="T519" t="s">
        <v>90</v>
      </c>
      <c r="U519" t="s">
        <v>90</v>
      </c>
      <c r="V519" t="s">
        <v>90</v>
      </c>
      <c r="W519" t="s">
        <v>90</v>
      </c>
      <c r="X519" t="s">
        <v>90</v>
      </c>
      <c r="Y519" t="s">
        <v>90</v>
      </c>
      <c r="Z519" t="s">
        <v>90</v>
      </c>
      <c r="AA519" t="s">
        <v>90</v>
      </c>
      <c r="AB519" t="s">
        <v>90</v>
      </c>
      <c r="AC519">
        <v>10372</v>
      </c>
      <c r="AD519">
        <f>AC519/AY519</f>
        <v>0.29071625174480203</v>
      </c>
      <c r="AH519" t="s">
        <v>90</v>
      </c>
      <c r="AI519" t="s">
        <v>90</v>
      </c>
      <c r="AJ519" t="s">
        <v>90</v>
      </c>
      <c r="AK519" t="s">
        <v>90</v>
      </c>
      <c r="AL519" t="s">
        <v>90</v>
      </c>
      <c r="AM519" t="s">
        <v>90</v>
      </c>
      <c r="AN519">
        <v>0</v>
      </c>
      <c r="AO519" t="s">
        <v>90</v>
      </c>
      <c r="AP519" t="s">
        <v>90</v>
      </c>
      <c r="AQ519">
        <v>0</v>
      </c>
      <c r="AR519" t="s">
        <v>90</v>
      </c>
      <c r="AT519" t="s">
        <v>90</v>
      </c>
      <c r="AU519" t="s">
        <v>90</v>
      </c>
      <c r="AW519">
        <v>2</v>
      </c>
      <c r="AY519">
        <v>35677.4</v>
      </c>
    </row>
    <row r="520" spans="1:51" ht="12.75" customHeight="1" x14ac:dyDescent="0.2">
      <c r="A520" t="s">
        <v>54</v>
      </c>
      <c r="B520">
        <v>1983</v>
      </c>
      <c r="C520" t="s">
        <v>90</v>
      </c>
      <c r="D520" t="s">
        <v>90</v>
      </c>
      <c r="G520">
        <v>0</v>
      </c>
      <c r="H520" t="s">
        <v>90</v>
      </c>
      <c r="I520" t="s">
        <v>90</v>
      </c>
      <c r="J520" t="s">
        <v>90</v>
      </c>
      <c r="K520" t="s">
        <v>90</v>
      </c>
      <c r="L520" t="s">
        <v>90</v>
      </c>
      <c r="M520" t="s">
        <v>90</v>
      </c>
      <c r="N520" t="s">
        <v>90</v>
      </c>
      <c r="O520">
        <v>0</v>
      </c>
      <c r="P520" t="s">
        <v>90</v>
      </c>
      <c r="Q520" t="s">
        <v>90</v>
      </c>
      <c r="R520" t="s">
        <v>90</v>
      </c>
      <c r="S520" t="s">
        <v>90</v>
      </c>
      <c r="T520" t="s">
        <v>90</v>
      </c>
      <c r="U520" t="s">
        <v>90</v>
      </c>
      <c r="V520" t="s">
        <v>90</v>
      </c>
      <c r="W520" t="s">
        <v>90</v>
      </c>
      <c r="X520" t="s">
        <v>90</v>
      </c>
      <c r="Y520" t="s">
        <v>90</v>
      </c>
      <c r="Z520" t="s">
        <v>90</v>
      </c>
      <c r="AA520" t="s">
        <v>90</v>
      </c>
      <c r="AB520" t="s">
        <v>90</v>
      </c>
      <c r="AC520">
        <v>26065</v>
      </c>
      <c r="AD520">
        <f>AC520/AY520</f>
        <v>0.55740418379261525</v>
      </c>
      <c r="AH520" t="s">
        <v>90</v>
      </c>
      <c r="AI520" t="s">
        <v>90</v>
      </c>
      <c r="AJ520" t="s">
        <v>90</v>
      </c>
      <c r="AK520" t="s">
        <v>90</v>
      </c>
      <c r="AL520" t="s">
        <v>90</v>
      </c>
      <c r="AM520" t="s">
        <v>90</v>
      </c>
      <c r="AN520">
        <v>0</v>
      </c>
      <c r="AO520" t="s">
        <v>90</v>
      </c>
      <c r="AP520" t="s">
        <v>90</v>
      </c>
      <c r="AQ520">
        <v>1</v>
      </c>
      <c r="AR520" t="s">
        <v>90</v>
      </c>
      <c r="AT520" t="s">
        <v>90</v>
      </c>
      <c r="AU520" t="s">
        <v>90</v>
      </c>
      <c r="AW520">
        <v>2</v>
      </c>
      <c r="AY520">
        <v>46761.4</v>
      </c>
    </row>
    <row r="521" spans="1:51" ht="12.75" customHeight="1" x14ac:dyDescent="0.2">
      <c r="A521" t="s">
        <v>55</v>
      </c>
      <c r="B521">
        <v>1983</v>
      </c>
      <c r="C521" t="s">
        <v>90</v>
      </c>
      <c r="D521" t="s">
        <v>90</v>
      </c>
      <c r="G521">
        <v>0</v>
      </c>
      <c r="H521" t="s">
        <v>90</v>
      </c>
      <c r="I521" t="s">
        <v>90</v>
      </c>
      <c r="J521" t="s">
        <v>90</v>
      </c>
      <c r="K521" t="s">
        <v>90</v>
      </c>
      <c r="L521" t="s">
        <v>90</v>
      </c>
      <c r="M521" t="s">
        <v>90</v>
      </c>
      <c r="N521" t="s">
        <v>90</v>
      </c>
      <c r="O521">
        <v>0</v>
      </c>
      <c r="P521" t="s">
        <v>90</v>
      </c>
      <c r="Q521" t="s">
        <v>90</v>
      </c>
      <c r="R521" t="s">
        <v>90</v>
      </c>
      <c r="S521" t="s">
        <v>90</v>
      </c>
      <c r="T521" t="s">
        <v>90</v>
      </c>
      <c r="U521" t="s">
        <v>90</v>
      </c>
      <c r="V521" t="s">
        <v>90</v>
      </c>
      <c r="W521" t="s">
        <v>90</v>
      </c>
      <c r="X521" t="s">
        <v>90</v>
      </c>
      <c r="Y521" t="s">
        <v>90</v>
      </c>
      <c r="Z521" t="s">
        <v>90</v>
      </c>
      <c r="AA521" t="s">
        <v>90</v>
      </c>
      <c r="AB521" t="s">
        <v>90</v>
      </c>
      <c r="AC521">
        <v>1235</v>
      </c>
      <c r="AD521">
        <f>AC521/AY521</f>
        <v>0.10354657499790391</v>
      </c>
      <c r="AH521" t="s">
        <v>90</v>
      </c>
      <c r="AI521" t="s">
        <v>90</v>
      </c>
      <c r="AJ521" t="s">
        <v>90</v>
      </c>
      <c r="AK521" t="s">
        <v>90</v>
      </c>
      <c r="AL521" t="s">
        <v>90</v>
      </c>
      <c r="AM521" t="s">
        <v>90</v>
      </c>
      <c r="AN521">
        <v>0</v>
      </c>
      <c r="AO521" t="s">
        <v>90</v>
      </c>
      <c r="AP521" t="s">
        <v>90</v>
      </c>
      <c r="AQ521">
        <v>0</v>
      </c>
      <c r="AR521" t="s">
        <v>90</v>
      </c>
      <c r="AT521" t="s">
        <v>90</v>
      </c>
      <c r="AU521" t="s">
        <v>90</v>
      </c>
      <c r="AW521">
        <v>2</v>
      </c>
      <c r="AY521">
        <v>11927</v>
      </c>
    </row>
    <row r="522" spans="1:51" ht="12.75" customHeight="1" x14ac:dyDescent="0.2">
      <c r="A522" t="s">
        <v>56</v>
      </c>
      <c r="B522">
        <v>1983</v>
      </c>
      <c r="C522" t="s">
        <v>90</v>
      </c>
      <c r="D522" t="s">
        <v>90</v>
      </c>
      <c r="G522">
        <v>0</v>
      </c>
      <c r="H522" t="s">
        <v>90</v>
      </c>
      <c r="I522" t="s">
        <v>90</v>
      </c>
      <c r="J522" t="s">
        <v>90</v>
      </c>
      <c r="K522" t="s">
        <v>90</v>
      </c>
      <c r="L522" t="s">
        <v>90</v>
      </c>
      <c r="M522" t="s">
        <v>90</v>
      </c>
      <c r="N522" t="s">
        <v>90</v>
      </c>
      <c r="O522">
        <v>1</v>
      </c>
      <c r="P522" t="s">
        <v>90</v>
      </c>
      <c r="Q522" t="s">
        <v>90</v>
      </c>
      <c r="R522" t="s">
        <v>90</v>
      </c>
      <c r="S522" t="s">
        <v>90</v>
      </c>
      <c r="T522" t="s">
        <v>90</v>
      </c>
      <c r="U522" t="s">
        <v>90</v>
      </c>
      <c r="V522" t="s">
        <v>90</v>
      </c>
      <c r="W522" t="s">
        <v>90</v>
      </c>
      <c r="X522" t="s">
        <v>90</v>
      </c>
      <c r="Y522" t="s">
        <v>90</v>
      </c>
      <c r="Z522" t="s">
        <v>90</v>
      </c>
      <c r="AA522" t="s">
        <v>90</v>
      </c>
      <c r="AB522" t="s">
        <v>90</v>
      </c>
      <c r="AC522">
        <v>17801</v>
      </c>
      <c r="AD522">
        <f>AC522/AY522</f>
        <v>0.29321267266456053</v>
      </c>
      <c r="AH522" t="s">
        <v>90</v>
      </c>
      <c r="AI522" t="s">
        <v>90</v>
      </c>
      <c r="AJ522" t="s">
        <v>90</v>
      </c>
      <c r="AK522" t="s">
        <v>90</v>
      </c>
      <c r="AL522" t="s">
        <v>90</v>
      </c>
      <c r="AM522" t="s">
        <v>90</v>
      </c>
      <c r="AN522">
        <v>0</v>
      </c>
      <c r="AO522" t="s">
        <v>90</v>
      </c>
      <c r="AP522" t="s">
        <v>90</v>
      </c>
      <c r="AQ522">
        <v>1</v>
      </c>
      <c r="AR522" t="s">
        <v>90</v>
      </c>
      <c r="AT522" t="s">
        <v>90</v>
      </c>
      <c r="AU522" t="s">
        <v>90</v>
      </c>
      <c r="AW522">
        <v>2</v>
      </c>
      <c r="AY522">
        <v>60710.2</v>
      </c>
    </row>
    <row r="523" spans="1:51" ht="12.75" customHeight="1" x14ac:dyDescent="0.2">
      <c r="A523" t="s">
        <v>57</v>
      </c>
      <c r="B523">
        <v>1983</v>
      </c>
      <c r="C523" t="s">
        <v>90</v>
      </c>
      <c r="D523" t="s">
        <v>90</v>
      </c>
      <c r="G523">
        <v>0</v>
      </c>
      <c r="H523" t="s">
        <v>90</v>
      </c>
      <c r="I523" t="s">
        <v>90</v>
      </c>
      <c r="J523" t="s">
        <v>90</v>
      </c>
      <c r="K523" t="s">
        <v>90</v>
      </c>
      <c r="L523" t="s">
        <v>90</v>
      </c>
      <c r="M523" t="s">
        <v>90</v>
      </c>
      <c r="N523" t="s">
        <v>90</v>
      </c>
      <c r="O523">
        <v>0</v>
      </c>
      <c r="P523" t="s">
        <v>90</v>
      </c>
      <c r="Q523" t="s">
        <v>90</v>
      </c>
      <c r="R523" t="s">
        <v>90</v>
      </c>
      <c r="S523" t="s">
        <v>90</v>
      </c>
      <c r="T523" t="s">
        <v>90</v>
      </c>
      <c r="U523" t="s">
        <v>90</v>
      </c>
      <c r="V523" t="s">
        <v>90</v>
      </c>
      <c r="W523" t="s">
        <v>90</v>
      </c>
      <c r="X523" t="s">
        <v>90</v>
      </c>
      <c r="Y523" t="s">
        <v>90</v>
      </c>
      <c r="Z523" t="s">
        <v>90</v>
      </c>
      <c r="AA523" t="s">
        <v>90</v>
      </c>
      <c r="AB523" t="s">
        <v>90</v>
      </c>
      <c r="AC523">
        <v>45565</v>
      </c>
      <c r="AD523">
        <f>AC523/AY523</f>
        <v>0.58203998211662511</v>
      </c>
      <c r="AH523" t="s">
        <v>90</v>
      </c>
      <c r="AI523" t="s">
        <v>90</v>
      </c>
      <c r="AJ523" t="s">
        <v>90</v>
      </c>
      <c r="AK523" t="s">
        <v>90</v>
      </c>
      <c r="AL523" t="s">
        <v>90</v>
      </c>
      <c r="AM523" t="s">
        <v>90</v>
      </c>
      <c r="AN523">
        <v>0</v>
      </c>
      <c r="AO523" t="s">
        <v>90</v>
      </c>
      <c r="AP523" t="s">
        <v>90</v>
      </c>
      <c r="AQ523">
        <v>1</v>
      </c>
      <c r="AR523" t="s">
        <v>90</v>
      </c>
      <c r="AT523" t="s">
        <v>90</v>
      </c>
      <c r="AU523" t="s">
        <v>90</v>
      </c>
      <c r="AW523">
        <v>2</v>
      </c>
      <c r="AY523">
        <v>78285</v>
      </c>
    </row>
    <row r="524" spans="1:51" ht="12.75" customHeight="1" x14ac:dyDescent="0.2">
      <c r="A524" t="s">
        <v>58</v>
      </c>
      <c r="B524">
        <v>1983</v>
      </c>
      <c r="C524" t="s">
        <v>90</v>
      </c>
      <c r="D524" t="s">
        <v>90</v>
      </c>
      <c r="G524">
        <v>0</v>
      </c>
      <c r="H524" t="s">
        <v>90</v>
      </c>
      <c r="I524" t="s">
        <v>90</v>
      </c>
      <c r="J524" t="s">
        <v>90</v>
      </c>
      <c r="K524" t="s">
        <v>90</v>
      </c>
      <c r="L524" t="s">
        <v>90</v>
      </c>
      <c r="M524" t="s">
        <v>90</v>
      </c>
      <c r="N524" t="s">
        <v>90</v>
      </c>
      <c r="O524">
        <v>1</v>
      </c>
      <c r="P524" t="s">
        <v>90</v>
      </c>
      <c r="Q524" t="s">
        <v>90</v>
      </c>
      <c r="R524" t="s">
        <v>90</v>
      </c>
      <c r="S524" t="s">
        <v>90</v>
      </c>
      <c r="T524" t="s">
        <v>90</v>
      </c>
      <c r="U524" t="s">
        <v>90</v>
      </c>
      <c r="V524" t="s">
        <v>90</v>
      </c>
      <c r="W524" t="s">
        <v>90</v>
      </c>
      <c r="X524" t="s">
        <v>90</v>
      </c>
      <c r="Y524" t="s">
        <v>90</v>
      </c>
      <c r="Z524" t="s">
        <v>90</v>
      </c>
      <c r="AA524" t="s">
        <v>90</v>
      </c>
      <c r="AB524" t="s">
        <v>90</v>
      </c>
      <c r="AC524">
        <v>21345</v>
      </c>
      <c r="AD524">
        <f>AC524/AY524</f>
        <v>0.20056566188077876</v>
      </c>
      <c r="AH524" t="s">
        <v>90</v>
      </c>
      <c r="AI524" t="s">
        <v>90</v>
      </c>
      <c r="AJ524" t="s">
        <v>90</v>
      </c>
      <c r="AK524" t="s">
        <v>90</v>
      </c>
      <c r="AL524" t="s">
        <v>90</v>
      </c>
      <c r="AM524" t="s">
        <v>90</v>
      </c>
      <c r="AN524">
        <v>0</v>
      </c>
      <c r="AO524" t="s">
        <v>90</v>
      </c>
      <c r="AP524" t="s">
        <v>90</v>
      </c>
      <c r="AQ524">
        <v>0</v>
      </c>
      <c r="AR524" t="s">
        <v>90</v>
      </c>
      <c r="AT524" t="s">
        <v>90</v>
      </c>
      <c r="AU524" t="s">
        <v>90</v>
      </c>
      <c r="AW524">
        <v>2</v>
      </c>
      <c r="AY524">
        <v>106424</v>
      </c>
    </row>
    <row r="525" spans="1:51" ht="12.75" customHeight="1" x14ac:dyDescent="0.2">
      <c r="A525" t="s">
        <v>59</v>
      </c>
      <c r="B525">
        <v>1983</v>
      </c>
      <c r="C525" t="s">
        <v>90</v>
      </c>
      <c r="D525" t="s">
        <v>90</v>
      </c>
      <c r="G525">
        <v>0</v>
      </c>
      <c r="H525" t="s">
        <v>90</v>
      </c>
      <c r="I525" t="s">
        <v>90</v>
      </c>
      <c r="J525" t="s">
        <v>90</v>
      </c>
      <c r="K525" t="s">
        <v>90</v>
      </c>
      <c r="L525" t="s">
        <v>90</v>
      </c>
      <c r="M525" t="s">
        <v>90</v>
      </c>
      <c r="N525" t="s">
        <v>90</v>
      </c>
      <c r="O525">
        <v>1</v>
      </c>
      <c r="P525" t="s">
        <v>90</v>
      </c>
      <c r="Q525" t="s">
        <v>90</v>
      </c>
      <c r="R525" t="s">
        <v>90</v>
      </c>
      <c r="S525" t="s">
        <v>90</v>
      </c>
      <c r="T525" t="s">
        <v>90</v>
      </c>
      <c r="U525" t="s">
        <v>90</v>
      </c>
      <c r="V525" t="s">
        <v>90</v>
      </c>
      <c r="W525" t="s">
        <v>90</v>
      </c>
      <c r="X525" t="s">
        <v>90</v>
      </c>
      <c r="Y525" t="s">
        <v>90</v>
      </c>
      <c r="Z525" t="s">
        <v>90</v>
      </c>
      <c r="AA525" t="s">
        <v>90</v>
      </c>
      <c r="AB525" t="s">
        <v>90</v>
      </c>
      <c r="AC525">
        <v>5</v>
      </c>
      <c r="AD525">
        <f>AC525/AY525</f>
        <v>9.8660778591400344E-5</v>
      </c>
      <c r="AH525" t="s">
        <v>90</v>
      </c>
      <c r="AI525" t="s">
        <v>90</v>
      </c>
      <c r="AJ525" t="s">
        <v>90</v>
      </c>
      <c r="AK525" t="s">
        <v>90</v>
      </c>
      <c r="AL525" t="s">
        <v>90</v>
      </c>
      <c r="AM525" t="s">
        <v>90</v>
      </c>
      <c r="AN525">
        <v>0</v>
      </c>
      <c r="AO525" t="s">
        <v>90</v>
      </c>
      <c r="AP525" t="s">
        <v>90</v>
      </c>
      <c r="AQ525">
        <v>0</v>
      </c>
      <c r="AR525" t="s">
        <v>90</v>
      </c>
      <c r="AT525" t="s">
        <v>90</v>
      </c>
      <c r="AU525" t="s">
        <v>90</v>
      </c>
      <c r="AW525">
        <v>2</v>
      </c>
      <c r="AY525">
        <v>50678.7</v>
      </c>
    </row>
    <row r="526" spans="1:51" ht="12.75" customHeight="1" x14ac:dyDescent="0.2">
      <c r="A526" t="s">
        <v>60</v>
      </c>
      <c r="B526">
        <v>1983</v>
      </c>
      <c r="C526" t="s">
        <v>90</v>
      </c>
      <c r="D526" t="s">
        <v>90</v>
      </c>
      <c r="G526">
        <v>0</v>
      </c>
      <c r="H526" t="s">
        <v>90</v>
      </c>
      <c r="I526" t="s">
        <v>90</v>
      </c>
      <c r="J526" t="s">
        <v>90</v>
      </c>
      <c r="K526" t="s">
        <v>90</v>
      </c>
      <c r="L526" t="s">
        <v>90</v>
      </c>
      <c r="M526" t="s">
        <v>90</v>
      </c>
      <c r="N526" t="s">
        <v>90</v>
      </c>
      <c r="O526">
        <v>0</v>
      </c>
      <c r="P526" t="s">
        <v>90</v>
      </c>
      <c r="Q526" t="s">
        <v>90</v>
      </c>
      <c r="R526" t="s">
        <v>90</v>
      </c>
      <c r="S526" t="s">
        <v>90</v>
      </c>
      <c r="T526" t="s">
        <v>90</v>
      </c>
      <c r="U526" t="s">
        <v>90</v>
      </c>
      <c r="V526" t="s">
        <v>90</v>
      </c>
      <c r="W526" t="s">
        <v>90</v>
      </c>
      <c r="X526" t="s">
        <v>90</v>
      </c>
      <c r="Y526" t="s">
        <v>90</v>
      </c>
      <c r="Z526" t="s">
        <v>90</v>
      </c>
      <c r="AA526" t="s">
        <v>90</v>
      </c>
      <c r="AB526" t="s">
        <v>90</v>
      </c>
      <c r="AC526">
        <v>304</v>
      </c>
      <c r="AD526">
        <f>AC526/AY526</f>
        <v>1.4000248688628021E-2</v>
      </c>
      <c r="AH526" t="s">
        <v>90</v>
      </c>
      <c r="AI526" t="s">
        <v>90</v>
      </c>
      <c r="AJ526" t="s">
        <v>90</v>
      </c>
      <c r="AK526" t="s">
        <v>90</v>
      </c>
      <c r="AL526" t="s">
        <v>90</v>
      </c>
      <c r="AM526" t="s">
        <v>90</v>
      </c>
      <c r="AN526">
        <v>0</v>
      </c>
      <c r="AO526" t="s">
        <v>90</v>
      </c>
      <c r="AP526" t="s">
        <v>90</v>
      </c>
      <c r="AQ526">
        <v>0</v>
      </c>
      <c r="AR526" t="s">
        <v>90</v>
      </c>
      <c r="AT526" t="s">
        <v>90</v>
      </c>
      <c r="AU526" t="s">
        <v>90</v>
      </c>
      <c r="AW526">
        <v>2</v>
      </c>
      <c r="AY526">
        <v>21713.9</v>
      </c>
    </row>
    <row r="527" spans="1:51" ht="12.75" customHeight="1" x14ac:dyDescent="0.2">
      <c r="A527" t="s">
        <v>61</v>
      </c>
      <c r="B527">
        <v>1983</v>
      </c>
      <c r="C527" t="s">
        <v>90</v>
      </c>
      <c r="D527" t="s">
        <v>90</v>
      </c>
      <c r="G527">
        <v>0</v>
      </c>
      <c r="H527" t="s">
        <v>90</v>
      </c>
      <c r="I527" t="s">
        <v>90</v>
      </c>
      <c r="J527" t="s">
        <v>90</v>
      </c>
      <c r="K527" t="s">
        <v>90</v>
      </c>
      <c r="L527" t="s">
        <v>90</v>
      </c>
      <c r="M527" t="s">
        <v>90</v>
      </c>
      <c r="N527" t="s">
        <v>90</v>
      </c>
      <c r="O527">
        <v>0</v>
      </c>
      <c r="P527" t="s">
        <v>90</v>
      </c>
      <c r="Q527" t="s">
        <v>90</v>
      </c>
      <c r="R527" t="s">
        <v>90</v>
      </c>
      <c r="S527" t="s">
        <v>90</v>
      </c>
      <c r="T527" t="s">
        <v>90</v>
      </c>
      <c r="U527" t="s">
        <v>90</v>
      </c>
      <c r="V527" t="s">
        <v>90</v>
      </c>
      <c r="W527" t="s">
        <v>90</v>
      </c>
      <c r="X527" t="s">
        <v>90</v>
      </c>
      <c r="Y527" t="s">
        <v>90</v>
      </c>
      <c r="Z527" t="s">
        <v>90</v>
      </c>
      <c r="AA527" t="s">
        <v>90</v>
      </c>
      <c r="AB527" t="s">
        <v>90</v>
      </c>
      <c r="AC527">
        <v>0</v>
      </c>
      <c r="AD527">
        <f>AC527/AY527</f>
        <v>0</v>
      </c>
      <c r="AH527" t="s">
        <v>90</v>
      </c>
      <c r="AI527" t="s">
        <v>90</v>
      </c>
      <c r="AJ527" t="s">
        <v>90</v>
      </c>
      <c r="AK527" t="s">
        <v>90</v>
      </c>
      <c r="AL527" t="s">
        <v>90</v>
      </c>
      <c r="AM527" t="s">
        <v>90</v>
      </c>
      <c r="AN527">
        <v>0</v>
      </c>
      <c r="AO527" t="s">
        <v>90</v>
      </c>
      <c r="AP527" t="s">
        <v>90</v>
      </c>
      <c r="AQ527">
        <v>0</v>
      </c>
      <c r="AR527" t="s">
        <v>90</v>
      </c>
      <c r="AT527" t="s">
        <v>90</v>
      </c>
      <c r="AU527" t="s">
        <v>90</v>
      </c>
      <c r="AW527">
        <v>2</v>
      </c>
      <c r="AY527">
        <v>56724.9</v>
      </c>
    </row>
    <row r="528" spans="1:51" ht="12.75" customHeight="1" x14ac:dyDescent="0.2">
      <c r="A528" t="s">
        <v>62</v>
      </c>
      <c r="B528">
        <v>1983</v>
      </c>
      <c r="C528" t="s">
        <v>90</v>
      </c>
      <c r="D528" t="s">
        <v>90</v>
      </c>
      <c r="G528">
        <v>0</v>
      </c>
      <c r="H528" t="s">
        <v>90</v>
      </c>
      <c r="I528" t="s">
        <v>90</v>
      </c>
      <c r="J528" t="s">
        <v>90</v>
      </c>
      <c r="K528" t="s">
        <v>90</v>
      </c>
      <c r="L528" t="s">
        <v>90</v>
      </c>
      <c r="M528" t="s">
        <v>90</v>
      </c>
      <c r="N528" t="s">
        <v>90</v>
      </c>
      <c r="O528">
        <v>0</v>
      </c>
      <c r="P528" t="s">
        <v>90</v>
      </c>
      <c r="Q528" t="s">
        <v>90</v>
      </c>
      <c r="R528" t="s">
        <v>90</v>
      </c>
      <c r="S528" t="s">
        <v>90</v>
      </c>
      <c r="T528" t="s">
        <v>90</v>
      </c>
      <c r="U528" t="s">
        <v>90</v>
      </c>
      <c r="V528" t="s">
        <v>90</v>
      </c>
      <c r="W528" t="s">
        <v>90</v>
      </c>
      <c r="X528" t="s">
        <v>90</v>
      </c>
      <c r="Y528" t="s">
        <v>90</v>
      </c>
      <c r="Z528" t="s">
        <v>90</v>
      </c>
      <c r="AA528" t="s">
        <v>90</v>
      </c>
      <c r="AB528" t="s">
        <v>90</v>
      </c>
      <c r="AC528">
        <v>125</v>
      </c>
      <c r="AD528">
        <f>AC528/AY528</f>
        <v>1.3869071526685203E-2</v>
      </c>
      <c r="AH528" t="s">
        <v>90</v>
      </c>
      <c r="AI528" t="s">
        <v>90</v>
      </c>
      <c r="AJ528" t="s">
        <v>90</v>
      </c>
      <c r="AK528" t="s">
        <v>90</v>
      </c>
      <c r="AL528" t="s">
        <v>90</v>
      </c>
      <c r="AM528" t="s">
        <v>90</v>
      </c>
      <c r="AN528">
        <v>0</v>
      </c>
      <c r="AO528" t="s">
        <v>90</v>
      </c>
      <c r="AP528" t="s">
        <v>90</v>
      </c>
      <c r="AQ528">
        <v>1</v>
      </c>
      <c r="AR528" t="s">
        <v>90</v>
      </c>
      <c r="AT528" t="s">
        <v>90</v>
      </c>
      <c r="AU528" t="s">
        <v>90</v>
      </c>
      <c r="AW528">
        <v>2</v>
      </c>
      <c r="AY528">
        <v>9012.86</v>
      </c>
    </row>
    <row r="529" spans="1:51" ht="12.75" customHeight="1" x14ac:dyDescent="0.2">
      <c r="A529" t="s">
        <v>64</v>
      </c>
      <c r="B529">
        <v>1983</v>
      </c>
      <c r="C529" t="s">
        <v>90</v>
      </c>
      <c r="D529" t="s">
        <v>90</v>
      </c>
      <c r="G529">
        <v>0</v>
      </c>
      <c r="H529" t="s">
        <v>90</v>
      </c>
      <c r="I529" t="s">
        <v>90</v>
      </c>
      <c r="J529" t="s">
        <v>90</v>
      </c>
      <c r="K529" t="s">
        <v>90</v>
      </c>
      <c r="L529" t="s">
        <v>90</v>
      </c>
      <c r="M529" t="s">
        <v>90</v>
      </c>
      <c r="N529" t="s">
        <v>90</v>
      </c>
      <c r="O529">
        <v>0</v>
      </c>
      <c r="P529" t="s">
        <v>90</v>
      </c>
      <c r="Q529" t="s">
        <v>90</v>
      </c>
      <c r="R529" t="s">
        <v>90</v>
      </c>
      <c r="S529" t="s">
        <v>90</v>
      </c>
      <c r="T529" t="s">
        <v>90</v>
      </c>
      <c r="U529" t="s">
        <v>90</v>
      </c>
      <c r="V529" t="s">
        <v>90</v>
      </c>
      <c r="W529" t="s">
        <v>90</v>
      </c>
      <c r="X529" t="s">
        <v>90</v>
      </c>
      <c r="Y529" t="s">
        <v>90</v>
      </c>
      <c r="Z529" t="s">
        <v>90</v>
      </c>
      <c r="AA529" t="s">
        <v>90</v>
      </c>
      <c r="AB529" t="s">
        <v>90</v>
      </c>
      <c r="AC529">
        <v>9926</v>
      </c>
      <c r="AD529">
        <f>AC529/AY529</f>
        <v>0.52686893564619208</v>
      </c>
      <c r="AH529" t="s">
        <v>90</v>
      </c>
      <c r="AI529" t="s">
        <v>90</v>
      </c>
      <c r="AJ529" t="s">
        <v>90</v>
      </c>
      <c r="AK529" t="s">
        <v>90</v>
      </c>
      <c r="AL529" t="s">
        <v>90</v>
      </c>
      <c r="AM529" t="s">
        <v>90</v>
      </c>
      <c r="AN529">
        <v>0</v>
      </c>
      <c r="AO529" t="s">
        <v>90</v>
      </c>
      <c r="AP529" t="s">
        <v>90</v>
      </c>
      <c r="AQ529">
        <v>0</v>
      </c>
      <c r="AR529" t="s">
        <v>90</v>
      </c>
      <c r="AT529" t="s">
        <v>90</v>
      </c>
      <c r="AU529" t="s">
        <v>90</v>
      </c>
      <c r="AW529">
        <v>2</v>
      </c>
      <c r="AY529">
        <v>18839.599999999999</v>
      </c>
    </row>
    <row r="530" spans="1:51" ht="12.75" customHeight="1" x14ac:dyDescent="0.2">
      <c r="A530" t="s">
        <v>65</v>
      </c>
      <c r="B530">
        <v>1983</v>
      </c>
      <c r="C530" t="s">
        <v>90</v>
      </c>
      <c r="D530" t="s">
        <v>90</v>
      </c>
      <c r="G530">
        <v>0</v>
      </c>
      <c r="H530" t="s">
        <v>90</v>
      </c>
      <c r="I530" t="s">
        <v>90</v>
      </c>
      <c r="J530" t="s">
        <v>90</v>
      </c>
      <c r="K530" t="s">
        <v>90</v>
      </c>
      <c r="L530" t="s">
        <v>90</v>
      </c>
      <c r="M530" t="s">
        <v>90</v>
      </c>
      <c r="N530" t="s">
        <v>90</v>
      </c>
      <c r="O530">
        <v>0</v>
      </c>
      <c r="P530" t="s">
        <v>90</v>
      </c>
      <c r="Q530" t="s">
        <v>90</v>
      </c>
      <c r="R530" t="s">
        <v>90</v>
      </c>
      <c r="S530" t="s">
        <v>90</v>
      </c>
      <c r="T530" t="s">
        <v>90</v>
      </c>
      <c r="U530" t="s">
        <v>90</v>
      </c>
      <c r="V530" t="s">
        <v>90</v>
      </c>
      <c r="W530" t="s">
        <v>90</v>
      </c>
      <c r="X530" t="s">
        <v>90</v>
      </c>
      <c r="Y530" t="s">
        <v>90</v>
      </c>
      <c r="Z530" t="s">
        <v>90</v>
      </c>
      <c r="AA530" t="s">
        <v>90</v>
      </c>
      <c r="AB530" t="s">
        <v>90</v>
      </c>
      <c r="AC530">
        <v>189918</v>
      </c>
      <c r="AD530">
        <f>AC530/AY530</f>
        <v>15.878236587547761</v>
      </c>
      <c r="AH530" t="s">
        <v>90</v>
      </c>
      <c r="AI530" t="s">
        <v>90</v>
      </c>
      <c r="AJ530" t="s">
        <v>90</v>
      </c>
      <c r="AK530" t="s">
        <v>90</v>
      </c>
      <c r="AL530" t="s">
        <v>90</v>
      </c>
      <c r="AM530" t="s">
        <v>90</v>
      </c>
      <c r="AN530">
        <v>1</v>
      </c>
      <c r="AO530" t="s">
        <v>90</v>
      </c>
      <c r="AP530" t="s">
        <v>90</v>
      </c>
      <c r="AQ530">
        <v>0</v>
      </c>
      <c r="AR530" t="s">
        <v>90</v>
      </c>
      <c r="AT530" t="s">
        <v>90</v>
      </c>
      <c r="AU530" t="s">
        <v>90</v>
      </c>
      <c r="AW530">
        <v>2</v>
      </c>
      <c r="AY530">
        <v>11960.9</v>
      </c>
    </row>
    <row r="531" spans="1:51" ht="12.75" customHeight="1" x14ac:dyDescent="0.2">
      <c r="A531" t="s">
        <v>66</v>
      </c>
      <c r="B531">
        <v>1983</v>
      </c>
      <c r="C531" t="s">
        <v>90</v>
      </c>
      <c r="D531" t="s">
        <v>90</v>
      </c>
      <c r="G531">
        <v>0</v>
      </c>
      <c r="H531" t="s">
        <v>90</v>
      </c>
      <c r="I531" t="s">
        <v>90</v>
      </c>
      <c r="J531" t="s">
        <v>90</v>
      </c>
      <c r="K531" t="s">
        <v>90</v>
      </c>
      <c r="L531" t="s">
        <v>90</v>
      </c>
      <c r="M531" t="s">
        <v>90</v>
      </c>
      <c r="N531" t="s">
        <v>90</v>
      </c>
      <c r="O531">
        <v>0</v>
      </c>
      <c r="P531" t="s">
        <v>90</v>
      </c>
      <c r="Q531" t="s">
        <v>90</v>
      </c>
      <c r="R531" t="s">
        <v>90</v>
      </c>
      <c r="S531" t="s">
        <v>90</v>
      </c>
      <c r="T531" t="s">
        <v>90</v>
      </c>
      <c r="U531" t="s">
        <v>90</v>
      </c>
      <c r="V531" t="s">
        <v>90</v>
      </c>
      <c r="W531" t="s">
        <v>90</v>
      </c>
      <c r="X531" t="s">
        <v>90</v>
      </c>
      <c r="Y531" t="s">
        <v>90</v>
      </c>
      <c r="Z531" t="s">
        <v>90</v>
      </c>
      <c r="AA531" t="s">
        <v>90</v>
      </c>
      <c r="AB531" t="s">
        <v>90</v>
      </c>
      <c r="AC531">
        <v>7217</v>
      </c>
      <c r="AD531">
        <f>AC531/AY531</f>
        <v>0.59534906742119897</v>
      </c>
      <c r="AH531" t="s">
        <v>90</v>
      </c>
      <c r="AI531" t="s">
        <v>90</v>
      </c>
      <c r="AJ531" t="s">
        <v>90</v>
      </c>
      <c r="AK531" t="s">
        <v>90</v>
      </c>
      <c r="AL531" t="s">
        <v>90</v>
      </c>
      <c r="AM531" t="s">
        <v>90</v>
      </c>
      <c r="AN531">
        <v>0</v>
      </c>
      <c r="AO531" t="s">
        <v>90</v>
      </c>
      <c r="AP531" t="s">
        <v>90</v>
      </c>
      <c r="AQ531">
        <v>1</v>
      </c>
      <c r="AR531" t="s">
        <v>90</v>
      </c>
      <c r="AT531" t="s">
        <v>90</v>
      </c>
      <c r="AU531" t="s">
        <v>90</v>
      </c>
      <c r="AW531">
        <v>2</v>
      </c>
      <c r="AY531">
        <v>12122.3</v>
      </c>
    </row>
    <row r="532" spans="1:51" ht="12.75" customHeight="1" x14ac:dyDescent="0.2">
      <c r="A532" t="s">
        <v>67</v>
      </c>
      <c r="B532">
        <v>1983</v>
      </c>
      <c r="C532" t="s">
        <v>90</v>
      </c>
      <c r="D532" t="s">
        <v>90</v>
      </c>
      <c r="G532">
        <v>0</v>
      </c>
      <c r="H532" t="s">
        <v>90</v>
      </c>
      <c r="I532" t="s">
        <v>90</v>
      </c>
      <c r="J532" t="s">
        <v>90</v>
      </c>
      <c r="K532" t="s">
        <v>90</v>
      </c>
      <c r="L532" t="s">
        <v>90</v>
      </c>
      <c r="M532" t="s">
        <v>90</v>
      </c>
      <c r="N532" t="s">
        <v>90</v>
      </c>
      <c r="O532">
        <v>0</v>
      </c>
      <c r="P532" t="s">
        <v>90</v>
      </c>
      <c r="Q532" t="s">
        <v>90</v>
      </c>
      <c r="R532" t="s">
        <v>90</v>
      </c>
      <c r="S532" t="s">
        <v>90</v>
      </c>
      <c r="T532" t="s">
        <v>90</v>
      </c>
      <c r="U532" t="s">
        <v>90</v>
      </c>
      <c r="V532" t="s">
        <v>90</v>
      </c>
      <c r="W532" t="s">
        <v>90</v>
      </c>
      <c r="X532" t="s">
        <v>90</v>
      </c>
      <c r="Y532" t="s">
        <v>90</v>
      </c>
      <c r="Z532" t="s">
        <v>90</v>
      </c>
      <c r="AA532" t="s">
        <v>90</v>
      </c>
      <c r="AB532" t="s">
        <v>90</v>
      </c>
      <c r="AC532">
        <v>142735</v>
      </c>
      <c r="AD532">
        <f>AC532/AY532</f>
        <v>1.3123730013515875</v>
      </c>
      <c r="AH532" t="s">
        <v>90</v>
      </c>
      <c r="AI532" t="s">
        <v>90</v>
      </c>
      <c r="AJ532" t="s">
        <v>90</v>
      </c>
      <c r="AK532" t="s">
        <v>90</v>
      </c>
      <c r="AL532" t="s">
        <v>90</v>
      </c>
      <c r="AM532" t="s">
        <v>90</v>
      </c>
      <c r="AN532">
        <v>0</v>
      </c>
      <c r="AO532" t="s">
        <v>90</v>
      </c>
      <c r="AP532" t="s">
        <v>90</v>
      </c>
      <c r="AQ532">
        <v>0</v>
      </c>
      <c r="AR532" t="s">
        <v>90</v>
      </c>
      <c r="AT532" t="s">
        <v>90</v>
      </c>
      <c r="AU532" t="s">
        <v>90</v>
      </c>
      <c r="AW532">
        <v>2</v>
      </c>
      <c r="AY532">
        <v>108761</v>
      </c>
    </row>
    <row r="533" spans="1:51" ht="12.75" customHeight="1" x14ac:dyDescent="0.2">
      <c r="A533" t="s">
        <v>68</v>
      </c>
      <c r="B533">
        <v>1983</v>
      </c>
      <c r="C533" t="s">
        <v>90</v>
      </c>
      <c r="D533" t="s">
        <v>90</v>
      </c>
      <c r="G533">
        <v>0</v>
      </c>
      <c r="H533" t="s">
        <v>90</v>
      </c>
      <c r="I533" t="s">
        <v>90</v>
      </c>
      <c r="J533" t="s">
        <v>90</v>
      </c>
      <c r="K533" t="s">
        <v>90</v>
      </c>
      <c r="L533" t="s">
        <v>90</v>
      </c>
      <c r="M533" t="s">
        <v>90</v>
      </c>
      <c r="N533" t="s">
        <v>90</v>
      </c>
      <c r="O533">
        <v>0</v>
      </c>
      <c r="P533" t="s">
        <v>90</v>
      </c>
      <c r="Q533" t="s">
        <v>90</v>
      </c>
      <c r="R533" t="s">
        <v>90</v>
      </c>
      <c r="S533" t="s">
        <v>90</v>
      </c>
      <c r="T533" t="s">
        <v>90</v>
      </c>
      <c r="U533" t="s">
        <v>90</v>
      </c>
      <c r="V533" t="s">
        <v>90</v>
      </c>
      <c r="W533" t="s">
        <v>90</v>
      </c>
      <c r="X533" t="s">
        <v>90</v>
      </c>
      <c r="Y533" t="s">
        <v>90</v>
      </c>
      <c r="Z533" t="s">
        <v>90</v>
      </c>
      <c r="AA533" t="s">
        <v>90</v>
      </c>
      <c r="AB533" t="s">
        <v>90</v>
      </c>
      <c r="AC533">
        <v>2229</v>
      </c>
      <c r="AD533">
        <f>AC533/AY533</f>
        <v>0.15582400067111279</v>
      </c>
      <c r="AH533" t="s">
        <v>90</v>
      </c>
      <c r="AI533" t="s">
        <v>90</v>
      </c>
      <c r="AJ533" t="s">
        <v>90</v>
      </c>
      <c r="AK533" t="s">
        <v>90</v>
      </c>
      <c r="AL533" t="s">
        <v>90</v>
      </c>
      <c r="AM533" t="s">
        <v>90</v>
      </c>
      <c r="AN533">
        <v>0</v>
      </c>
      <c r="AO533" t="s">
        <v>90</v>
      </c>
      <c r="AP533" t="s">
        <v>90</v>
      </c>
      <c r="AQ533">
        <v>1</v>
      </c>
      <c r="AR533" t="s">
        <v>90</v>
      </c>
      <c r="AT533" t="s">
        <v>90</v>
      </c>
      <c r="AU533" t="s">
        <v>90</v>
      </c>
      <c r="AW533">
        <v>2</v>
      </c>
      <c r="AY533">
        <v>14304.6</v>
      </c>
    </row>
    <row r="534" spans="1:51" ht="12.75" customHeight="1" x14ac:dyDescent="0.2">
      <c r="A534" t="s">
        <v>70</v>
      </c>
      <c r="B534">
        <v>1983</v>
      </c>
      <c r="C534" t="s">
        <v>90</v>
      </c>
      <c r="D534" t="s">
        <v>90</v>
      </c>
      <c r="G534">
        <v>0</v>
      </c>
      <c r="H534" t="s">
        <v>90</v>
      </c>
      <c r="I534" t="s">
        <v>90</v>
      </c>
      <c r="J534" t="s">
        <v>90</v>
      </c>
      <c r="K534" t="s">
        <v>90</v>
      </c>
      <c r="L534" t="s">
        <v>90</v>
      </c>
      <c r="M534" t="s">
        <v>90</v>
      </c>
      <c r="N534" t="s">
        <v>90</v>
      </c>
      <c r="O534">
        <v>0</v>
      </c>
      <c r="P534" t="s">
        <v>90</v>
      </c>
      <c r="Q534" t="s">
        <v>90</v>
      </c>
      <c r="R534" t="s">
        <v>90</v>
      </c>
      <c r="S534" t="s">
        <v>90</v>
      </c>
      <c r="T534" t="s">
        <v>90</v>
      </c>
      <c r="U534" t="s">
        <v>90</v>
      </c>
      <c r="V534" t="s">
        <v>90</v>
      </c>
      <c r="W534" t="s">
        <v>90</v>
      </c>
      <c r="X534" t="s">
        <v>90</v>
      </c>
      <c r="Y534" t="s">
        <v>90</v>
      </c>
      <c r="Z534" t="s">
        <v>90</v>
      </c>
      <c r="AA534" t="s">
        <v>90</v>
      </c>
      <c r="AB534" t="s">
        <v>90</v>
      </c>
      <c r="AC534">
        <v>101859</v>
      </c>
      <c r="AD534">
        <f>AC534/AY534</f>
        <v>0.42051224889153105</v>
      </c>
      <c r="AH534" t="s">
        <v>90</v>
      </c>
      <c r="AI534" t="s">
        <v>90</v>
      </c>
      <c r="AJ534" t="s">
        <v>90</v>
      </c>
      <c r="AK534" t="s">
        <v>90</v>
      </c>
      <c r="AL534" t="s">
        <v>90</v>
      </c>
      <c r="AM534" t="s">
        <v>90</v>
      </c>
      <c r="AN534">
        <v>0</v>
      </c>
      <c r="AO534" t="s">
        <v>90</v>
      </c>
      <c r="AP534" t="s">
        <v>90</v>
      </c>
      <c r="AQ534">
        <v>0</v>
      </c>
      <c r="AR534" t="s">
        <v>90</v>
      </c>
      <c r="AT534" t="s">
        <v>90</v>
      </c>
      <c r="AU534" t="s">
        <v>90</v>
      </c>
      <c r="AW534">
        <v>2</v>
      </c>
      <c r="AY534">
        <v>242226</v>
      </c>
    </row>
    <row r="535" spans="1:51" ht="12.75" customHeight="1" x14ac:dyDescent="0.2">
      <c r="A535" t="s">
        <v>71</v>
      </c>
      <c r="B535">
        <v>1983</v>
      </c>
      <c r="C535" t="s">
        <v>90</v>
      </c>
      <c r="D535" t="s">
        <v>90</v>
      </c>
      <c r="G535">
        <v>0</v>
      </c>
      <c r="H535" t="s">
        <v>90</v>
      </c>
      <c r="I535" t="s">
        <v>90</v>
      </c>
      <c r="J535" t="s">
        <v>90</v>
      </c>
      <c r="K535" t="s">
        <v>90</v>
      </c>
      <c r="L535" t="s">
        <v>90</v>
      </c>
      <c r="M535" t="s">
        <v>90</v>
      </c>
      <c r="N535" t="s">
        <v>90</v>
      </c>
      <c r="O535">
        <v>1</v>
      </c>
      <c r="P535" t="s">
        <v>90</v>
      </c>
      <c r="Q535" t="s">
        <v>90</v>
      </c>
      <c r="R535" t="s">
        <v>90</v>
      </c>
      <c r="S535" t="s">
        <v>90</v>
      </c>
      <c r="T535" t="s">
        <v>90</v>
      </c>
      <c r="U535" t="s">
        <v>90</v>
      </c>
      <c r="V535" t="s">
        <v>90</v>
      </c>
      <c r="W535" t="s">
        <v>90</v>
      </c>
      <c r="X535" t="s">
        <v>90</v>
      </c>
      <c r="Y535" t="s">
        <v>90</v>
      </c>
      <c r="Z535" t="s">
        <v>90</v>
      </c>
      <c r="AA535" t="s">
        <v>90</v>
      </c>
      <c r="AB535" t="s">
        <v>90</v>
      </c>
      <c r="AC535">
        <v>0</v>
      </c>
      <c r="AD535">
        <f>AC535/AY535</f>
        <v>0</v>
      </c>
      <c r="AH535" t="s">
        <v>90</v>
      </c>
      <c r="AI535" t="s">
        <v>90</v>
      </c>
      <c r="AJ535" t="s">
        <v>90</v>
      </c>
      <c r="AK535" t="s">
        <v>90</v>
      </c>
      <c r="AL535" t="s">
        <v>90</v>
      </c>
      <c r="AM535" t="s">
        <v>90</v>
      </c>
      <c r="AN535">
        <v>0</v>
      </c>
      <c r="AO535" t="s">
        <v>90</v>
      </c>
      <c r="AP535" t="s">
        <v>90</v>
      </c>
      <c r="AQ535">
        <v>0</v>
      </c>
      <c r="AR535" t="s">
        <v>90</v>
      </c>
      <c r="AT535" t="s">
        <v>90</v>
      </c>
      <c r="AU535" t="s">
        <v>90</v>
      </c>
      <c r="AW535">
        <v>2</v>
      </c>
      <c r="AY535">
        <v>61192.7</v>
      </c>
    </row>
    <row r="536" spans="1:51" ht="12.75" customHeight="1" x14ac:dyDescent="0.2">
      <c r="A536" t="s">
        <v>72</v>
      </c>
      <c r="B536">
        <v>1983</v>
      </c>
      <c r="C536" t="s">
        <v>90</v>
      </c>
      <c r="D536" t="s">
        <v>90</v>
      </c>
      <c r="G536">
        <v>0</v>
      </c>
      <c r="H536" t="s">
        <v>90</v>
      </c>
      <c r="I536" t="s">
        <v>90</v>
      </c>
      <c r="J536" t="s">
        <v>90</v>
      </c>
      <c r="K536" t="s">
        <v>90</v>
      </c>
      <c r="L536" t="s">
        <v>90</v>
      </c>
      <c r="M536" t="s">
        <v>90</v>
      </c>
      <c r="N536" t="s">
        <v>90</v>
      </c>
      <c r="O536">
        <v>1</v>
      </c>
      <c r="P536" t="s">
        <v>90</v>
      </c>
      <c r="Q536" t="s">
        <v>90</v>
      </c>
      <c r="R536" t="s">
        <v>90</v>
      </c>
      <c r="S536" t="s">
        <v>90</v>
      </c>
      <c r="T536" t="s">
        <v>90</v>
      </c>
      <c r="U536" t="s">
        <v>90</v>
      </c>
      <c r="V536" t="s">
        <v>90</v>
      </c>
      <c r="W536" t="s">
        <v>90</v>
      </c>
      <c r="X536" t="s">
        <v>90</v>
      </c>
      <c r="Y536" t="s">
        <v>90</v>
      </c>
      <c r="Z536" t="s">
        <v>90</v>
      </c>
      <c r="AA536" t="s">
        <v>90</v>
      </c>
      <c r="AB536" t="s">
        <v>90</v>
      </c>
      <c r="AC536">
        <v>0</v>
      </c>
      <c r="AD536">
        <f>AC536/AY536</f>
        <v>0</v>
      </c>
      <c r="AH536" t="s">
        <v>90</v>
      </c>
      <c r="AI536" t="s">
        <v>90</v>
      </c>
      <c r="AJ536" t="s">
        <v>90</v>
      </c>
      <c r="AK536" t="s">
        <v>90</v>
      </c>
      <c r="AL536" t="s">
        <v>90</v>
      </c>
      <c r="AM536" t="s">
        <v>90</v>
      </c>
      <c r="AN536">
        <v>0</v>
      </c>
      <c r="AO536" t="s">
        <v>90</v>
      </c>
      <c r="AP536" t="s">
        <v>90</v>
      </c>
      <c r="AQ536">
        <v>0</v>
      </c>
      <c r="AR536" t="s">
        <v>90</v>
      </c>
      <c r="AT536" t="s">
        <v>90</v>
      </c>
      <c r="AU536" t="s">
        <v>90</v>
      </c>
      <c r="AW536">
        <v>2</v>
      </c>
      <c r="AY536">
        <v>7852.58</v>
      </c>
    </row>
    <row r="537" spans="1:51" ht="12.75" customHeight="1" x14ac:dyDescent="0.2">
      <c r="A537" t="s">
        <v>73</v>
      </c>
      <c r="B537">
        <v>1983</v>
      </c>
      <c r="C537" t="s">
        <v>90</v>
      </c>
      <c r="D537" t="s">
        <v>90</v>
      </c>
      <c r="G537">
        <v>0</v>
      </c>
      <c r="H537" t="s">
        <v>90</v>
      </c>
      <c r="I537" t="s">
        <v>90</v>
      </c>
      <c r="J537" t="s">
        <v>90</v>
      </c>
      <c r="K537" t="s">
        <v>90</v>
      </c>
      <c r="L537" t="s">
        <v>90</v>
      </c>
      <c r="M537" t="s">
        <v>90</v>
      </c>
      <c r="N537" t="s">
        <v>90</v>
      </c>
      <c r="O537">
        <v>0</v>
      </c>
      <c r="P537" t="s">
        <v>90</v>
      </c>
      <c r="Q537" t="s">
        <v>90</v>
      </c>
      <c r="R537" t="s">
        <v>90</v>
      </c>
      <c r="S537" t="s">
        <v>90</v>
      </c>
      <c r="T537" t="s">
        <v>90</v>
      </c>
      <c r="U537" t="s">
        <v>90</v>
      </c>
      <c r="V537" t="s">
        <v>90</v>
      </c>
      <c r="W537" t="s">
        <v>90</v>
      </c>
      <c r="X537" t="s">
        <v>90</v>
      </c>
      <c r="Y537" t="s">
        <v>90</v>
      </c>
      <c r="Z537" t="s">
        <v>90</v>
      </c>
      <c r="AA537" t="s">
        <v>90</v>
      </c>
      <c r="AB537" t="s">
        <v>90</v>
      </c>
      <c r="AC537">
        <v>24596</v>
      </c>
      <c r="AD537">
        <f>AC537/AY537</f>
        <v>0.19754712586440923</v>
      </c>
      <c r="AH537" t="s">
        <v>90</v>
      </c>
      <c r="AI537" t="s">
        <v>90</v>
      </c>
      <c r="AJ537" t="s">
        <v>90</v>
      </c>
      <c r="AK537" t="s">
        <v>90</v>
      </c>
      <c r="AL537" t="s">
        <v>90</v>
      </c>
      <c r="AM537" t="s">
        <v>90</v>
      </c>
      <c r="AN537">
        <v>0</v>
      </c>
      <c r="AO537" t="s">
        <v>90</v>
      </c>
      <c r="AP537" t="s">
        <v>90</v>
      </c>
      <c r="AQ537">
        <v>0</v>
      </c>
      <c r="AR537" t="s">
        <v>90</v>
      </c>
      <c r="AT537" t="s">
        <v>90</v>
      </c>
      <c r="AU537" t="s">
        <v>90</v>
      </c>
      <c r="AW537">
        <v>2</v>
      </c>
      <c r="AY537">
        <v>124507</v>
      </c>
    </row>
    <row r="538" spans="1:51" ht="12.75" customHeight="1" x14ac:dyDescent="0.2">
      <c r="A538" t="s">
        <v>74</v>
      </c>
      <c r="B538">
        <v>1983</v>
      </c>
      <c r="C538" t="s">
        <v>90</v>
      </c>
      <c r="D538" t="s">
        <v>90</v>
      </c>
      <c r="G538">
        <v>0</v>
      </c>
      <c r="H538" t="s">
        <v>90</v>
      </c>
      <c r="I538" t="s">
        <v>90</v>
      </c>
      <c r="J538" t="s">
        <v>90</v>
      </c>
      <c r="K538" t="s">
        <v>90</v>
      </c>
      <c r="L538" t="s">
        <v>90</v>
      </c>
      <c r="M538" t="s">
        <v>90</v>
      </c>
      <c r="N538" t="s">
        <v>90</v>
      </c>
      <c r="O538">
        <v>1</v>
      </c>
      <c r="P538" t="s">
        <v>90</v>
      </c>
      <c r="Q538" t="s">
        <v>90</v>
      </c>
      <c r="R538" t="s">
        <v>90</v>
      </c>
      <c r="S538" t="s">
        <v>90</v>
      </c>
      <c r="T538" t="s">
        <v>90</v>
      </c>
      <c r="U538" t="s">
        <v>90</v>
      </c>
      <c r="V538" t="s">
        <v>90</v>
      </c>
      <c r="W538" t="s">
        <v>90</v>
      </c>
      <c r="X538" t="s">
        <v>90</v>
      </c>
      <c r="Y538" t="s">
        <v>90</v>
      </c>
      <c r="Z538" t="s">
        <v>90</v>
      </c>
      <c r="AA538" t="s">
        <v>90</v>
      </c>
      <c r="AB538" t="s">
        <v>90</v>
      </c>
      <c r="AC538">
        <v>0</v>
      </c>
      <c r="AD538">
        <f>AC538/AY538</f>
        <v>0</v>
      </c>
      <c r="AH538" t="s">
        <v>90</v>
      </c>
      <c r="AI538" t="s">
        <v>90</v>
      </c>
      <c r="AJ538" t="s">
        <v>90</v>
      </c>
      <c r="AK538" t="s">
        <v>90</v>
      </c>
      <c r="AL538" t="s">
        <v>90</v>
      </c>
      <c r="AM538" t="s">
        <v>90</v>
      </c>
      <c r="AN538">
        <v>0</v>
      </c>
      <c r="AO538" t="s">
        <v>90</v>
      </c>
      <c r="AP538" t="s">
        <v>90</v>
      </c>
      <c r="AQ538">
        <v>0</v>
      </c>
      <c r="AR538" t="s">
        <v>90</v>
      </c>
      <c r="AT538" t="s">
        <v>90</v>
      </c>
      <c r="AU538" t="s">
        <v>90</v>
      </c>
      <c r="AW538">
        <v>2</v>
      </c>
      <c r="AY538">
        <v>38477.9</v>
      </c>
    </row>
    <row r="539" spans="1:51" ht="12.75" customHeight="1" x14ac:dyDescent="0.2">
      <c r="A539" t="s">
        <v>75</v>
      </c>
      <c r="B539">
        <v>1983</v>
      </c>
      <c r="C539" t="s">
        <v>90</v>
      </c>
      <c r="D539" t="s">
        <v>90</v>
      </c>
      <c r="G539">
        <v>0</v>
      </c>
      <c r="H539" t="s">
        <v>90</v>
      </c>
      <c r="I539" t="s">
        <v>90</v>
      </c>
      <c r="J539" t="s">
        <v>90</v>
      </c>
      <c r="K539" t="s">
        <v>90</v>
      </c>
      <c r="L539" t="s">
        <v>90</v>
      </c>
      <c r="M539" t="s">
        <v>90</v>
      </c>
      <c r="N539" t="s">
        <v>90</v>
      </c>
      <c r="O539">
        <v>1</v>
      </c>
      <c r="P539" t="s">
        <v>90</v>
      </c>
      <c r="Q539" t="s">
        <v>90</v>
      </c>
      <c r="R539" t="s">
        <v>90</v>
      </c>
      <c r="S539" t="s">
        <v>90</v>
      </c>
      <c r="T539" t="s">
        <v>90</v>
      </c>
      <c r="U539" t="s">
        <v>90</v>
      </c>
      <c r="V539" t="s">
        <v>90</v>
      </c>
      <c r="W539" t="s">
        <v>90</v>
      </c>
      <c r="X539" t="s">
        <v>90</v>
      </c>
      <c r="Y539" t="s">
        <v>90</v>
      </c>
      <c r="Z539" t="s">
        <v>90</v>
      </c>
      <c r="AA539" t="s">
        <v>90</v>
      </c>
      <c r="AB539" t="s">
        <v>90</v>
      </c>
      <c r="AC539">
        <v>5274</v>
      </c>
      <c r="AD539">
        <f>AC539/AY539</f>
        <v>0.17318945757613571</v>
      </c>
      <c r="AH539" t="s">
        <v>90</v>
      </c>
      <c r="AI539" t="s">
        <v>90</v>
      </c>
      <c r="AJ539" t="s">
        <v>90</v>
      </c>
      <c r="AK539" t="s">
        <v>90</v>
      </c>
      <c r="AL539" t="s">
        <v>90</v>
      </c>
      <c r="AM539" t="s">
        <v>90</v>
      </c>
      <c r="AN539">
        <v>0</v>
      </c>
      <c r="AO539" t="s">
        <v>90</v>
      </c>
      <c r="AP539" t="s">
        <v>90</v>
      </c>
      <c r="AQ539">
        <v>0</v>
      </c>
      <c r="AR539" t="s">
        <v>90</v>
      </c>
      <c r="AT539" t="s">
        <v>90</v>
      </c>
      <c r="AU539" t="s">
        <v>90</v>
      </c>
      <c r="AW539">
        <v>2</v>
      </c>
      <c r="AY539">
        <v>30452.2</v>
      </c>
    </row>
    <row r="540" spans="1:51" ht="12.75" customHeight="1" x14ac:dyDescent="0.2">
      <c r="A540" t="s">
        <v>76</v>
      </c>
      <c r="B540">
        <v>1983</v>
      </c>
      <c r="C540" t="s">
        <v>90</v>
      </c>
      <c r="D540" t="s">
        <v>90</v>
      </c>
      <c r="G540">
        <v>0</v>
      </c>
      <c r="H540" t="s">
        <v>90</v>
      </c>
      <c r="I540" t="s">
        <v>90</v>
      </c>
      <c r="J540" t="s">
        <v>90</v>
      </c>
      <c r="K540" t="s">
        <v>90</v>
      </c>
      <c r="L540" t="s">
        <v>90</v>
      </c>
      <c r="M540" t="s">
        <v>90</v>
      </c>
      <c r="N540" t="s">
        <v>90</v>
      </c>
      <c r="O540">
        <v>0</v>
      </c>
      <c r="P540" t="s">
        <v>90</v>
      </c>
      <c r="Q540" t="s">
        <v>90</v>
      </c>
      <c r="R540" t="s">
        <v>90</v>
      </c>
      <c r="S540" t="s">
        <v>90</v>
      </c>
      <c r="T540" t="s">
        <v>90</v>
      </c>
      <c r="U540" t="s">
        <v>90</v>
      </c>
      <c r="V540" t="s">
        <v>90</v>
      </c>
      <c r="W540" t="s">
        <v>90</v>
      </c>
      <c r="X540" t="s">
        <v>90</v>
      </c>
      <c r="Y540" t="s">
        <v>90</v>
      </c>
      <c r="Z540" t="s">
        <v>90</v>
      </c>
      <c r="AA540" t="s">
        <v>90</v>
      </c>
      <c r="AB540" t="s">
        <v>90</v>
      </c>
      <c r="AC540">
        <v>22028</v>
      </c>
      <c r="AD540">
        <f>AC540/AY540</f>
        <v>0.15396874213660636</v>
      </c>
      <c r="AH540" t="s">
        <v>90</v>
      </c>
      <c r="AI540" t="s">
        <v>90</v>
      </c>
      <c r="AJ540" t="s">
        <v>90</v>
      </c>
      <c r="AK540" t="s">
        <v>90</v>
      </c>
      <c r="AL540" t="s">
        <v>90</v>
      </c>
      <c r="AM540" t="s">
        <v>90</v>
      </c>
      <c r="AN540">
        <v>0</v>
      </c>
      <c r="AO540" t="s">
        <v>90</v>
      </c>
      <c r="AP540" t="s">
        <v>90</v>
      </c>
      <c r="AQ540">
        <v>1</v>
      </c>
      <c r="AR540" t="s">
        <v>90</v>
      </c>
      <c r="AT540" t="s">
        <v>90</v>
      </c>
      <c r="AU540" t="s">
        <v>90</v>
      </c>
      <c r="AW540">
        <v>2</v>
      </c>
      <c r="AY540">
        <v>143068</v>
      </c>
    </row>
    <row r="541" spans="1:51" ht="12.75" customHeight="1" x14ac:dyDescent="0.2">
      <c r="A541" t="s">
        <v>77</v>
      </c>
      <c r="B541">
        <v>1983</v>
      </c>
      <c r="C541" t="s">
        <v>90</v>
      </c>
      <c r="D541" t="s">
        <v>90</v>
      </c>
      <c r="G541">
        <v>0</v>
      </c>
      <c r="H541" t="s">
        <v>90</v>
      </c>
      <c r="I541" t="s">
        <v>90</v>
      </c>
      <c r="J541" t="s">
        <v>90</v>
      </c>
      <c r="K541" t="s">
        <v>90</v>
      </c>
      <c r="L541" t="s">
        <v>90</v>
      </c>
      <c r="M541" t="s">
        <v>90</v>
      </c>
      <c r="N541" t="s">
        <v>90</v>
      </c>
      <c r="O541">
        <v>0</v>
      </c>
      <c r="P541" t="s">
        <v>90</v>
      </c>
      <c r="Q541" t="s">
        <v>90</v>
      </c>
      <c r="R541" t="s">
        <v>90</v>
      </c>
      <c r="S541" t="s">
        <v>90</v>
      </c>
      <c r="T541" t="s">
        <v>90</v>
      </c>
      <c r="U541" t="s">
        <v>90</v>
      </c>
      <c r="V541" t="s">
        <v>90</v>
      </c>
      <c r="W541" t="s">
        <v>90</v>
      </c>
      <c r="X541" t="s">
        <v>90</v>
      </c>
      <c r="Y541" t="s">
        <v>90</v>
      </c>
      <c r="Z541" t="s">
        <v>90</v>
      </c>
      <c r="AA541" t="s">
        <v>90</v>
      </c>
      <c r="AB541" t="s">
        <v>90</v>
      </c>
      <c r="AC541">
        <v>8205</v>
      </c>
      <c r="AD541">
        <f>AC541/AY541</f>
        <v>0.70746175998896343</v>
      </c>
      <c r="AH541" t="s">
        <v>90</v>
      </c>
      <c r="AI541" t="s">
        <v>90</v>
      </c>
      <c r="AJ541" t="s">
        <v>90</v>
      </c>
      <c r="AK541" t="s">
        <v>90</v>
      </c>
      <c r="AL541" t="s">
        <v>90</v>
      </c>
      <c r="AM541" t="s">
        <v>90</v>
      </c>
      <c r="AN541">
        <v>0</v>
      </c>
      <c r="AO541" t="s">
        <v>90</v>
      </c>
      <c r="AP541" t="s">
        <v>90</v>
      </c>
      <c r="AQ541">
        <v>0</v>
      </c>
      <c r="AR541" t="s">
        <v>90</v>
      </c>
      <c r="AT541" t="s">
        <v>90</v>
      </c>
      <c r="AU541" t="s">
        <v>90</v>
      </c>
      <c r="AW541">
        <v>2</v>
      </c>
      <c r="AY541">
        <v>11597.8</v>
      </c>
    </row>
    <row r="542" spans="1:51" ht="12.75" customHeight="1" x14ac:dyDescent="0.2">
      <c r="A542" t="s">
        <v>78</v>
      </c>
      <c r="B542">
        <v>1983</v>
      </c>
      <c r="C542" t="s">
        <v>90</v>
      </c>
      <c r="D542" t="s">
        <v>90</v>
      </c>
      <c r="G542">
        <v>0</v>
      </c>
      <c r="H542" t="s">
        <v>90</v>
      </c>
      <c r="I542" t="s">
        <v>90</v>
      </c>
      <c r="J542" t="s">
        <v>90</v>
      </c>
      <c r="K542" t="s">
        <v>90</v>
      </c>
      <c r="L542" t="s">
        <v>90</v>
      </c>
      <c r="M542" t="s">
        <v>90</v>
      </c>
      <c r="N542" t="s">
        <v>90</v>
      </c>
      <c r="O542">
        <v>1</v>
      </c>
      <c r="P542" t="s">
        <v>90</v>
      </c>
      <c r="Q542" t="s">
        <v>90</v>
      </c>
      <c r="R542" t="s">
        <v>90</v>
      </c>
      <c r="S542" t="s">
        <v>90</v>
      </c>
      <c r="T542" t="s">
        <v>90</v>
      </c>
      <c r="U542" t="s">
        <v>90</v>
      </c>
      <c r="V542" t="s">
        <v>90</v>
      </c>
      <c r="W542" t="s">
        <v>90</v>
      </c>
      <c r="X542" t="s">
        <v>90</v>
      </c>
      <c r="Y542" t="s">
        <v>90</v>
      </c>
      <c r="Z542" t="s">
        <v>90</v>
      </c>
      <c r="AA542" t="s">
        <v>90</v>
      </c>
      <c r="AB542" t="s">
        <v>90</v>
      </c>
      <c r="AC542">
        <v>6000</v>
      </c>
      <c r="AD542">
        <f>AC542/AY542</f>
        <v>0.19489378288832587</v>
      </c>
      <c r="AH542" t="s">
        <v>90</v>
      </c>
      <c r="AI542" t="s">
        <v>90</v>
      </c>
      <c r="AJ542" t="s">
        <v>90</v>
      </c>
      <c r="AK542" t="s">
        <v>90</v>
      </c>
      <c r="AL542" t="s">
        <v>90</v>
      </c>
      <c r="AM542" t="s">
        <v>90</v>
      </c>
      <c r="AN542">
        <v>0</v>
      </c>
      <c r="AO542" t="s">
        <v>90</v>
      </c>
      <c r="AP542" t="s">
        <v>90</v>
      </c>
      <c r="AQ542">
        <v>0</v>
      </c>
      <c r="AR542" t="s">
        <v>90</v>
      </c>
      <c r="AT542" t="s">
        <v>90</v>
      </c>
      <c r="AU542" t="s">
        <v>90</v>
      </c>
      <c r="AW542">
        <v>2</v>
      </c>
      <c r="AY542">
        <v>30786</v>
      </c>
    </row>
    <row r="543" spans="1:51" ht="12.75" customHeight="1" x14ac:dyDescent="0.2">
      <c r="A543" t="s">
        <v>80</v>
      </c>
      <c r="B543">
        <v>1983</v>
      </c>
      <c r="C543" t="s">
        <v>90</v>
      </c>
      <c r="D543" t="s">
        <v>90</v>
      </c>
      <c r="G543">
        <v>0</v>
      </c>
      <c r="H543" t="s">
        <v>90</v>
      </c>
      <c r="I543" t="s">
        <v>90</v>
      </c>
      <c r="J543" t="s">
        <v>90</v>
      </c>
      <c r="K543" t="s">
        <v>90</v>
      </c>
      <c r="L543" t="s">
        <v>90</v>
      </c>
      <c r="M543" t="s">
        <v>90</v>
      </c>
      <c r="N543" t="s">
        <v>90</v>
      </c>
      <c r="O543">
        <v>1</v>
      </c>
      <c r="P543" t="s">
        <v>90</v>
      </c>
      <c r="Q543" t="s">
        <v>90</v>
      </c>
      <c r="R543" t="s">
        <v>90</v>
      </c>
      <c r="S543" t="s">
        <v>90</v>
      </c>
      <c r="T543" t="s">
        <v>90</v>
      </c>
      <c r="U543" t="s">
        <v>90</v>
      </c>
      <c r="V543" t="s">
        <v>90</v>
      </c>
      <c r="W543" t="s">
        <v>90</v>
      </c>
      <c r="X543" t="s">
        <v>90</v>
      </c>
      <c r="Y543" t="s">
        <v>90</v>
      </c>
      <c r="Z543" t="s">
        <v>90</v>
      </c>
      <c r="AA543" t="s">
        <v>90</v>
      </c>
      <c r="AB543" t="s">
        <v>90</v>
      </c>
      <c r="AC543">
        <v>2279</v>
      </c>
      <c r="AD543">
        <f>AC543/AY543</f>
        <v>0.31693142516232481</v>
      </c>
      <c r="AH543" t="s">
        <v>90</v>
      </c>
      <c r="AI543" t="s">
        <v>90</v>
      </c>
      <c r="AJ543" t="s">
        <v>90</v>
      </c>
      <c r="AK543" t="s">
        <v>90</v>
      </c>
      <c r="AL543" t="s">
        <v>90</v>
      </c>
      <c r="AM543" t="s">
        <v>90</v>
      </c>
      <c r="AN543">
        <v>0</v>
      </c>
      <c r="AO543" t="s">
        <v>90</v>
      </c>
      <c r="AP543" t="s">
        <v>90</v>
      </c>
      <c r="AQ543">
        <v>0</v>
      </c>
      <c r="AR543" t="s">
        <v>90</v>
      </c>
      <c r="AT543" t="s">
        <v>90</v>
      </c>
      <c r="AU543" t="s">
        <v>90</v>
      </c>
      <c r="AW543">
        <v>2</v>
      </c>
      <c r="AY543">
        <v>7190.83</v>
      </c>
    </row>
    <row r="544" spans="1:51" ht="12.75" customHeight="1" x14ac:dyDescent="0.2">
      <c r="A544" t="s">
        <v>81</v>
      </c>
      <c r="B544">
        <v>1983</v>
      </c>
      <c r="C544" t="s">
        <v>90</v>
      </c>
      <c r="D544" t="s">
        <v>90</v>
      </c>
      <c r="G544">
        <v>0</v>
      </c>
      <c r="H544" t="s">
        <v>90</v>
      </c>
      <c r="I544" t="s">
        <v>90</v>
      </c>
      <c r="J544" t="s">
        <v>90</v>
      </c>
      <c r="K544" t="s">
        <v>90</v>
      </c>
      <c r="L544" t="s">
        <v>90</v>
      </c>
      <c r="M544" t="s">
        <v>90</v>
      </c>
      <c r="N544" t="s">
        <v>90</v>
      </c>
      <c r="O544">
        <v>0</v>
      </c>
      <c r="P544" t="s">
        <v>90</v>
      </c>
      <c r="Q544" t="s">
        <v>90</v>
      </c>
      <c r="R544" t="s">
        <v>90</v>
      </c>
      <c r="S544" t="s">
        <v>90</v>
      </c>
      <c r="T544" t="s">
        <v>90</v>
      </c>
      <c r="U544" t="s">
        <v>90</v>
      </c>
      <c r="V544" t="s">
        <v>90</v>
      </c>
      <c r="W544" t="s">
        <v>90</v>
      </c>
      <c r="X544" t="s">
        <v>90</v>
      </c>
      <c r="Y544" t="s">
        <v>90</v>
      </c>
      <c r="Z544" t="s">
        <v>90</v>
      </c>
      <c r="AA544" t="s">
        <v>90</v>
      </c>
      <c r="AB544" t="s">
        <v>90</v>
      </c>
      <c r="AC544">
        <v>476</v>
      </c>
      <c r="AD544">
        <f>AC544/AY544</f>
        <v>1.0265811182401467E-2</v>
      </c>
      <c r="AH544" t="s">
        <v>90</v>
      </c>
      <c r="AI544" t="s">
        <v>90</v>
      </c>
      <c r="AJ544" t="s">
        <v>90</v>
      </c>
      <c r="AK544" t="s">
        <v>90</v>
      </c>
      <c r="AL544" t="s">
        <v>90</v>
      </c>
      <c r="AM544" t="s">
        <v>90</v>
      </c>
      <c r="AN544">
        <v>0</v>
      </c>
      <c r="AO544" t="s">
        <v>90</v>
      </c>
      <c r="AP544" t="s">
        <v>90</v>
      </c>
      <c r="AQ544">
        <v>0</v>
      </c>
      <c r="AR544" t="s">
        <v>90</v>
      </c>
      <c r="AT544" t="s">
        <v>90</v>
      </c>
      <c r="AU544" t="s">
        <v>90</v>
      </c>
      <c r="AW544">
        <v>2</v>
      </c>
      <c r="AY544">
        <v>46367.5</v>
      </c>
    </row>
    <row r="545" spans="1:51" ht="12.75" customHeight="1" x14ac:dyDescent="0.2">
      <c r="A545" t="s">
        <v>82</v>
      </c>
      <c r="B545">
        <v>1983</v>
      </c>
      <c r="C545" t="s">
        <v>90</v>
      </c>
      <c r="D545" t="s">
        <v>90</v>
      </c>
      <c r="G545">
        <v>0</v>
      </c>
      <c r="H545" t="s">
        <v>90</v>
      </c>
      <c r="I545" t="s">
        <v>90</v>
      </c>
      <c r="J545" t="s">
        <v>90</v>
      </c>
      <c r="K545" t="s">
        <v>90</v>
      </c>
      <c r="L545" t="s">
        <v>90</v>
      </c>
      <c r="M545" t="s">
        <v>90</v>
      </c>
      <c r="N545" t="s">
        <v>90</v>
      </c>
      <c r="O545">
        <v>0</v>
      </c>
      <c r="P545" t="s">
        <v>90</v>
      </c>
      <c r="Q545" t="s">
        <v>90</v>
      </c>
      <c r="R545" t="s">
        <v>90</v>
      </c>
      <c r="S545" t="s">
        <v>90</v>
      </c>
      <c r="T545" t="s">
        <v>90</v>
      </c>
      <c r="U545" t="s">
        <v>90</v>
      </c>
      <c r="V545" t="s">
        <v>90</v>
      </c>
      <c r="W545" t="s">
        <v>90</v>
      </c>
      <c r="X545" t="s">
        <v>90</v>
      </c>
      <c r="Y545" t="s">
        <v>90</v>
      </c>
      <c r="Z545" t="s">
        <v>90</v>
      </c>
      <c r="AA545" t="s">
        <v>90</v>
      </c>
      <c r="AB545" t="s">
        <v>90</v>
      </c>
      <c r="AC545">
        <v>223</v>
      </c>
      <c r="AD545">
        <f>AC545/AY545</f>
        <v>1.1771910005595617E-3</v>
      </c>
      <c r="AH545" t="s">
        <v>90</v>
      </c>
      <c r="AI545" t="s">
        <v>90</v>
      </c>
      <c r="AJ545" t="s">
        <v>90</v>
      </c>
      <c r="AK545" t="s">
        <v>90</v>
      </c>
      <c r="AL545" t="s">
        <v>90</v>
      </c>
      <c r="AM545" t="s">
        <v>90</v>
      </c>
      <c r="AN545">
        <v>0</v>
      </c>
      <c r="AO545" t="s">
        <v>90</v>
      </c>
      <c r="AP545" t="s">
        <v>90</v>
      </c>
      <c r="AQ545">
        <v>0</v>
      </c>
      <c r="AR545" t="s">
        <v>90</v>
      </c>
      <c r="AT545" t="s">
        <v>90</v>
      </c>
      <c r="AU545" t="s">
        <v>90</v>
      </c>
      <c r="AW545">
        <v>2</v>
      </c>
      <c r="AY545">
        <v>189434</v>
      </c>
    </row>
    <row r="546" spans="1:51" ht="12.75" customHeight="1" x14ac:dyDescent="0.2">
      <c r="A546" t="s">
        <v>83</v>
      </c>
      <c r="B546">
        <v>1983</v>
      </c>
      <c r="C546" t="s">
        <v>90</v>
      </c>
      <c r="D546" t="s">
        <v>90</v>
      </c>
      <c r="G546">
        <v>0</v>
      </c>
      <c r="H546" t="s">
        <v>90</v>
      </c>
      <c r="I546" t="s">
        <v>90</v>
      </c>
      <c r="J546" t="s">
        <v>90</v>
      </c>
      <c r="K546" t="s">
        <v>90</v>
      </c>
      <c r="L546" t="s">
        <v>90</v>
      </c>
      <c r="M546" t="s">
        <v>90</v>
      </c>
      <c r="N546" t="s">
        <v>90</v>
      </c>
      <c r="O546">
        <v>1</v>
      </c>
      <c r="P546" t="s">
        <v>90</v>
      </c>
      <c r="Q546" t="s">
        <v>90</v>
      </c>
      <c r="R546" t="s">
        <v>90</v>
      </c>
      <c r="S546" t="s">
        <v>90</v>
      </c>
      <c r="T546" t="s">
        <v>90</v>
      </c>
      <c r="U546" t="s">
        <v>90</v>
      </c>
      <c r="V546" t="s">
        <v>90</v>
      </c>
      <c r="W546" t="s">
        <v>90</v>
      </c>
      <c r="X546" t="s">
        <v>90</v>
      </c>
      <c r="Y546" t="s">
        <v>90</v>
      </c>
      <c r="Z546" t="s">
        <v>90</v>
      </c>
      <c r="AA546" t="s">
        <v>90</v>
      </c>
      <c r="AB546" t="s">
        <v>90</v>
      </c>
      <c r="AC546">
        <v>0</v>
      </c>
      <c r="AD546">
        <f>AC546/AY546</f>
        <v>0</v>
      </c>
      <c r="AH546" t="s">
        <v>90</v>
      </c>
      <c r="AI546" t="s">
        <v>90</v>
      </c>
      <c r="AJ546" t="s">
        <v>90</v>
      </c>
      <c r="AK546" t="s">
        <v>90</v>
      </c>
      <c r="AL546" t="s">
        <v>90</v>
      </c>
      <c r="AM546" t="s">
        <v>90</v>
      </c>
      <c r="AN546">
        <v>0</v>
      </c>
      <c r="AO546" t="s">
        <v>90</v>
      </c>
      <c r="AP546" t="s">
        <v>90</v>
      </c>
      <c r="AQ546">
        <v>1</v>
      </c>
      <c r="AR546" t="s">
        <v>90</v>
      </c>
      <c r="AT546" t="s">
        <v>90</v>
      </c>
      <c r="AU546" t="s">
        <v>90</v>
      </c>
      <c r="AW546">
        <v>2</v>
      </c>
      <c r="AY546">
        <v>15355.9</v>
      </c>
    </row>
    <row r="547" spans="1:51" ht="12.75" customHeight="1" x14ac:dyDescent="0.2">
      <c r="A547" t="s">
        <v>84</v>
      </c>
      <c r="B547">
        <v>1983</v>
      </c>
      <c r="C547" t="s">
        <v>90</v>
      </c>
      <c r="D547" t="s">
        <v>90</v>
      </c>
      <c r="G547">
        <v>0</v>
      </c>
      <c r="H547" t="s">
        <v>90</v>
      </c>
      <c r="I547" t="s">
        <v>90</v>
      </c>
      <c r="J547" t="s">
        <v>90</v>
      </c>
      <c r="K547" t="s">
        <v>90</v>
      </c>
      <c r="L547" t="s">
        <v>90</v>
      </c>
      <c r="M547" t="s">
        <v>90</v>
      </c>
      <c r="N547" t="s">
        <v>90</v>
      </c>
      <c r="O547">
        <v>0</v>
      </c>
      <c r="P547" t="s">
        <v>90</v>
      </c>
      <c r="Q547" t="s">
        <v>90</v>
      </c>
      <c r="R547" t="s">
        <v>90</v>
      </c>
      <c r="S547" t="s">
        <v>90</v>
      </c>
      <c r="T547" t="s">
        <v>90</v>
      </c>
      <c r="U547" t="s">
        <v>90</v>
      </c>
      <c r="V547" t="s">
        <v>90</v>
      </c>
      <c r="W547" t="s">
        <v>90</v>
      </c>
      <c r="X547" t="s">
        <v>90</v>
      </c>
      <c r="Y547" t="s">
        <v>90</v>
      </c>
      <c r="Z547" t="s">
        <v>90</v>
      </c>
      <c r="AA547" t="s">
        <v>90</v>
      </c>
      <c r="AB547" t="s">
        <v>90</v>
      </c>
      <c r="AC547">
        <v>878</v>
      </c>
      <c r="AD547">
        <f>AC547/AY547</f>
        <v>0.15546784666408142</v>
      </c>
      <c r="AH547" t="s">
        <v>90</v>
      </c>
      <c r="AI547" t="s">
        <v>90</v>
      </c>
      <c r="AJ547" t="s">
        <v>90</v>
      </c>
      <c r="AK547" t="s">
        <v>90</v>
      </c>
      <c r="AL547" t="s">
        <v>90</v>
      </c>
      <c r="AM547" t="s">
        <v>90</v>
      </c>
      <c r="AN547">
        <v>0</v>
      </c>
      <c r="AO547" t="s">
        <v>90</v>
      </c>
      <c r="AP547" t="s">
        <v>90</v>
      </c>
      <c r="AQ547">
        <v>0</v>
      </c>
      <c r="AR547" t="s">
        <v>90</v>
      </c>
      <c r="AT547" t="s">
        <v>90</v>
      </c>
      <c r="AU547" t="s">
        <v>90</v>
      </c>
      <c r="AW547">
        <v>2</v>
      </c>
      <c r="AY547">
        <v>5647.47</v>
      </c>
    </row>
    <row r="548" spans="1:51" ht="12.75" customHeight="1" x14ac:dyDescent="0.2">
      <c r="A548" t="s">
        <v>85</v>
      </c>
      <c r="B548">
        <v>1983</v>
      </c>
      <c r="C548" t="s">
        <v>90</v>
      </c>
      <c r="D548" t="s">
        <v>90</v>
      </c>
      <c r="G548">
        <v>0</v>
      </c>
      <c r="H548" t="s">
        <v>90</v>
      </c>
      <c r="I548" t="s">
        <v>90</v>
      </c>
      <c r="J548" t="s">
        <v>90</v>
      </c>
      <c r="K548" t="s">
        <v>90</v>
      </c>
      <c r="L548" t="s">
        <v>90</v>
      </c>
      <c r="M548" t="s">
        <v>90</v>
      </c>
      <c r="N548" t="s">
        <v>90</v>
      </c>
      <c r="O548">
        <v>0</v>
      </c>
      <c r="P548" t="s">
        <v>90</v>
      </c>
      <c r="Q548" t="s">
        <v>90</v>
      </c>
      <c r="R548" t="s">
        <v>90</v>
      </c>
      <c r="S548" t="s">
        <v>90</v>
      </c>
      <c r="T548" t="s">
        <v>90</v>
      </c>
      <c r="U548" t="s">
        <v>90</v>
      </c>
      <c r="V548" t="s">
        <v>90</v>
      </c>
      <c r="W548" t="s">
        <v>90</v>
      </c>
      <c r="X548" t="s">
        <v>90</v>
      </c>
      <c r="Y548" t="s">
        <v>90</v>
      </c>
      <c r="Z548" t="s">
        <v>90</v>
      </c>
      <c r="AA548" t="s">
        <v>90</v>
      </c>
      <c r="AB548" t="s">
        <v>90</v>
      </c>
      <c r="AC548">
        <v>77</v>
      </c>
      <c r="AD548">
        <f>AC548/AY548</f>
        <v>1.0812298498073445E-3</v>
      </c>
      <c r="AH548" t="s">
        <v>90</v>
      </c>
      <c r="AI548" t="s">
        <v>90</v>
      </c>
      <c r="AJ548" t="s">
        <v>90</v>
      </c>
      <c r="AK548" t="s">
        <v>90</v>
      </c>
      <c r="AL548" t="s">
        <v>90</v>
      </c>
      <c r="AM548" t="s">
        <v>90</v>
      </c>
      <c r="AN548">
        <v>0</v>
      </c>
      <c r="AO548" t="s">
        <v>90</v>
      </c>
      <c r="AP548" t="s">
        <v>90</v>
      </c>
      <c r="AQ548">
        <v>0.5</v>
      </c>
      <c r="AR548" t="s">
        <v>90</v>
      </c>
      <c r="AT548" t="s">
        <v>90</v>
      </c>
      <c r="AU548" t="s">
        <v>90</v>
      </c>
      <c r="AW548">
        <v>2</v>
      </c>
      <c r="AY548">
        <v>71215.199999999997</v>
      </c>
    </row>
    <row r="549" spans="1:51" ht="12.75" customHeight="1" x14ac:dyDescent="0.2">
      <c r="A549" t="s">
        <v>86</v>
      </c>
      <c r="B549">
        <v>1983</v>
      </c>
      <c r="C549" t="s">
        <v>90</v>
      </c>
      <c r="D549" t="s">
        <v>90</v>
      </c>
      <c r="G549">
        <v>0</v>
      </c>
      <c r="H549" t="s">
        <v>90</v>
      </c>
      <c r="I549" t="s">
        <v>90</v>
      </c>
      <c r="J549" t="s">
        <v>90</v>
      </c>
      <c r="K549" t="s">
        <v>90</v>
      </c>
      <c r="L549" t="s">
        <v>90</v>
      </c>
      <c r="M549" t="s">
        <v>90</v>
      </c>
      <c r="N549" t="s">
        <v>90</v>
      </c>
      <c r="O549">
        <v>1</v>
      </c>
      <c r="P549" t="s">
        <v>90</v>
      </c>
      <c r="Q549" t="s">
        <v>90</v>
      </c>
      <c r="R549" t="s">
        <v>90</v>
      </c>
      <c r="S549" t="s">
        <v>90</v>
      </c>
      <c r="T549" t="s">
        <v>90</v>
      </c>
      <c r="U549" t="s">
        <v>90</v>
      </c>
      <c r="V549" t="s">
        <v>90</v>
      </c>
      <c r="W549" t="s">
        <v>90</v>
      </c>
      <c r="X549" t="s">
        <v>90</v>
      </c>
      <c r="Y549" t="s">
        <v>90</v>
      </c>
      <c r="Z549" t="s">
        <v>90</v>
      </c>
      <c r="AA549" t="s">
        <v>90</v>
      </c>
      <c r="AB549" t="s">
        <v>90</v>
      </c>
      <c r="AC549">
        <v>12754</v>
      </c>
      <c r="AD549">
        <f>AC549/AY549</f>
        <v>0.22847991171797044</v>
      </c>
      <c r="AH549" t="s">
        <v>90</v>
      </c>
      <c r="AI549" t="s">
        <v>90</v>
      </c>
      <c r="AJ549" t="s">
        <v>90</v>
      </c>
      <c r="AK549" t="s">
        <v>90</v>
      </c>
      <c r="AL549" t="s">
        <v>90</v>
      </c>
      <c r="AM549" t="s">
        <v>90</v>
      </c>
      <c r="AN549">
        <v>0</v>
      </c>
      <c r="AO549" t="s">
        <v>90</v>
      </c>
      <c r="AP549" t="s">
        <v>90</v>
      </c>
      <c r="AQ549">
        <v>1</v>
      </c>
      <c r="AR549" t="s">
        <v>90</v>
      </c>
      <c r="AT549" t="s">
        <v>90</v>
      </c>
      <c r="AU549" t="s">
        <v>90</v>
      </c>
      <c r="AW549">
        <v>2</v>
      </c>
      <c r="AY549">
        <v>55821.1</v>
      </c>
    </row>
    <row r="550" spans="1:51" ht="12.75" customHeight="1" x14ac:dyDescent="0.2">
      <c r="A550" t="s">
        <v>87</v>
      </c>
      <c r="B550">
        <v>1983</v>
      </c>
      <c r="C550" t="s">
        <v>90</v>
      </c>
      <c r="D550" t="s">
        <v>90</v>
      </c>
      <c r="G550">
        <v>0</v>
      </c>
      <c r="H550" t="s">
        <v>90</v>
      </c>
      <c r="I550" t="s">
        <v>90</v>
      </c>
      <c r="J550" t="s">
        <v>90</v>
      </c>
      <c r="K550" t="s">
        <v>90</v>
      </c>
      <c r="L550" t="s">
        <v>90</v>
      </c>
      <c r="M550" t="s">
        <v>90</v>
      </c>
      <c r="N550" t="s">
        <v>90</v>
      </c>
      <c r="O550">
        <v>0</v>
      </c>
      <c r="P550" t="s">
        <v>90</v>
      </c>
      <c r="Q550" t="s">
        <v>90</v>
      </c>
      <c r="R550" t="s">
        <v>90</v>
      </c>
      <c r="S550" t="s">
        <v>90</v>
      </c>
      <c r="T550" t="s">
        <v>90</v>
      </c>
      <c r="U550" t="s">
        <v>90</v>
      </c>
      <c r="V550" t="s">
        <v>90</v>
      </c>
      <c r="W550" t="s">
        <v>90</v>
      </c>
      <c r="X550" t="s">
        <v>90</v>
      </c>
      <c r="Y550" t="s">
        <v>90</v>
      </c>
      <c r="Z550" t="s">
        <v>90</v>
      </c>
      <c r="AA550" t="s">
        <v>90</v>
      </c>
      <c r="AB550" t="s">
        <v>90</v>
      </c>
      <c r="AC550">
        <v>12335</v>
      </c>
      <c r="AD550">
        <f>AC550/AY550</f>
        <v>0.68207958240251265</v>
      </c>
      <c r="AH550" t="s">
        <v>90</v>
      </c>
      <c r="AI550" t="s">
        <v>90</v>
      </c>
      <c r="AJ550" t="s">
        <v>90</v>
      </c>
      <c r="AK550" t="s">
        <v>90</v>
      </c>
      <c r="AL550" t="s">
        <v>90</v>
      </c>
      <c r="AM550" t="s">
        <v>90</v>
      </c>
      <c r="AN550">
        <v>0</v>
      </c>
      <c r="AO550" t="s">
        <v>90</v>
      </c>
      <c r="AP550" t="s">
        <v>90</v>
      </c>
      <c r="AQ550">
        <v>0</v>
      </c>
      <c r="AR550" t="s">
        <v>90</v>
      </c>
      <c r="AT550" t="s">
        <v>90</v>
      </c>
      <c r="AU550" t="s">
        <v>90</v>
      </c>
      <c r="AW550">
        <v>2</v>
      </c>
      <c r="AY550">
        <v>18084.400000000001</v>
      </c>
    </row>
    <row r="551" spans="1:51" ht="12.75" customHeight="1" x14ac:dyDescent="0.2">
      <c r="A551" t="s">
        <v>88</v>
      </c>
      <c r="B551">
        <v>1983</v>
      </c>
      <c r="C551" t="s">
        <v>90</v>
      </c>
      <c r="D551" t="s">
        <v>90</v>
      </c>
      <c r="G551">
        <v>0</v>
      </c>
      <c r="H551" t="s">
        <v>90</v>
      </c>
      <c r="I551" t="s">
        <v>90</v>
      </c>
      <c r="J551" t="s">
        <v>90</v>
      </c>
      <c r="K551" t="s">
        <v>90</v>
      </c>
      <c r="L551" t="s">
        <v>90</v>
      </c>
      <c r="M551" t="s">
        <v>90</v>
      </c>
      <c r="N551" t="s">
        <v>90</v>
      </c>
      <c r="O551">
        <v>1</v>
      </c>
      <c r="P551" t="s">
        <v>90</v>
      </c>
      <c r="Q551" t="s">
        <v>90</v>
      </c>
      <c r="R551" t="s">
        <v>90</v>
      </c>
      <c r="S551" t="s">
        <v>90</v>
      </c>
      <c r="T551" t="s">
        <v>90</v>
      </c>
      <c r="U551" t="s">
        <v>90</v>
      </c>
      <c r="V551" t="s">
        <v>90</v>
      </c>
      <c r="W551" t="s">
        <v>90</v>
      </c>
      <c r="X551" t="s">
        <v>90</v>
      </c>
      <c r="Y551" t="s">
        <v>90</v>
      </c>
      <c r="Z551" t="s">
        <v>90</v>
      </c>
      <c r="AA551" t="s">
        <v>90</v>
      </c>
      <c r="AB551" t="s">
        <v>90</v>
      </c>
      <c r="AC551">
        <v>75</v>
      </c>
      <c r="AD551">
        <f>AC551/AY551</f>
        <v>1.3571614696430122E-3</v>
      </c>
      <c r="AH551" t="s">
        <v>90</v>
      </c>
      <c r="AI551" t="s">
        <v>90</v>
      </c>
      <c r="AJ551" t="s">
        <v>90</v>
      </c>
      <c r="AK551" t="s">
        <v>90</v>
      </c>
      <c r="AL551" t="s">
        <v>90</v>
      </c>
      <c r="AM551" t="s">
        <v>90</v>
      </c>
      <c r="AN551">
        <v>0</v>
      </c>
      <c r="AO551" t="s">
        <v>90</v>
      </c>
      <c r="AP551" t="s">
        <v>90</v>
      </c>
      <c r="AQ551">
        <v>0</v>
      </c>
      <c r="AR551" t="s">
        <v>90</v>
      </c>
      <c r="AT551" t="s">
        <v>90</v>
      </c>
      <c r="AU551" t="s">
        <v>90</v>
      </c>
      <c r="AW551">
        <v>2</v>
      </c>
      <c r="AY551">
        <v>55262.400000000001</v>
      </c>
    </row>
    <row r="552" spans="1:51" ht="12.75" customHeight="1" x14ac:dyDescent="0.2">
      <c r="A552" t="s">
        <v>89</v>
      </c>
      <c r="B552">
        <v>1983</v>
      </c>
      <c r="C552" t="s">
        <v>90</v>
      </c>
      <c r="D552" t="s">
        <v>90</v>
      </c>
      <c r="G552">
        <v>0</v>
      </c>
      <c r="H552" t="s">
        <v>90</v>
      </c>
      <c r="I552" t="s">
        <v>90</v>
      </c>
      <c r="J552" t="s">
        <v>90</v>
      </c>
      <c r="K552" t="s">
        <v>90</v>
      </c>
      <c r="L552" t="s">
        <v>90</v>
      </c>
      <c r="M552" t="s">
        <v>90</v>
      </c>
      <c r="N552" t="s">
        <v>90</v>
      </c>
      <c r="O552">
        <v>0</v>
      </c>
      <c r="P552" t="s">
        <v>90</v>
      </c>
      <c r="Q552" t="s">
        <v>90</v>
      </c>
      <c r="R552" t="s">
        <v>90</v>
      </c>
      <c r="S552" t="s">
        <v>90</v>
      </c>
      <c r="T552" t="s">
        <v>90</v>
      </c>
      <c r="U552" t="s">
        <v>90</v>
      </c>
      <c r="V552" t="s">
        <v>90</v>
      </c>
      <c r="W552" t="s">
        <v>90</v>
      </c>
      <c r="X552" t="s">
        <v>90</v>
      </c>
      <c r="Y552" t="s">
        <v>90</v>
      </c>
      <c r="Z552" t="s">
        <v>90</v>
      </c>
      <c r="AA552" t="s">
        <v>90</v>
      </c>
      <c r="AB552" t="s">
        <v>90</v>
      </c>
      <c r="AC552">
        <v>26</v>
      </c>
      <c r="AD552">
        <f>AC552/AY552</f>
        <v>4.0147743696804239E-3</v>
      </c>
      <c r="AH552" t="s">
        <v>90</v>
      </c>
      <c r="AI552" t="s">
        <v>90</v>
      </c>
      <c r="AJ552" t="s">
        <v>90</v>
      </c>
      <c r="AK552" t="s">
        <v>90</v>
      </c>
      <c r="AL552" t="s">
        <v>90</v>
      </c>
      <c r="AM552" t="s">
        <v>90</v>
      </c>
      <c r="AN552">
        <v>0</v>
      </c>
      <c r="AO552" t="s">
        <v>90</v>
      </c>
      <c r="AP552" t="s">
        <v>90</v>
      </c>
      <c r="AQ552">
        <v>1</v>
      </c>
      <c r="AR552" t="s">
        <v>90</v>
      </c>
      <c r="AT552" t="s">
        <v>90</v>
      </c>
      <c r="AU552" t="s">
        <v>90</v>
      </c>
      <c r="AW552">
        <v>2</v>
      </c>
      <c r="AY552">
        <v>6476.08</v>
      </c>
    </row>
    <row r="553" spans="1:51" ht="12.75" customHeight="1" x14ac:dyDescent="0.2">
      <c r="A553" t="s">
        <v>34</v>
      </c>
      <c r="B553">
        <v>1984</v>
      </c>
      <c r="C553" t="s">
        <v>90</v>
      </c>
      <c r="D553" t="s">
        <v>90</v>
      </c>
      <c r="G553">
        <v>0</v>
      </c>
      <c r="H553" t="s">
        <v>90</v>
      </c>
      <c r="I553" t="s">
        <v>90</v>
      </c>
      <c r="J553" t="s">
        <v>90</v>
      </c>
      <c r="K553" t="s">
        <v>90</v>
      </c>
      <c r="L553" t="s">
        <v>90</v>
      </c>
      <c r="M553" t="s">
        <v>90</v>
      </c>
      <c r="N553" t="s">
        <v>90</v>
      </c>
      <c r="O553" t="s">
        <v>90</v>
      </c>
      <c r="P553" t="s">
        <v>90</v>
      </c>
      <c r="Q553" t="s">
        <v>90</v>
      </c>
      <c r="R553" t="s">
        <v>90</v>
      </c>
      <c r="S553" t="s">
        <v>90</v>
      </c>
      <c r="T553" t="s">
        <v>90</v>
      </c>
      <c r="U553" t="s">
        <v>90</v>
      </c>
      <c r="V553" t="s">
        <v>90</v>
      </c>
      <c r="W553" t="s">
        <v>90</v>
      </c>
      <c r="X553" t="s">
        <v>90</v>
      </c>
      <c r="Y553" t="s">
        <v>90</v>
      </c>
      <c r="Z553" t="s">
        <v>90</v>
      </c>
      <c r="AA553" t="s">
        <v>90</v>
      </c>
      <c r="AB553" t="s">
        <v>90</v>
      </c>
      <c r="AC553">
        <v>64</v>
      </c>
      <c r="AD553">
        <f>AC553/AY553</f>
        <v>1.5733784368485229E-3</v>
      </c>
      <c r="AH553" t="s">
        <v>90</v>
      </c>
      <c r="AI553" t="s">
        <v>90</v>
      </c>
      <c r="AJ553" t="s">
        <v>90</v>
      </c>
      <c r="AK553" t="s">
        <v>90</v>
      </c>
      <c r="AL553" t="s">
        <v>90</v>
      </c>
      <c r="AM553" t="s">
        <v>90</v>
      </c>
      <c r="AN553">
        <v>0</v>
      </c>
      <c r="AO553" t="s">
        <v>90</v>
      </c>
      <c r="AP553" t="s">
        <v>90</v>
      </c>
      <c r="AQ553">
        <v>0</v>
      </c>
      <c r="AR553" t="s">
        <v>90</v>
      </c>
      <c r="AT553" t="s">
        <v>90</v>
      </c>
      <c r="AU553" t="s">
        <v>90</v>
      </c>
      <c r="AW553">
        <v>2</v>
      </c>
      <c r="AY553">
        <v>40676.800000000003</v>
      </c>
    </row>
    <row r="554" spans="1:51" ht="12.75" customHeight="1" x14ac:dyDescent="0.2">
      <c r="A554" t="s">
        <v>35</v>
      </c>
      <c r="B554">
        <v>1984</v>
      </c>
      <c r="C554" t="s">
        <v>90</v>
      </c>
      <c r="D554" t="s">
        <v>90</v>
      </c>
      <c r="G554">
        <v>0</v>
      </c>
      <c r="H554" t="s">
        <v>90</v>
      </c>
      <c r="I554" t="s">
        <v>90</v>
      </c>
      <c r="J554" t="s">
        <v>90</v>
      </c>
      <c r="K554" t="s">
        <v>90</v>
      </c>
      <c r="L554" t="s">
        <v>90</v>
      </c>
      <c r="M554" t="s">
        <v>90</v>
      </c>
      <c r="N554" t="s">
        <v>90</v>
      </c>
      <c r="O554" t="s">
        <v>90</v>
      </c>
      <c r="P554" t="s">
        <v>90</v>
      </c>
      <c r="Q554" t="s">
        <v>90</v>
      </c>
      <c r="R554" t="s">
        <v>90</v>
      </c>
      <c r="S554" t="s">
        <v>90</v>
      </c>
      <c r="T554" t="s">
        <v>90</v>
      </c>
      <c r="U554" t="s">
        <v>90</v>
      </c>
      <c r="V554">
        <v>0</v>
      </c>
      <c r="W554">
        <v>0</v>
      </c>
      <c r="X554">
        <v>0</v>
      </c>
      <c r="Y554">
        <v>0</v>
      </c>
      <c r="Z554">
        <v>1</v>
      </c>
      <c r="AA554">
        <v>0</v>
      </c>
      <c r="AB554">
        <v>0</v>
      </c>
      <c r="AC554">
        <v>0</v>
      </c>
      <c r="AD554">
        <f>AC554/AY554</f>
        <v>0</v>
      </c>
      <c r="AH554" t="s">
        <v>90</v>
      </c>
      <c r="AI554" t="s">
        <v>90</v>
      </c>
      <c r="AJ554" t="s">
        <v>90</v>
      </c>
      <c r="AK554" t="s">
        <v>90</v>
      </c>
      <c r="AL554" t="s">
        <v>90</v>
      </c>
      <c r="AM554" t="s">
        <v>90</v>
      </c>
      <c r="AN554">
        <v>0</v>
      </c>
      <c r="AO554" t="s">
        <v>90</v>
      </c>
      <c r="AP554" t="s">
        <v>90</v>
      </c>
      <c r="AQ554">
        <v>1</v>
      </c>
      <c r="AR554" t="s">
        <v>90</v>
      </c>
      <c r="AT554" t="s">
        <v>90</v>
      </c>
      <c r="AU554" t="s">
        <v>90</v>
      </c>
      <c r="AW554">
        <v>2</v>
      </c>
      <c r="AY554">
        <v>9697.67</v>
      </c>
    </row>
    <row r="555" spans="1:51" ht="12.75" customHeight="1" x14ac:dyDescent="0.2">
      <c r="A555" t="s">
        <v>36</v>
      </c>
      <c r="B555">
        <v>1984</v>
      </c>
      <c r="C555" t="s">
        <v>90</v>
      </c>
      <c r="D555" t="s">
        <v>90</v>
      </c>
      <c r="G555">
        <v>0</v>
      </c>
      <c r="H555" t="s">
        <v>90</v>
      </c>
      <c r="I555" t="s">
        <v>90</v>
      </c>
      <c r="J555" t="s">
        <v>90</v>
      </c>
      <c r="K555" t="s">
        <v>90</v>
      </c>
      <c r="L555" t="s">
        <v>90</v>
      </c>
      <c r="M555" t="s">
        <v>90</v>
      </c>
      <c r="N555" t="s">
        <v>90</v>
      </c>
      <c r="O555" t="s">
        <v>90</v>
      </c>
      <c r="P555" t="s">
        <v>90</v>
      </c>
      <c r="Q555" t="s">
        <v>90</v>
      </c>
      <c r="R555" t="s">
        <v>90</v>
      </c>
      <c r="S555" t="s">
        <v>90</v>
      </c>
      <c r="T555" t="s">
        <v>90</v>
      </c>
      <c r="U555" t="s">
        <v>90</v>
      </c>
      <c r="V555" t="s">
        <v>90</v>
      </c>
      <c r="W555" t="s">
        <v>90</v>
      </c>
      <c r="X555" t="s">
        <v>90</v>
      </c>
      <c r="Y555" t="s">
        <v>90</v>
      </c>
      <c r="Z555" t="s">
        <v>90</v>
      </c>
      <c r="AA555" t="s">
        <v>90</v>
      </c>
      <c r="AB555" t="s">
        <v>90</v>
      </c>
      <c r="AC555">
        <v>10591</v>
      </c>
      <c r="AD555">
        <f>AC555/AY555</f>
        <v>0.28371663161842509</v>
      </c>
      <c r="AH555" t="s">
        <v>90</v>
      </c>
      <c r="AI555" t="s">
        <v>90</v>
      </c>
      <c r="AJ555" t="s">
        <v>90</v>
      </c>
      <c r="AK555" t="s">
        <v>90</v>
      </c>
      <c r="AL555" t="s">
        <v>90</v>
      </c>
      <c r="AM555" t="s">
        <v>90</v>
      </c>
      <c r="AN555">
        <v>0</v>
      </c>
      <c r="AO555" t="s">
        <v>90</v>
      </c>
      <c r="AP555" t="s">
        <v>90</v>
      </c>
      <c r="AQ555">
        <v>0</v>
      </c>
      <c r="AR555" t="s">
        <v>90</v>
      </c>
      <c r="AT555" t="s">
        <v>90</v>
      </c>
      <c r="AU555" t="s">
        <v>90</v>
      </c>
      <c r="AW555">
        <v>2</v>
      </c>
      <c r="AY555">
        <v>37329.5</v>
      </c>
    </row>
    <row r="556" spans="1:51" ht="12.75" customHeight="1" x14ac:dyDescent="0.2">
      <c r="A556" t="s">
        <v>38</v>
      </c>
      <c r="B556">
        <v>1984</v>
      </c>
      <c r="C556" t="s">
        <v>90</v>
      </c>
      <c r="D556" t="s">
        <v>90</v>
      </c>
      <c r="G556">
        <v>0</v>
      </c>
      <c r="H556" t="s">
        <v>90</v>
      </c>
      <c r="I556" t="s">
        <v>90</v>
      </c>
      <c r="J556" t="s">
        <v>90</v>
      </c>
      <c r="K556" t="s">
        <v>90</v>
      </c>
      <c r="L556" t="s">
        <v>90</v>
      </c>
      <c r="M556" t="s">
        <v>90</v>
      </c>
      <c r="N556" t="s">
        <v>90</v>
      </c>
      <c r="O556" t="s">
        <v>90</v>
      </c>
      <c r="P556" t="s">
        <v>90</v>
      </c>
      <c r="Q556" t="s">
        <v>90</v>
      </c>
      <c r="R556" t="s">
        <v>90</v>
      </c>
      <c r="S556" t="s">
        <v>90</v>
      </c>
      <c r="T556" t="s">
        <v>90</v>
      </c>
      <c r="U556" t="s">
        <v>90</v>
      </c>
      <c r="V556" t="s">
        <v>90</v>
      </c>
      <c r="W556" t="s">
        <v>90</v>
      </c>
      <c r="X556" t="s">
        <v>90</v>
      </c>
      <c r="Y556" t="s">
        <v>90</v>
      </c>
      <c r="Z556" t="s">
        <v>90</v>
      </c>
      <c r="AA556" t="s">
        <v>90</v>
      </c>
      <c r="AB556" t="s">
        <v>90</v>
      </c>
      <c r="AC556">
        <v>20593</v>
      </c>
      <c r="AD556">
        <f>AC556/AY556</f>
        <v>0.88752602067862785</v>
      </c>
      <c r="AH556" t="s">
        <v>90</v>
      </c>
      <c r="AI556" t="s">
        <v>90</v>
      </c>
      <c r="AJ556" t="s">
        <v>90</v>
      </c>
      <c r="AK556" t="s">
        <v>90</v>
      </c>
      <c r="AL556" t="s">
        <v>90</v>
      </c>
      <c r="AM556" t="s">
        <v>90</v>
      </c>
      <c r="AN556">
        <v>0</v>
      </c>
      <c r="AO556" t="s">
        <v>90</v>
      </c>
      <c r="AP556" t="s">
        <v>90</v>
      </c>
      <c r="AQ556">
        <v>0</v>
      </c>
      <c r="AR556" t="s">
        <v>90</v>
      </c>
      <c r="AT556" t="s">
        <v>90</v>
      </c>
      <c r="AU556" t="s">
        <v>90</v>
      </c>
      <c r="AW556">
        <v>2</v>
      </c>
      <c r="AY556">
        <v>23202.7</v>
      </c>
    </row>
    <row r="557" spans="1:51" ht="12.75" customHeight="1" x14ac:dyDescent="0.2">
      <c r="A557" t="s">
        <v>39</v>
      </c>
      <c r="B557">
        <v>1984</v>
      </c>
      <c r="C557" t="s">
        <v>90</v>
      </c>
      <c r="D557" t="s">
        <v>90</v>
      </c>
      <c r="G557">
        <v>0</v>
      </c>
      <c r="H557" t="s">
        <v>90</v>
      </c>
      <c r="I557" t="s">
        <v>90</v>
      </c>
      <c r="J557" t="s">
        <v>90</v>
      </c>
      <c r="K557" t="s">
        <v>90</v>
      </c>
      <c r="L557" t="s">
        <v>90</v>
      </c>
      <c r="M557" t="s">
        <v>90</v>
      </c>
      <c r="N557" t="s">
        <v>90</v>
      </c>
      <c r="O557" t="s">
        <v>90</v>
      </c>
      <c r="P557" t="s">
        <v>90</v>
      </c>
      <c r="Q557" t="s">
        <v>90</v>
      </c>
      <c r="R557" t="s">
        <v>90</v>
      </c>
      <c r="S557" t="s">
        <v>90</v>
      </c>
      <c r="T557" t="s">
        <v>90</v>
      </c>
      <c r="U557" t="s">
        <v>90</v>
      </c>
      <c r="V557" t="s">
        <v>90</v>
      </c>
      <c r="W557" t="s">
        <v>90</v>
      </c>
      <c r="X557" t="s">
        <v>90</v>
      </c>
      <c r="Y557" t="s">
        <v>90</v>
      </c>
      <c r="Z557" t="s">
        <v>90</v>
      </c>
      <c r="AA557" t="s">
        <v>90</v>
      </c>
      <c r="AB557" t="s">
        <v>90</v>
      </c>
      <c r="AC557">
        <v>135059</v>
      </c>
      <c r="AD557">
        <f>AC557/AY557</f>
        <v>0.34782843839172584</v>
      </c>
      <c r="AH557" t="s">
        <v>90</v>
      </c>
      <c r="AI557" t="s">
        <v>90</v>
      </c>
      <c r="AJ557" t="s">
        <v>90</v>
      </c>
      <c r="AK557" t="s">
        <v>90</v>
      </c>
      <c r="AL557" t="s">
        <v>90</v>
      </c>
      <c r="AM557" t="s">
        <v>90</v>
      </c>
      <c r="AN557">
        <v>0</v>
      </c>
      <c r="AO557" t="s">
        <v>90</v>
      </c>
      <c r="AP557" t="s">
        <v>90</v>
      </c>
      <c r="AQ557">
        <v>0.5</v>
      </c>
      <c r="AR557" t="s">
        <v>90</v>
      </c>
      <c r="AT557" t="s">
        <v>90</v>
      </c>
      <c r="AU557" t="s">
        <v>90</v>
      </c>
      <c r="AW557">
        <v>2</v>
      </c>
      <c r="AY557">
        <v>388292</v>
      </c>
    </row>
    <row r="558" spans="1:51" ht="12.75" customHeight="1" x14ac:dyDescent="0.2">
      <c r="A558" t="s">
        <v>40</v>
      </c>
      <c r="B558">
        <v>1984</v>
      </c>
      <c r="C558" t="s">
        <v>90</v>
      </c>
      <c r="D558" t="s">
        <v>90</v>
      </c>
      <c r="G558">
        <v>0</v>
      </c>
      <c r="H558" t="s">
        <v>90</v>
      </c>
      <c r="I558" t="s">
        <v>90</v>
      </c>
      <c r="J558" t="s">
        <v>90</v>
      </c>
      <c r="K558" t="s">
        <v>90</v>
      </c>
      <c r="L558" t="s">
        <v>90</v>
      </c>
      <c r="M558" t="s">
        <v>90</v>
      </c>
      <c r="N558" t="s">
        <v>90</v>
      </c>
      <c r="O558" t="s">
        <v>90</v>
      </c>
      <c r="P558" t="s">
        <v>90</v>
      </c>
      <c r="Q558" t="s">
        <v>90</v>
      </c>
      <c r="R558" t="s">
        <v>90</v>
      </c>
      <c r="S558" t="s">
        <v>90</v>
      </c>
      <c r="T558" t="s">
        <v>90</v>
      </c>
      <c r="U558" t="s">
        <v>90</v>
      </c>
      <c r="V558" t="s">
        <v>90</v>
      </c>
      <c r="W558" t="s">
        <v>90</v>
      </c>
      <c r="X558" t="s">
        <v>90</v>
      </c>
      <c r="Y558" t="s">
        <v>90</v>
      </c>
      <c r="Z558" t="s">
        <v>90</v>
      </c>
      <c r="AA558" t="s">
        <v>90</v>
      </c>
      <c r="AB558" t="s">
        <v>90</v>
      </c>
      <c r="AC558">
        <v>9418</v>
      </c>
      <c r="AD558">
        <f>AC558/AY558</f>
        <v>0.2099214521981794</v>
      </c>
      <c r="AH558" t="s">
        <v>90</v>
      </c>
      <c r="AI558" t="s">
        <v>90</v>
      </c>
      <c r="AJ558" t="s">
        <v>90</v>
      </c>
      <c r="AK558" t="s">
        <v>90</v>
      </c>
      <c r="AL558" t="s">
        <v>90</v>
      </c>
      <c r="AM558" t="s">
        <v>90</v>
      </c>
      <c r="AN558">
        <v>0</v>
      </c>
      <c r="AO558" t="s">
        <v>90</v>
      </c>
      <c r="AP558" t="s">
        <v>90</v>
      </c>
      <c r="AQ558">
        <v>1</v>
      </c>
      <c r="AR558" t="s">
        <v>90</v>
      </c>
      <c r="AT558" t="s">
        <v>90</v>
      </c>
      <c r="AU558" t="s">
        <v>90</v>
      </c>
      <c r="AW558">
        <v>2</v>
      </c>
      <c r="AY558">
        <v>44864.4</v>
      </c>
    </row>
    <row r="559" spans="1:51" ht="12.75" customHeight="1" x14ac:dyDescent="0.2">
      <c r="A559" t="s">
        <v>41</v>
      </c>
      <c r="B559">
        <v>1984</v>
      </c>
      <c r="C559" t="s">
        <v>90</v>
      </c>
      <c r="D559" t="s">
        <v>90</v>
      </c>
      <c r="G559">
        <v>0</v>
      </c>
      <c r="H559" t="s">
        <v>90</v>
      </c>
      <c r="I559" t="s">
        <v>90</v>
      </c>
      <c r="J559" t="s">
        <v>90</v>
      </c>
      <c r="K559" t="s">
        <v>90</v>
      </c>
      <c r="L559" t="s">
        <v>90</v>
      </c>
      <c r="M559" t="s">
        <v>90</v>
      </c>
      <c r="N559" t="s">
        <v>90</v>
      </c>
      <c r="O559" t="s">
        <v>90</v>
      </c>
      <c r="P559" t="s">
        <v>90</v>
      </c>
      <c r="Q559" t="s">
        <v>90</v>
      </c>
      <c r="R559" t="s">
        <v>90</v>
      </c>
      <c r="S559" t="s">
        <v>90</v>
      </c>
      <c r="T559" t="s">
        <v>90</v>
      </c>
      <c r="U559" t="s">
        <v>90</v>
      </c>
      <c r="V559" t="s">
        <v>90</v>
      </c>
      <c r="W559" t="s">
        <v>90</v>
      </c>
      <c r="X559" t="s">
        <v>90</v>
      </c>
      <c r="Y559" t="s">
        <v>90</v>
      </c>
      <c r="Z559" t="s">
        <v>90</v>
      </c>
      <c r="AA559" t="s">
        <v>90</v>
      </c>
      <c r="AB559" t="s">
        <v>90</v>
      </c>
      <c r="AC559">
        <v>73539</v>
      </c>
      <c r="AD559">
        <f>AC559/AY559</f>
        <v>1.3999135750060441</v>
      </c>
      <c r="AH559" t="s">
        <v>90</v>
      </c>
      <c r="AI559" t="s">
        <v>90</v>
      </c>
      <c r="AJ559" t="s">
        <v>90</v>
      </c>
      <c r="AK559" t="s">
        <v>90</v>
      </c>
      <c r="AL559" t="s">
        <v>90</v>
      </c>
      <c r="AM559" t="s">
        <v>90</v>
      </c>
      <c r="AN559">
        <v>0</v>
      </c>
      <c r="AO559" t="s">
        <v>90</v>
      </c>
      <c r="AP559" t="s">
        <v>90</v>
      </c>
      <c r="AQ559">
        <v>1</v>
      </c>
      <c r="AR559" t="s">
        <v>90</v>
      </c>
      <c r="AT559" t="s">
        <v>90</v>
      </c>
      <c r="AU559" t="s">
        <v>90</v>
      </c>
      <c r="AW559">
        <v>2</v>
      </c>
      <c r="AY559">
        <v>52531.1</v>
      </c>
    </row>
    <row r="560" spans="1:51" ht="12.75" customHeight="1" x14ac:dyDescent="0.2">
      <c r="A560" t="s">
        <v>42</v>
      </c>
      <c r="B560">
        <v>1984</v>
      </c>
      <c r="C560" t="s">
        <v>90</v>
      </c>
      <c r="D560" t="s">
        <v>90</v>
      </c>
      <c r="G560">
        <v>0</v>
      </c>
      <c r="H560" t="s">
        <v>90</v>
      </c>
      <c r="I560" t="s">
        <v>90</v>
      </c>
      <c r="J560" t="s">
        <v>90</v>
      </c>
      <c r="K560" t="s">
        <v>90</v>
      </c>
      <c r="L560" t="s">
        <v>90</v>
      </c>
      <c r="M560" t="s">
        <v>90</v>
      </c>
      <c r="N560" t="s">
        <v>90</v>
      </c>
      <c r="O560" t="s">
        <v>90</v>
      </c>
      <c r="P560" t="s">
        <v>90</v>
      </c>
      <c r="Q560" t="s">
        <v>90</v>
      </c>
      <c r="R560" t="s">
        <v>90</v>
      </c>
      <c r="S560" t="s">
        <v>90</v>
      </c>
      <c r="T560" t="s">
        <v>90</v>
      </c>
      <c r="U560" t="s">
        <v>90</v>
      </c>
      <c r="V560" t="s">
        <v>90</v>
      </c>
      <c r="W560" t="s">
        <v>90</v>
      </c>
      <c r="X560" t="s">
        <v>90</v>
      </c>
      <c r="Y560" t="s">
        <v>90</v>
      </c>
      <c r="Z560" t="s">
        <v>90</v>
      </c>
      <c r="AA560" t="s">
        <v>90</v>
      </c>
      <c r="AB560" t="s">
        <v>90</v>
      </c>
      <c r="AC560">
        <v>69</v>
      </c>
      <c r="AD560">
        <f>AC560/AY560</f>
        <v>8.0957029416733935E-3</v>
      </c>
      <c r="AH560" t="s">
        <v>90</v>
      </c>
      <c r="AI560" t="s">
        <v>90</v>
      </c>
      <c r="AJ560" t="s">
        <v>90</v>
      </c>
      <c r="AK560" t="s">
        <v>90</v>
      </c>
      <c r="AL560" t="s">
        <v>90</v>
      </c>
      <c r="AM560" t="s">
        <v>90</v>
      </c>
      <c r="AN560">
        <v>0</v>
      </c>
      <c r="AO560" t="s">
        <v>90</v>
      </c>
      <c r="AP560" t="s">
        <v>90</v>
      </c>
      <c r="AQ560">
        <v>0</v>
      </c>
      <c r="AR560" t="s">
        <v>90</v>
      </c>
      <c r="AT560" t="s">
        <v>90</v>
      </c>
      <c r="AU560" t="s">
        <v>90</v>
      </c>
      <c r="AW560">
        <v>2</v>
      </c>
      <c r="AY560">
        <v>8523.0400000000009</v>
      </c>
    </row>
    <row r="561" spans="1:51" ht="12.75" customHeight="1" x14ac:dyDescent="0.2">
      <c r="A561" t="s">
        <v>43</v>
      </c>
      <c r="B561">
        <v>1984</v>
      </c>
      <c r="C561" t="s">
        <v>90</v>
      </c>
      <c r="D561" t="s">
        <v>90</v>
      </c>
      <c r="G561">
        <v>0</v>
      </c>
      <c r="H561" t="s">
        <v>90</v>
      </c>
      <c r="I561" t="s">
        <v>90</v>
      </c>
      <c r="J561" t="s">
        <v>90</v>
      </c>
      <c r="K561" t="s">
        <v>90</v>
      </c>
      <c r="L561" t="s">
        <v>90</v>
      </c>
      <c r="M561" t="s">
        <v>90</v>
      </c>
      <c r="N561" t="s">
        <v>90</v>
      </c>
      <c r="O561" t="s">
        <v>90</v>
      </c>
      <c r="P561" t="s">
        <v>90</v>
      </c>
      <c r="Q561" t="s">
        <v>90</v>
      </c>
      <c r="R561" t="s">
        <v>90</v>
      </c>
      <c r="S561" t="s">
        <v>90</v>
      </c>
      <c r="T561" t="s">
        <v>90</v>
      </c>
      <c r="U561" t="s">
        <v>90</v>
      </c>
      <c r="V561" t="s">
        <v>90</v>
      </c>
      <c r="W561" t="s">
        <v>90</v>
      </c>
      <c r="X561" t="s">
        <v>90</v>
      </c>
      <c r="Y561" t="s">
        <v>90</v>
      </c>
      <c r="Z561" t="s">
        <v>90</v>
      </c>
      <c r="AA561" t="s">
        <v>90</v>
      </c>
      <c r="AB561" t="s">
        <v>90</v>
      </c>
      <c r="AC561">
        <v>118854</v>
      </c>
      <c r="AD561">
        <f>AC561/AY561</f>
        <v>0.81063163710023944</v>
      </c>
      <c r="AH561" t="s">
        <v>90</v>
      </c>
      <c r="AI561" t="s">
        <v>90</v>
      </c>
      <c r="AJ561" t="s">
        <v>90</v>
      </c>
      <c r="AK561" t="s">
        <v>90</v>
      </c>
      <c r="AL561" t="s">
        <v>90</v>
      </c>
      <c r="AM561" t="s">
        <v>90</v>
      </c>
      <c r="AN561">
        <v>0</v>
      </c>
      <c r="AO561" t="s">
        <v>90</v>
      </c>
      <c r="AP561" t="s">
        <v>90</v>
      </c>
      <c r="AQ561">
        <v>0</v>
      </c>
      <c r="AR561" t="s">
        <v>90</v>
      </c>
      <c r="AT561" t="s">
        <v>90</v>
      </c>
      <c r="AU561" t="s">
        <v>90</v>
      </c>
      <c r="AW561">
        <v>2</v>
      </c>
      <c r="AY561">
        <v>146619</v>
      </c>
    </row>
    <row r="562" spans="1:51" ht="12.75" customHeight="1" x14ac:dyDescent="0.2">
      <c r="A562" t="s">
        <v>45</v>
      </c>
      <c r="B562">
        <v>1984</v>
      </c>
      <c r="C562" t="s">
        <v>90</v>
      </c>
      <c r="D562" t="s">
        <v>90</v>
      </c>
      <c r="G562">
        <v>0</v>
      </c>
      <c r="H562" t="s">
        <v>90</v>
      </c>
      <c r="I562" t="s">
        <v>90</v>
      </c>
      <c r="J562" t="s">
        <v>90</v>
      </c>
      <c r="K562" t="s">
        <v>90</v>
      </c>
      <c r="L562" t="s">
        <v>90</v>
      </c>
      <c r="M562" t="s">
        <v>90</v>
      </c>
      <c r="N562" t="s">
        <v>90</v>
      </c>
      <c r="O562" t="s">
        <v>90</v>
      </c>
      <c r="P562" t="s">
        <v>90</v>
      </c>
      <c r="Q562" t="s">
        <v>90</v>
      </c>
      <c r="R562" t="s">
        <v>90</v>
      </c>
      <c r="S562" t="s">
        <v>90</v>
      </c>
      <c r="T562" t="s">
        <v>90</v>
      </c>
      <c r="U562" t="s">
        <v>90</v>
      </c>
      <c r="V562">
        <v>0</v>
      </c>
      <c r="W562">
        <v>0</v>
      </c>
      <c r="X562">
        <v>0</v>
      </c>
      <c r="Y562">
        <v>0</v>
      </c>
      <c r="Z562">
        <v>1</v>
      </c>
      <c r="AA562">
        <v>0</v>
      </c>
      <c r="AB562">
        <v>0</v>
      </c>
      <c r="AC562">
        <v>0</v>
      </c>
      <c r="AD562">
        <f>AC562/AY562</f>
        <v>0</v>
      </c>
      <c r="AH562" t="s">
        <v>90</v>
      </c>
      <c r="AI562" t="s">
        <v>90</v>
      </c>
      <c r="AJ562" t="s">
        <v>90</v>
      </c>
      <c r="AK562" t="s">
        <v>90</v>
      </c>
      <c r="AL562" t="s">
        <v>90</v>
      </c>
      <c r="AM562" t="s">
        <v>90</v>
      </c>
      <c r="AN562">
        <v>0</v>
      </c>
      <c r="AO562" t="s">
        <v>90</v>
      </c>
      <c r="AP562" t="s">
        <v>90</v>
      </c>
      <c r="AQ562">
        <v>0</v>
      </c>
      <c r="AR562" t="s">
        <v>90</v>
      </c>
      <c r="AT562" t="s">
        <v>90</v>
      </c>
      <c r="AU562" t="s">
        <v>90</v>
      </c>
      <c r="AW562">
        <v>2</v>
      </c>
      <c r="AY562">
        <v>67131.600000000006</v>
      </c>
    </row>
    <row r="563" spans="1:51" ht="12.75" customHeight="1" x14ac:dyDescent="0.2">
      <c r="A563" t="s">
        <v>47</v>
      </c>
      <c r="B563">
        <v>1984</v>
      </c>
      <c r="C563" t="s">
        <v>90</v>
      </c>
      <c r="D563" t="s">
        <v>90</v>
      </c>
      <c r="G563">
        <v>0</v>
      </c>
      <c r="H563" t="s">
        <v>90</v>
      </c>
      <c r="I563" t="s">
        <v>90</v>
      </c>
      <c r="J563" t="s">
        <v>90</v>
      </c>
      <c r="K563" t="s">
        <v>90</v>
      </c>
      <c r="L563" t="s">
        <v>90</v>
      </c>
      <c r="M563" t="s">
        <v>90</v>
      </c>
      <c r="N563" t="s">
        <v>90</v>
      </c>
      <c r="O563" t="s">
        <v>90</v>
      </c>
      <c r="P563" t="s">
        <v>90</v>
      </c>
      <c r="Q563" t="s">
        <v>90</v>
      </c>
      <c r="R563" t="s">
        <v>90</v>
      </c>
      <c r="S563" t="s">
        <v>90</v>
      </c>
      <c r="T563" t="s">
        <v>90</v>
      </c>
      <c r="U563" t="s">
        <v>90</v>
      </c>
      <c r="V563">
        <v>0</v>
      </c>
      <c r="W563">
        <v>0</v>
      </c>
      <c r="X563">
        <v>0</v>
      </c>
      <c r="Y563">
        <v>0</v>
      </c>
      <c r="Z563">
        <v>0</v>
      </c>
      <c r="AA563">
        <v>0</v>
      </c>
      <c r="AB563">
        <v>0</v>
      </c>
      <c r="AC563">
        <v>0</v>
      </c>
      <c r="AD563">
        <f>AC563/AY563</f>
        <v>0</v>
      </c>
      <c r="AE563">
        <v>0</v>
      </c>
      <c r="AH563" t="s">
        <v>90</v>
      </c>
      <c r="AI563" t="s">
        <v>90</v>
      </c>
      <c r="AJ563" t="s">
        <v>90</v>
      </c>
      <c r="AK563" t="s">
        <v>90</v>
      </c>
      <c r="AL563" t="s">
        <v>90</v>
      </c>
      <c r="AM563" t="s">
        <v>90</v>
      </c>
      <c r="AN563">
        <v>0</v>
      </c>
      <c r="AO563" t="s">
        <v>90</v>
      </c>
      <c r="AP563" t="s">
        <v>90</v>
      </c>
      <c r="AQ563">
        <v>1</v>
      </c>
      <c r="AR563" t="s">
        <v>90</v>
      </c>
      <c r="AT563" t="s">
        <v>90</v>
      </c>
      <c r="AU563" t="s">
        <v>90</v>
      </c>
      <c r="AW563">
        <v>2</v>
      </c>
      <c r="AY563">
        <v>14911.5</v>
      </c>
    </row>
    <row r="564" spans="1:51" ht="12.75" customHeight="1" x14ac:dyDescent="0.2">
      <c r="A564" t="s">
        <v>48</v>
      </c>
      <c r="B564">
        <v>1984</v>
      </c>
      <c r="C564" t="s">
        <v>90</v>
      </c>
      <c r="D564" t="s">
        <v>90</v>
      </c>
      <c r="G564">
        <v>0</v>
      </c>
      <c r="H564" t="s">
        <v>90</v>
      </c>
      <c r="I564" t="s">
        <v>90</v>
      </c>
      <c r="J564" t="s">
        <v>90</v>
      </c>
      <c r="K564" t="s">
        <v>90</v>
      </c>
      <c r="L564" t="s">
        <v>90</v>
      </c>
      <c r="M564" t="s">
        <v>90</v>
      </c>
      <c r="N564" t="s">
        <v>90</v>
      </c>
      <c r="O564" t="s">
        <v>90</v>
      </c>
      <c r="P564" t="s">
        <v>90</v>
      </c>
      <c r="Q564" t="s">
        <v>90</v>
      </c>
      <c r="R564" t="s">
        <v>90</v>
      </c>
      <c r="S564" t="s">
        <v>90</v>
      </c>
      <c r="T564" t="s">
        <v>90</v>
      </c>
      <c r="U564" t="s">
        <v>90</v>
      </c>
      <c r="V564" t="s">
        <v>90</v>
      </c>
      <c r="W564" t="s">
        <v>90</v>
      </c>
      <c r="X564" t="s">
        <v>90</v>
      </c>
      <c r="Y564" t="s">
        <v>90</v>
      </c>
      <c r="Z564" t="s">
        <v>90</v>
      </c>
      <c r="AA564" t="s">
        <v>90</v>
      </c>
      <c r="AB564" t="s">
        <v>90</v>
      </c>
      <c r="AC564">
        <v>442</v>
      </c>
      <c r="AD564">
        <f>AC564/AY564</f>
        <v>4.1648606373555962E-2</v>
      </c>
      <c r="AH564" t="s">
        <v>90</v>
      </c>
      <c r="AI564" t="s">
        <v>90</v>
      </c>
      <c r="AJ564" t="s">
        <v>90</v>
      </c>
      <c r="AK564" t="s">
        <v>90</v>
      </c>
      <c r="AL564" t="s">
        <v>90</v>
      </c>
      <c r="AM564" t="s">
        <v>90</v>
      </c>
      <c r="AN564">
        <v>0</v>
      </c>
      <c r="AO564" t="s">
        <v>90</v>
      </c>
      <c r="AP564" t="s">
        <v>90</v>
      </c>
      <c r="AQ564">
        <v>0</v>
      </c>
      <c r="AR564" t="s">
        <v>90</v>
      </c>
      <c r="AT564" t="s">
        <v>90</v>
      </c>
      <c r="AU564" t="s">
        <v>90</v>
      </c>
      <c r="AW564">
        <v>2</v>
      </c>
      <c r="AY564">
        <v>10612.6</v>
      </c>
    </row>
    <row r="565" spans="1:51" ht="12.75" customHeight="1" x14ac:dyDescent="0.2">
      <c r="A565" t="s">
        <v>49</v>
      </c>
      <c r="B565">
        <v>1984</v>
      </c>
      <c r="C565" t="s">
        <v>90</v>
      </c>
      <c r="D565" t="s">
        <v>90</v>
      </c>
      <c r="G565">
        <v>0</v>
      </c>
      <c r="H565" t="s">
        <v>90</v>
      </c>
      <c r="I565" t="s">
        <v>90</v>
      </c>
      <c r="J565" t="s">
        <v>90</v>
      </c>
      <c r="K565" t="s">
        <v>90</v>
      </c>
      <c r="L565" t="s">
        <v>90</v>
      </c>
      <c r="M565" t="s">
        <v>90</v>
      </c>
      <c r="N565" t="s">
        <v>90</v>
      </c>
      <c r="O565" t="s">
        <v>90</v>
      </c>
      <c r="P565" t="s">
        <v>90</v>
      </c>
      <c r="Q565" t="s">
        <v>90</v>
      </c>
      <c r="R565" t="s">
        <v>90</v>
      </c>
      <c r="S565" t="s">
        <v>90</v>
      </c>
      <c r="T565" t="s">
        <v>90</v>
      </c>
      <c r="U565" t="s">
        <v>90</v>
      </c>
      <c r="V565" t="s">
        <v>90</v>
      </c>
      <c r="W565" t="s">
        <v>90</v>
      </c>
      <c r="X565" t="s">
        <v>90</v>
      </c>
      <c r="Y565" t="s">
        <v>90</v>
      </c>
      <c r="Z565" t="s">
        <v>90</v>
      </c>
      <c r="AA565" t="s">
        <v>90</v>
      </c>
      <c r="AB565" t="s">
        <v>90</v>
      </c>
      <c r="AC565">
        <v>70624</v>
      </c>
      <c r="AD565">
        <f>AC565/AY565</f>
        <v>0.43973176760664229</v>
      </c>
      <c r="AH565" t="s">
        <v>90</v>
      </c>
      <c r="AI565" t="s">
        <v>90</v>
      </c>
      <c r="AJ565" t="s">
        <v>90</v>
      </c>
      <c r="AK565" t="s">
        <v>90</v>
      </c>
      <c r="AL565" t="s">
        <v>90</v>
      </c>
      <c r="AM565" t="s">
        <v>90</v>
      </c>
      <c r="AN565">
        <v>0</v>
      </c>
      <c r="AO565" t="s">
        <v>90</v>
      </c>
      <c r="AP565" t="s">
        <v>90</v>
      </c>
      <c r="AQ565">
        <v>1</v>
      </c>
      <c r="AR565" t="s">
        <v>90</v>
      </c>
      <c r="AT565" t="s">
        <v>90</v>
      </c>
      <c r="AU565" t="s">
        <v>90</v>
      </c>
      <c r="AW565">
        <v>2</v>
      </c>
      <c r="AY565">
        <v>160607</v>
      </c>
    </row>
    <row r="566" spans="1:51" ht="12.75" customHeight="1" x14ac:dyDescent="0.2">
      <c r="A566" t="s">
        <v>50</v>
      </c>
      <c r="B566">
        <v>1984</v>
      </c>
      <c r="C566" t="s">
        <v>90</v>
      </c>
      <c r="D566" t="s">
        <v>90</v>
      </c>
      <c r="G566">
        <v>0</v>
      </c>
      <c r="H566" t="s">
        <v>90</v>
      </c>
      <c r="I566" t="s">
        <v>90</v>
      </c>
      <c r="J566" t="s">
        <v>90</v>
      </c>
      <c r="K566" t="s">
        <v>90</v>
      </c>
      <c r="L566" t="s">
        <v>90</v>
      </c>
      <c r="M566" t="s">
        <v>90</v>
      </c>
      <c r="N566" t="s">
        <v>90</v>
      </c>
      <c r="O566" t="s">
        <v>90</v>
      </c>
      <c r="P566" t="s">
        <v>90</v>
      </c>
      <c r="Q566" t="s">
        <v>90</v>
      </c>
      <c r="R566" t="s">
        <v>90</v>
      </c>
      <c r="S566" t="s">
        <v>90</v>
      </c>
      <c r="T566" t="s">
        <v>90</v>
      </c>
      <c r="U566" t="s">
        <v>90</v>
      </c>
      <c r="V566" t="s">
        <v>90</v>
      </c>
      <c r="W566">
        <v>0</v>
      </c>
      <c r="X566">
        <v>0</v>
      </c>
      <c r="Y566">
        <v>0</v>
      </c>
      <c r="Z566">
        <v>1</v>
      </c>
      <c r="AA566">
        <v>0</v>
      </c>
      <c r="AB566">
        <v>0</v>
      </c>
      <c r="AC566">
        <v>56</v>
      </c>
      <c r="AD566">
        <f>AC566/AY566</f>
        <v>8.7052631088049067E-4</v>
      </c>
      <c r="AH566" t="s">
        <v>90</v>
      </c>
      <c r="AI566" t="s">
        <v>90</v>
      </c>
      <c r="AJ566" t="s">
        <v>90</v>
      </c>
      <c r="AK566" t="s">
        <v>90</v>
      </c>
      <c r="AL566" t="s">
        <v>90</v>
      </c>
      <c r="AM566" t="s">
        <v>90</v>
      </c>
      <c r="AN566">
        <v>0</v>
      </c>
      <c r="AO566" t="s">
        <v>90</v>
      </c>
      <c r="AP566" t="s">
        <v>90</v>
      </c>
      <c r="AQ566">
        <v>0</v>
      </c>
      <c r="AR566" t="s">
        <v>90</v>
      </c>
      <c r="AT566" t="s">
        <v>90</v>
      </c>
      <c r="AU566" t="s">
        <v>90</v>
      </c>
      <c r="AW566">
        <v>2</v>
      </c>
      <c r="AY566">
        <v>64328.9</v>
      </c>
    </row>
    <row r="567" spans="1:51" ht="12.75" customHeight="1" x14ac:dyDescent="0.2">
      <c r="A567" t="s">
        <v>51</v>
      </c>
      <c r="B567">
        <v>1984</v>
      </c>
      <c r="C567" t="s">
        <v>90</v>
      </c>
      <c r="D567" t="s">
        <v>90</v>
      </c>
      <c r="G567">
        <v>0</v>
      </c>
      <c r="H567" t="s">
        <v>90</v>
      </c>
      <c r="I567" t="s">
        <v>90</v>
      </c>
      <c r="J567" t="s">
        <v>90</v>
      </c>
      <c r="K567" t="s">
        <v>90</v>
      </c>
      <c r="L567" t="s">
        <v>90</v>
      </c>
      <c r="M567" t="s">
        <v>90</v>
      </c>
      <c r="N567" t="s">
        <v>90</v>
      </c>
      <c r="O567" t="s">
        <v>90</v>
      </c>
      <c r="P567" t="s">
        <v>90</v>
      </c>
      <c r="Q567" t="s">
        <v>90</v>
      </c>
      <c r="R567" t="s">
        <v>90</v>
      </c>
      <c r="S567" t="s">
        <v>90</v>
      </c>
      <c r="T567" t="s">
        <v>90</v>
      </c>
      <c r="U567" t="s">
        <v>90</v>
      </c>
      <c r="V567" t="s">
        <v>90</v>
      </c>
      <c r="W567" t="s">
        <v>90</v>
      </c>
      <c r="X567" t="s">
        <v>90</v>
      </c>
      <c r="Y567" t="s">
        <v>90</v>
      </c>
      <c r="Z567" t="s">
        <v>90</v>
      </c>
      <c r="AA567" t="s">
        <v>90</v>
      </c>
      <c r="AB567" t="s">
        <v>90</v>
      </c>
      <c r="AC567">
        <v>0</v>
      </c>
      <c r="AD567">
        <f>AC567/AY567</f>
        <v>0</v>
      </c>
      <c r="AH567" t="s">
        <v>90</v>
      </c>
      <c r="AI567" t="s">
        <v>90</v>
      </c>
      <c r="AJ567" t="s">
        <v>90</v>
      </c>
      <c r="AK567" t="s">
        <v>90</v>
      </c>
      <c r="AL567" t="s">
        <v>90</v>
      </c>
      <c r="AM567" t="s">
        <v>90</v>
      </c>
      <c r="AN567">
        <v>0</v>
      </c>
      <c r="AO567" t="s">
        <v>90</v>
      </c>
      <c r="AP567" t="s">
        <v>90</v>
      </c>
      <c r="AQ567">
        <v>0</v>
      </c>
      <c r="AR567" t="s">
        <v>90</v>
      </c>
      <c r="AT567" t="s">
        <v>90</v>
      </c>
      <c r="AU567" t="s">
        <v>90</v>
      </c>
      <c r="AW567">
        <v>2</v>
      </c>
      <c r="AY567">
        <v>35011.4</v>
      </c>
    </row>
    <row r="568" spans="1:51" ht="12.75" customHeight="1" x14ac:dyDescent="0.2">
      <c r="A568" t="s">
        <v>52</v>
      </c>
      <c r="B568">
        <v>1984</v>
      </c>
      <c r="C568" t="s">
        <v>90</v>
      </c>
      <c r="D568" t="s">
        <v>90</v>
      </c>
      <c r="G568">
        <v>0</v>
      </c>
      <c r="H568" t="s">
        <v>90</v>
      </c>
      <c r="I568" t="s">
        <v>90</v>
      </c>
      <c r="J568" t="s">
        <v>90</v>
      </c>
      <c r="K568" t="s">
        <v>90</v>
      </c>
      <c r="L568" t="s">
        <v>90</v>
      </c>
      <c r="M568" t="s">
        <v>90</v>
      </c>
      <c r="N568" t="s">
        <v>90</v>
      </c>
      <c r="O568" t="s">
        <v>90</v>
      </c>
      <c r="P568" t="s">
        <v>90</v>
      </c>
      <c r="Q568" t="s">
        <v>90</v>
      </c>
      <c r="R568" t="s">
        <v>90</v>
      </c>
      <c r="S568" t="s">
        <v>90</v>
      </c>
      <c r="T568" t="s">
        <v>90</v>
      </c>
      <c r="U568" t="s">
        <v>90</v>
      </c>
      <c r="V568" t="s">
        <v>90</v>
      </c>
      <c r="W568" t="s">
        <v>90</v>
      </c>
      <c r="X568" t="s">
        <v>90</v>
      </c>
      <c r="Y568" t="s">
        <v>90</v>
      </c>
      <c r="Z568" t="s">
        <v>90</v>
      </c>
      <c r="AA568" t="s">
        <v>90</v>
      </c>
      <c r="AB568" t="s">
        <v>90</v>
      </c>
      <c r="AC568">
        <v>817</v>
      </c>
      <c r="AD568">
        <f>AC568/AY568</f>
        <v>2.5624298232958431E-2</v>
      </c>
      <c r="AH568" t="s">
        <v>90</v>
      </c>
      <c r="AI568" t="s">
        <v>90</v>
      </c>
      <c r="AJ568" t="s">
        <v>90</v>
      </c>
      <c r="AK568" t="s">
        <v>90</v>
      </c>
      <c r="AL568" t="s">
        <v>90</v>
      </c>
      <c r="AM568" t="s">
        <v>90</v>
      </c>
      <c r="AN568">
        <v>0</v>
      </c>
      <c r="AO568" t="s">
        <v>90</v>
      </c>
      <c r="AP568" t="s">
        <v>90</v>
      </c>
      <c r="AQ568">
        <v>0</v>
      </c>
      <c r="AR568" t="s">
        <v>90</v>
      </c>
      <c r="AT568" t="s">
        <v>90</v>
      </c>
      <c r="AU568" t="s">
        <v>90</v>
      </c>
      <c r="AW568">
        <v>2</v>
      </c>
      <c r="AY568">
        <v>31883.8</v>
      </c>
    </row>
    <row r="569" spans="1:51" ht="12.75" customHeight="1" x14ac:dyDescent="0.2">
      <c r="A569" t="s">
        <v>53</v>
      </c>
      <c r="B569">
        <v>1984</v>
      </c>
      <c r="C569" t="s">
        <v>90</v>
      </c>
      <c r="D569" t="s">
        <v>90</v>
      </c>
      <c r="G569">
        <v>0</v>
      </c>
      <c r="H569" t="s">
        <v>90</v>
      </c>
      <c r="I569" t="s">
        <v>90</v>
      </c>
      <c r="J569" t="s">
        <v>90</v>
      </c>
      <c r="K569" t="s">
        <v>90</v>
      </c>
      <c r="L569" t="s">
        <v>90</v>
      </c>
      <c r="M569" t="s">
        <v>90</v>
      </c>
      <c r="N569" t="s">
        <v>90</v>
      </c>
      <c r="O569" t="s">
        <v>90</v>
      </c>
      <c r="P569" t="s">
        <v>90</v>
      </c>
      <c r="Q569" t="s">
        <v>90</v>
      </c>
      <c r="R569" t="s">
        <v>90</v>
      </c>
      <c r="S569" t="s">
        <v>90</v>
      </c>
      <c r="T569" t="s">
        <v>90</v>
      </c>
      <c r="U569" t="s">
        <v>90</v>
      </c>
      <c r="V569" t="s">
        <v>90</v>
      </c>
      <c r="W569" t="s">
        <v>90</v>
      </c>
      <c r="X569" t="s">
        <v>90</v>
      </c>
      <c r="Y569" t="s">
        <v>90</v>
      </c>
      <c r="Z569" t="s">
        <v>90</v>
      </c>
      <c r="AA569" t="s">
        <v>90</v>
      </c>
      <c r="AB569" t="s">
        <v>90</v>
      </c>
      <c r="AC569">
        <v>10571</v>
      </c>
      <c r="AD569">
        <f>AC569/AY569</f>
        <v>0.27250745006650923</v>
      </c>
      <c r="AH569" t="s">
        <v>90</v>
      </c>
      <c r="AI569" t="s">
        <v>90</v>
      </c>
      <c r="AJ569" t="s">
        <v>90</v>
      </c>
      <c r="AK569" t="s">
        <v>90</v>
      </c>
      <c r="AL569" t="s">
        <v>90</v>
      </c>
      <c r="AM569" t="s">
        <v>90</v>
      </c>
      <c r="AN569">
        <v>0</v>
      </c>
      <c r="AO569" t="s">
        <v>90</v>
      </c>
      <c r="AP569" t="s">
        <v>90</v>
      </c>
      <c r="AQ569">
        <v>0</v>
      </c>
      <c r="AR569" t="s">
        <v>90</v>
      </c>
      <c r="AT569" t="s">
        <v>90</v>
      </c>
      <c r="AU569" t="s">
        <v>90</v>
      </c>
      <c r="AW569">
        <v>2</v>
      </c>
      <c r="AY569">
        <v>38791.599999999999</v>
      </c>
    </row>
    <row r="570" spans="1:51" ht="12.75" customHeight="1" x14ac:dyDescent="0.2">
      <c r="A570" t="s">
        <v>54</v>
      </c>
      <c r="B570">
        <v>1984</v>
      </c>
      <c r="C570" t="s">
        <v>90</v>
      </c>
      <c r="D570" t="s">
        <v>90</v>
      </c>
      <c r="G570">
        <v>0</v>
      </c>
      <c r="H570" t="s">
        <v>90</v>
      </c>
      <c r="I570" t="s">
        <v>90</v>
      </c>
      <c r="J570" t="s">
        <v>90</v>
      </c>
      <c r="K570" t="s">
        <v>90</v>
      </c>
      <c r="L570" t="s">
        <v>90</v>
      </c>
      <c r="M570" t="s">
        <v>90</v>
      </c>
      <c r="N570" t="s">
        <v>90</v>
      </c>
      <c r="O570" t="s">
        <v>90</v>
      </c>
      <c r="P570" t="s">
        <v>90</v>
      </c>
      <c r="Q570" t="s">
        <v>90</v>
      </c>
      <c r="R570" t="s">
        <v>90</v>
      </c>
      <c r="S570" t="s">
        <v>90</v>
      </c>
      <c r="T570" t="s">
        <v>90</v>
      </c>
      <c r="U570" t="s">
        <v>90</v>
      </c>
      <c r="V570" t="s">
        <v>90</v>
      </c>
      <c r="W570" t="s">
        <v>90</v>
      </c>
      <c r="X570" t="s">
        <v>90</v>
      </c>
      <c r="Y570" t="s">
        <v>90</v>
      </c>
      <c r="Z570" t="s">
        <v>90</v>
      </c>
      <c r="AA570" t="s">
        <v>90</v>
      </c>
      <c r="AB570" t="s">
        <v>90</v>
      </c>
      <c r="AC570">
        <v>25802</v>
      </c>
      <c r="AD570">
        <f>AC570/AY570</f>
        <v>0.52431793150256245</v>
      </c>
      <c r="AH570" t="s">
        <v>90</v>
      </c>
      <c r="AI570" t="s">
        <v>90</v>
      </c>
      <c r="AJ570" t="s">
        <v>90</v>
      </c>
      <c r="AK570" t="s">
        <v>90</v>
      </c>
      <c r="AL570" t="s">
        <v>90</v>
      </c>
      <c r="AM570" t="s">
        <v>90</v>
      </c>
      <c r="AN570">
        <v>0</v>
      </c>
      <c r="AO570" t="s">
        <v>90</v>
      </c>
      <c r="AP570" t="s">
        <v>90</v>
      </c>
      <c r="AQ570">
        <v>1</v>
      </c>
      <c r="AR570" t="s">
        <v>90</v>
      </c>
      <c r="AT570" t="s">
        <v>90</v>
      </c>
      <c r="AU570" t="s">
        <v>90</v>
      </c>
      <c r="AW570">
        <v>2</v>
      </c>
      <c r="AY570">
        <v>49210.6</v>
      </c>
    </row>
    <row r="571" spans="1:51" ht="12.75" customHeight="1" x14ac:dyDescent="0.2">
      <c r="A571" t="s">
        <v>55</v>
      </c>
      <c r="B571">
        <v>1984</v>
      </c>
      <c r="C571" t="s">
        <v>90</v>
      </c>
      <c r="D571" t="s">
        <v>90</v>
      </c>
      <c r="G571">
        <v>0</v>
      </c>
      <c r="H571" t="s">
        <v>90</v>
      </c>
      <c r="I571" t="s">
        <v>90</v>
      </c>
      <c r="J571" t="s">
        <v>90</v>
      </c>
      <c r="K571" t="s">
        <v>90</v>
      </c>
      <c r="L571" t="s">
        <v>90</v>
      </c>
      <c r="M571" t="s">
        <v>90</v>
      </c>
      <c r="N571" t="s">
        <v>90</v>
      </c>
      <c r="O571" t="s">
        <v>90</v>
      </c>
      <c r="P571" t="s">
        <v>90</v>
      </c>
      <c r="Q571" t="s">
        <v>90</v>
      </c>
      <c r="R571" t="s">
        <v>90</v>
      </c>
      <c r="S571" t="s">
        <v>90</v>
      </c>
      <c r="T571" t="s">
        <v>90</v>
      </c>
      <c r="U571" t="s">
        <v>90</v>
      </c>
      <c r="V571" t="s">
        <v>90</v>
      </c>
      <c r="W571" t="s">
        <v>90</v>
      </c>
      <c r="X571" t="s">
        <v>90</v>
      </c>
      <c r="Y571" t="s">
        <v>90</v>
      </c>
      <c r="Z571" t="s">
        <v>90</v>
      </c>
      <c r="AA571" t="s">
        <v>90</v>
      </c>
      <c r="AB571" t="s">
        <v>90</v>
      </c>
      <c r="AC571">
        <v>1134</v>
      </c>
      <c r="AD571">
        <f>AC571/AY571</f>
        <v>8.7736943907156667E-2</v>
      </c>
      <c r="AH571" t="s">
        <v>90</v>
      </c>
      <c r="AI571" t="s">
        <v>90</v>
      </c>
      <c r="AJ571" t="s">
        <v>90</v>
      </c>
      <c r="AK571" t="s">
        <v>90</v>
      </c>
      <c r="AL571" t="s">
        <v>90</v>
      </c>
      <c r="AM571" t="s">
        <v>90</v>
      </c>
      <c r="AN571">
        <v>0</v>
      </c>
      <c r="AO571" t="s">
        <v>90</v>
      </c>
      <c r="AP571" t="s">
        <v>90</v>
      </c>
      <c r="AQ571">
        <v>0</v>
      </c>
      <c r="AR571" t="s">
        <v>90</v>
      </c>
      <c r="AT571" t="s">
        <v>90</v>
      </c>
      <c r="AU571" t="s">
        <v>90</v>
      </c>
      <c r="AW571">
        <v>2</v>
      </c>
      <c r="AY571">
        <v>12925</v>
      </c>
    </row>
    <row r="572" spans="1:51" ht="12.75" customHeight="1" x14ac:dyDescent="0.2">
      <c r="A572" t="s">
        <v>56</v>
      </c>
      <c r="B572">
        <v>1984</v>
      </c>
      <c r="C572" t="s">
        <v>90</v>
      </c>
      <c r="D572" t="s">
        <v>90</v>
      </c>
      <c r="G572">
        <v>0</v>
      </c>
      <c r="H572" t="s">
        <v>90</v>
      </c>
      <c r="I572" t="s">
        <v>90</v>
      </c>
      <c r="J572" t="s">
        <v>90</v>
      </c>
      <c r="K572" t="s">
        <v>90</v>
      </c>
      <c r="L572" t="s">
        <v>90</v>
      </c>
      <c r="M572" t="s">
        <v>90</v>
      </c>
      <c r="N572" t="s">
        <v>90</v>
      </c>
      <c r="O572" t="s">
        <v>90</v>
      </c>
      <c r="P572" t="s">
        <v>90</v>
      </c>
      <c r="Q572" t="s">
        <v>90</v>
      </c>
      <c r="R572" t="s">
        <v>90</v>
      </c>
      <c r="S572" t="s">
        <v>90</v>
      </c>
      <c r="T572" t="s">
        <v>90</v>
      </c>
      <c r="U572" t="s">
        <v>90</v>
      </c>
      <c r="V572" t="s">
        <v>90</v>
      </c>
      <c r="W572" t="s">
        <v>90</v>
      </c>
      <c r="X572" t="s">
        <v>90</v>
      </c>
      <c r="Y572" t="s">
        <v>90</v>
      </c>
      <c r="Z572" t="s">
        <v>90</v>
      </c>
      <c r="AA572" t="s">
        <v>90</v>
      </c>
      <c r="AB572" t="s">
        <v>90</v>
      </c>
      <c r="AC572">
        <v>16484</v>
      </c>
      <c r="AD572">
        <f>AC572/AY572</f>
        <v>0.25026455106784501</v>
      </c>
      <c r="AH572" t="s">
        <v>90</v>
      </c>
      <c r="AI572" t="s">
        <v>90</v>
      </c>
      <c r="AJ572" t="s">
        <v>90</v>
      </c>
      <c r="AK572" t="s">
        <v>90</v>
      </c>
      <c r="AL572" t="s">
        <v>90</v>
      </c>
      <c r="AM572" t="s">
        <v>90</v>
      </c>
      <c r="AN572">
        <v>0</v>
      </c>
      <c r="AO572" t="s">
        <v>90</v>
      </c>
      <c r="AP572" t="s">
        <v>90</v>
      </c>
      <c r="AQ572">
        <v>1</v>
      </c>
      <c r="AR572" t="s">
        <v>90</v>
      </c>
      <c r="AT572" t="s">
        <v>90</v>
      </c>
      <c r="AU572" t="s">
        <v>90</v>
      </c>
      <c r="AW572">
        <v>2</v>
      </c>
      <c r="AY572">
        <v>65866.3</v>
      </c>
    </row>
    <row r="573" spans="1:51" ht="12.75" customHeight="1" x14ac:dyDescent="0.2">
      <c r="A573" t="s">
        <v>57</v>
      </c>
      <c r="B573">
        <v>1984</v>
      </c>
      <c r="C573" t="s">
        <v>90</v>
      </c>
      <c r="D573" t="s">
        <v>90</v>
      </c>
      <c r="G573">
        <v>0</v>
      </c>
      <c r="H573" t="s">
        <v>90</v>
      </c>
      <c r="I573" t="s">
        <v>90</v>
      </c>
      <c r="J573" t="s">
        <v>90</v>
      </c>
      <c r="K573" t="s">
        <v>90</v>
      </c>
      <c r="L573" t="s">
        <v>90</v>
      </c>
      <c r="M573" t="s">
        <v>90</v>
      </c>
      <c r="N573" t="s">
        <v>90</v>
      </c>
      <c r="O573" t="s">
        <v>90</v>
      </c>
      <c r="P573" t="s">
        <v>90</v>
      </c>
      <c r="Q573" t="s">
        <v>90</v>
      </c>
      <c r="R573" t="s">
        <v>90</v>
      </c>
      <c r="S573" t="s">
        <v>90</v>
      </c>
      <c r="T573" t="s">
        <v>90</v>
      </c>
      <c r="U573" t="s">
        <v>90</v>
      </c>
      <c r="V573" t="s">
        <v>90</v>
      </c>
      <c r="W573" t="s">
        <v>90</v>
      </c>
      <c r="X573" t="s">
        <v>90</v>
      </c>
      <c r="Y573" t="s">
        <v>90</v>
      </c>
      <c r="Z573" t="s">
        <v>90</v>
      </c>
      <c r="AA573" t="s">
        <v>90</v>
      </c>
      <c r="AB573" t="s">
        <v>90</v>
      </c>
      <c r="AC573">
        <v>48722</v>
      </c>
      <c r="AD573">
        <f>AC573/AY573</f>
        <v>0.56415036444794386</v>
      </c>
      <c r="AH573" t="s">
        <v>90</v>
      </c>
      <c r="AI573" t="s">
        <v>90</v>
      </c>
      <c r="AJ573" t="s">
        <v>90</v>
      </c>
      <c r="AK573" t="s">
        <v>90</v>
      </c>
      <c r="AL573" t="s">
        <v>90</v>
      </c>
      <c r="AM573" t="s">
        <v>90</v>
      </c>
      <c r="AN573">
        <v>0</v>
      </c>
      <c r="AO573" t="s">
        <v>90</v>
      </c>
      <c r="AP573" t="s">
        <v>90</v>
      </c>
      <c r="AQ573">
        <v>1</v>
      </c>
      <c r="AR573" t="s">
        <v>90</v>
      </c>
      <c r="AT573" t="s">
        <v>90</v>
      </c>
      <c r="AU573" t="s">
        <v>90</v>
      </c>
      <c r="AW573">
        <v>2</v>
      </c>
      <c r="AY573">
        <v>86363.5</v>
      </c>
    </row>
    <row r="574" spans="1:51" ht="12.75" customHeight="1" x14ac:dyDescent="0.2">
      <c r="A574" t="s">
        <v>58</v>
      </c>
      <c r="B574">
        <v>1984</v>
      </c>
      <c r="C574" t="s">
        <v>90</v>
      </c>
      <c r="D574" t="s">
        <v>90</v>
      </c>
      <c r="G574">
        <v>0</v>
      </c>
      <c r="H574" t="s">
        <v>90</v>
      </c>
      <c r="I574" t="s">
        <v>90</v>
      </c>
      <c r="J574" t="s">
        <v>90</v>
      </c>
      <c r="K574" t="s">
        <v>90</v>
      </c>
      <c r="L574" t="s">
        <v>90</v>
      </c>
      <c r="M574" t="s">
        <v>90</v>
      </c>
      <c r="N574" t="s">
        <v>90</v>
      </c>
      <c r="O574" t="s">
        <v>90</v>
      </c>
      <c r="P574" t="s">
        <v>90</v>
      </c>
      <c r="Q574" t="s">
        <v>90</v>
      </c>
      <c r="R574" t="s">
        <v>90</v>
      </c>
      <c r="S574" t="s">
        <v>90</v>
      </c>
      <c r="T574" t="s">
        <v>90</v>
      </c>
      <c r="U574" t="s">
        <v>90</v>
      </c>
      <c r="V574" t="s">
        <v>90</v>
      </c>
      <c r="W574" t="s">
        <v>90</v>
      </c>
      <c r="X574" t="s">
        <v>90</v>
      </c>
      <c r="Y574" t="s">
        <v>90</v>
      </c>
      <c r="Z574" t="s">
        <v>90</v>
      </c>
      <c r="AA574" t="s">
        <v>90</v>
      </c>
      <c r="AB574" t="s">
        <v>90</v>
      </c>
      <c r="AC574">
        <v>22287</v>
      </c>
      <c r="AD574">
        <f>AC574/AY574</f>
        <v>0.19174581870741275</v>
      </c>
      <c r="AH574" t="s">
        <v>90</v>
      </c>
      <c r="AI574" t="s">
        <v>90</v>
      </c>
      <c r="AJ574" t="s">
        <v>90</v>
      </c>
      <c r="AK574" t="s">
        <v>90</v>
      </c>
      <c r="AL574" t="s">
        <v>90</v>
      </c>
      <c r="AM574" t="s">
        <v>90</v>
      </c>
      <c r="AN574">
        <v>0</v>
      </c>
      <c r="AO574" t="s">
        <v>90</v>
      </c>
      <c r="AP574" t="s">
        <v>90</v>
      </c>
      <c r="AQ574">
        <v>0</v>
      </c>
      <c r="AR574" t="s">
        <v>90</v>
      </c>
      <c r="AT574" t="s">
        <v>90</v>
      </c>
      <c r="AU574" t="s">
        <v>90</v>
      </c>
      <c r="AW574">
        <v>2</v>
      </c>
      <c r="AY574">
        <v>116232</v>
      </c>
    </row>
    <row r="575" spans="1:51" ht="12.75" customHeight="1" x14ac:dyDescent="0.2">
      <c r="A575" t="s">
        <v>59</v>
      </c>
      <c r="B575">
        <v>1984</v>
      </c>
      <c r="C575" t="s">
        <v>90</v>
      </c>
      <c r="D575" t="s">
        <v>90</v>
      </c>
      <c r="G575">
        <v>0</v>
      </c>
      <c r="H575" t="s">
        <v>90</v>
      </c>
      <c r="I575" t="s">
        <v>90</v>
      </c>
      <c r="J575" t="s">
        <v>90</v>
      </c>
      <c r="K575" t="s">
        <v>90</v>
      </c>
      <c r="L575" t="s">
        <v>90</v>
      </c>
      <c r="M575" t="s">
        <v>90</v>
      </c>
      <c r="N575" t="s">
        <v>90</v>
      </c>
      <c r="O575" t="s">
        <v>90</v>
      </c>
      <c r="P575" t="s">
        <v>90</v>
      </c>
      <c r="Q575" t="s">
        <v>90</v>
      </c>
      <c r="R575" t="s">
        <v>90</v>
      </c>
      <c r="S575" t="s">
        <v>90</v>
      </c>
      <c r="T575" t="s">
        <v>90</v>
      </c>
      <c r="U575" t="s">
        <v>90</v>
      </c>
      <c r="V575" t="s">
        <v>90</v>
      </c>
      <c r="W575" t="s">
        <v>90</v>
      </c>
      <c r="X575" t="s">
        <v>90</v>
      </c>
      <c r="Y575" t="s">
        <v>90</v>
      </c>
      <c r="Z575" t="s">
        <v>90</v>
      </c>
      <c r="AA575" t="s">
        <v>90</v>
      </c>
      <c r="AB575" t="s">
        <v>90</v>
      </c>
      <c r="AC575">
        <v>10</v>
      </c>
      <c r="AD575">
        <f>AC575/AY575</f>
        <v>1.8080599697330759E-4</v>
      </c>
      <c r="AH575" t="s">
        <v>90</v>
      </c>
      <c r="AI575" t="s">
        <v>90</v>
      </c>
      <c r="AJ575" t="s">
        <v>90</v>
      </c>
      <c r="AK575" t="s">
        <v>90</v>
      </c>
      <c r="AL575" t="s">
        <v>90</v>
      </c>
      <c r="AM575" t="s">
        <v>90</v>
      </c>
      <c r="AN575">
        <v>0</v>
      </c>
      <c r="AO575" t="s">
        <v>90</v>
      </c>
      <c r="AP575" t="s">
        <v>90</v>
      </c>
      <c r="AQ575">
        <v>0</v>
      </c>
      <c r="AR575" t="s">
        <v>90</v>
      </c>
      <c r="AT575" t="s">
        <v>90</v>
      </c>
      <c r="AU575" t="s">
        <v>90</v>
      </c>
      <c r="AW575">
        <v>2</v>
      </c>
      <c r="AY575">
        <v>55307.9</v>
      </c>
    </row>
    <row r="576" spans="1:51" ht="12.75" customHeight="1" x14ac:dyDescent="0.2">
      <c r="A576" t="s">
        <v>60</v>
      </c>
      <c r="B576">
        <v>1984</v>
      </c>
      <c r="C576" t="s">
        <v>90</v>
      </c>
      <c r="D576" t="s">
        <v>90</v>
      </c>
      <c r="G576">
        <v>0</v>
      </c>
      <c r="H576" t="s">
        <v>90</v>
      </c>
      <c r="I576" t="s">
        <v>90</v>
      </c>
      <c r="J576" t="s">
        <v>90</v>
      </c>
      <c r="K576" t="s">
        <v>90</v>
      </c>
      <c r="L576" t="s">
        <v>90</v>
      </c>
      <c r="M576" t="s">
        <v>90</v>
      </c>
      <c r="N576" t="s">
        <v>90</v>
      </c>
      <c r="O576" t="s">
        <v>90</v>
      </c>
      <c r="P576" t="s">
        <v>90</v>
      </c>
      <c r="Q576" t="s">
        <v>90</v>
      </c>
      <c r="R576" t="s">
        <v>90</v>
      </c>
      <c r="S576" t="s">
        <v>90</v>
      </c>
      <c r="T576" t="s">
        <v>90</v>
      </c>
      <c r="U576" t="s">
        <v>90</v>
      </c>
      <c r="V576" t="s">
        <v>90</v>
      </c>
      <c r="W576" t="s">
        <v>90</v>
      </c>
      <c r="X576" t="s">
        <v>90</v>
      </c>
      <c r="Y576" t="s">
        <v>90</v>
      </c>
      <c r="Z576" t="s">
        <v>90</v>
      </c>
      <c r="AA576" t="s">
        <v>90</v>
      </c>
      <c r="AB576" t="s">
        <v>90</v>
      </c>
      <c r="AC576">
        <v>365</v>
      </c>
      <c r="AD576">
        <f>AC576/AY576</f>
        <v>1.5599090551652222E-2</v>
      </c>
      <c r="AH576" t="s">
        <v>90</v>
      </c>
      <c r="AI576" t="s">
        <v>90</v>
      </c>
      <c r="AJ576" t="s">
        <v>90</v>
      </c>
      <c r="AK576" t="s">
        <v>90</v>
      </c>
      <c r="AL576" t="s">
        <v>90</v>
      </c>
      <c r="AM576" t="s">
        <v>90</v>
      </c>
      <c r="AN576">
        <v>0</v>
      </c>
      <c r="AO576" t="s">
        <v>90</v>
      </c>
      <c r="AP576" t="s">
        <v>90</v>
      </c>
      <c r="AQ576">
        <v>0</v>
      </c>
      <c r="AR576" t="s">
        <v>90</v>
      </c>
      <c r="AT576" t="s">
        <v>90</v>
      </c>
      <c r="AU576" t="s">
        <v>90</v>
      </c>
      <c r="AW576">
        <v>2</v>
      </c>
      <c r="AY576">
        <v>23398.799999999999</v>
      </c>
    </row>
    <row r="577" spans="1:51" ht="12.75" customHeight="1" x14ac:dyDescent="0.2">
      <c r="A577" t="s">
        <v>61</v>
      </c>
      <c r="B577">
        <v>1984</v>
      </c>
      <c r="C577" t="s">
        <v>90</v>
      </c>
      <c r="D577" t="s">
        <v>90</v>
      </c>
      <c r="G577">
        <v>0</v>
      </c>
      <c r="H577" t="s">
        <v>90</v>
      </c>
      <c r="I577" t="s">
        <v>90</v>
      </c>
      <c r="J577" t="s">
        <v>90</v>
      </c>
      <c r="K577" t="s">
        <v>90</v>
      </c>
      <c r="L577" t="s">
        <v>90</v>
      </c>
      <c r="M577" t="s">
        <v>90</v>
      </c>
      <c r="N577" t="s">
        <v>90</v>
      </c>
      <c r="O577" t="s">
        <v>90</v>
      </c>
      <c r="P577" t="s">
        <v>90</v>
      </c>
      <c r="Q577" t="s">
        <v>90</v>
      </c>
      <c r="R577" t="s">
        <v>90</v>
      </c>
      <c r="S577" t="s">
        <v>90</v>
      </c>
      <c r="T577" t="s">
        <v>90</v>
      </c>
      <c r="U577" t="s">
        <v>90</v>
      </c>
      <c r="V577" t="s">
        <v>90</v>
      </c>
      <c r="W577" t="s">
        <v>90</v>
      </c>
      <c r="X577" t="s">
        <v>90</v>
      </c>
      <c r="Y577" t="s">
        <v>90</v>
      </c>
      <c r="Z577" t="s">
        <v>90</v>
      </c>
      <c r="AA577" t="s">
        <v>90</v>
      </c>
      <c r="AB577" t="s">
        <v>90</v>
      </c>
      <c r="AC577">
        <v>0</v>
      </c>
      <c r="AD577">
        <f>AC577/AY577</f>
        <v>0</v>
      </c>
      <c r="AH577" t="s">
        <v>90</v>
      </c>
      <c r="AI577" t="s">
        <v>90</v>
      </c>
      <c r="AJ577" t="s">
        <v>90</v>
      </c>
      <c r="AK577" t="s">
        <v>90</v>
      </c>
      <c r="AL577" t="s">
        <v>90</v>
      </c>
      <c r="AM577" t="s">
        <v>90</v>
      </c>
      <c r="AN577">
        <v>0</v>
      </c>
      <c r="AO577" t="s">
        <v>90</v>
      </c>
      <c r="AP577" t="s">
        <v>90</v>
      </c>
      <c r="AQ577">
        <v>0</v>
      </c>
      <c r="AR577" t="s">
        <v>90</v>
      </c>
      <c r="AT577" t="s">
        <v>90</v>
      </c>
      <c r="AU577" t="s">
        <v>90</v>
      </c>
      <c r="AW577">
        <v>2</v>
      </c>
      <c r="AY577">
        <v>61773.9</v>
      </c>
    </row>
    <row r="578" spans="1:51" ht="12.75" customHeight="1" x14ac:dyDescent="0.2">
      <c r="A578" t="s">
        <v>62</v>
      </c>
      <c r="B578">
        <v>1984</v>
      </c>
      <c r="C578" t="s">
        <v>90</v>
      </c>
      <c r="D578" t="s">
        <v>90</v>
      </c>
      <c r="G578">
        <v>0</v>
      </c>
      <c r="H578" t="s">
        <v>90</v>
      </c>
      <c r="I578" t="s">
        <v>90</v>
      </c>
      <c r="J578" t="s">
        <v>90</v>
      </c>
      <c r="K578" t="s">
        <v>90</v>
      </c>
      <c r="L578" t="s">
        <v>90</v>
      </c>
      <c r="M578" t="s">
        <v>90</v>
      </c>
      <c r="N578" t="s">
        <v>90</v>
      </c>
      <c r="O578" t="s">
        <v>90</v>
      </c>
      <c r="P578" t="s">
        <v>90</v>
      </c>
      <c r="Q578" t="s">
        <v>90</v>
      </c>
      <c r="R578" t="s">
        <v>90</v>
      </c>
      <c r="S578" t="s">
        <v>90</v>
      </c>
      <c r="T578" t="s">
        <v>90</v>
      </c>
      <c r="U578" t="s">
        <v>90</v>
      </c>
      <c r="V578" t="s">
        <v>90</v>
      </c>
      <c r="W578" t="s">
        <v>90</v>
      </c>
      <c r="X578" t="s">
        <v>90</v>
      </c>
      <c r="Y578" t="s">
        <v>90</v>
      </c>
      <c r="Z578" t="s">
        <v>90</v>
      </c>
      <c r="AA578" t="s">
        <v>90</v>
      </c>
      <c r="AB578" t="s">
        <v>90</v>
      </c>
      <c r="AC578">
        <v>153</v>
      </c>
      <c r="AD578">
        <f>AC578/AY578</f>
        <v>1.6474571015091997E-2</v>
      </c>
      <c r="AH578" t="s">
        <v>90</v>
      </c>
      <c r="AI578" t="s">
        <v>90</v>
      </c>
      <c r="AJ578" t="s">
        <v>90</v>
      </c>
      <c r="AK578" t="s">
        <v>90</v>
      </c>
      <c r="AL578" t="s">
        <v>90</v>
      </c>
      <c r="AM578" t="s">
        <v>90</v>
      </c>
      <c r="AN578">
        <v>0</v>
      </c>
      <c r="AO578" t="s">
        <v>90</v>
      </c>
      <c r="AP578" t="s">
        <v>90</v>
      </c>
      <c r="AQ578">
        <v>1</v>
      </c>
      <c r="AR578" t="s">
        <v>90</v>
      </c>
      <c r="AT578" t="s">
        <v>90</v>
      </c>
      <c r="AU578" t="s">
        <v>90</v>
      </c>
      <c r="AW578">
        <v>2</v>
      </c>
      <c r="AY578">
        <v>9287.0400000000009</v>
      </c>
    </row>
    <row r="579" spans="1:51" ht="12.75" customHeight="1" x14ac:dyDescent="0.2">
      <c r="A579" t="s">
        <v>64</v>
      </c>
      <c r="B579">
        <v>1984</v>
      </c>
      <c r="C579" t="s">
        <v>90</v>
      </c>
      <c r="D579" t="s">
        <v>90</v>
      </c>
      <c r="G579">
        <v>0</v>
      </c>
      <c r="H579" t="s">
        <v>90</v>
      </c>
      <c r="I579" t="s">
        <v>90</v>
      </c>
      <c r="J579" t="s">
        <v>90</v>
      </c>
      <c r="K579" t="s">
        <v>90</v>
      </c>
      <c r="L579" t="s">
        <v>90</v>
      </c>
      <c r="M579" t="s">
        <v>90</v>
      </c>
      <c r="N579" t="s">
        <v>90</v>
      </c>
      <c r="O579" t="s">
        <v>90</v>
      </c>
      <c r="P579" t="s">
        <v>90</v>
      </c>
      <c r="Q579" t="s">
        <v>90</v>
      </c>
      <c r="R579" t="s">
        <v>90</v>
      </c>
      <c r="S579" t="s">
        <v>90</v>
      </c>
      <c r="T579" t="s">
        <v>90</v>
      </c>
      <c r="U579" t="s">
        <v>90</v>
      </c>
      <c r="V579" t="s">
        <v>90</v>
      </c>
      <c r="W579" t="s">
        <v>90</v>
      </c>
      <c r="X579" t="s">
        <v>90</v>
      </c>
      <c r="Y579" t="s">
        <v>90</v>
      </c>
      <c r="Z579" t="s">
        <v>90</v>
      </c>
      <c r="AA579" t="s">
        <v>90</v>
      </c>
      <c r="AB579" t="s">
        <v>90</v>
      </c>
      <c r="AC579">
        <v>11518</v>
      </c>
      <c r="AD579">
        <f>AC579/AY579</f>
        <v>0.57639281585755819</v>
      </c>
      <c r="AH579" t="s">
        <v>90</v>
      </c>
      <c r="AI579" t="s">
        <v>90</v>
      </c>
      <c r="AJ579" t="s">
        <v>90</v>
      </c>
      <c r="AK579" t="s">
        <v>90</v>
      </c>
      <c r="AL579" t="s">
        <v>90</v>
      </c>
      <c r="AM579" t="s">
        <v>90</v>
      </c>
      <c r="AN579">
        <v>0</v>
      </c>
      <c r="AO579" t="s">
        <v>90</v>
      </c>
      <c r="AP579" t="s">
        <v>90</v>
      </c>
      <c r="AQ579">
        <v>0</v>
      </c>
      <c r="AR579" t="s">
        <v>90</v>
      </c>
      <c r="AT579" t="s">
        <v>90</v>
      </c>
      <c r="AU579" t="s">
        <v>90</v>
      </c>
      <c r="AW579">
        <v>2</v>
      </c>
      <c r="AY579">
        <v>19982.900000000001</v>
      </c>
    </row>
    <row r="580" spans="1:51" ht="12.75" customHeight="1" x14ac:dyDescent="0.2">
      <c r="A580" t="s">
        <v>65</v>
      </c>
      <c r="B580">
        <v>1984</v>
      </c>
      <c r="C580" t="s">
        <v>90</v>
      </c>
      <c r="D580" t="s">
        <v>90</v>
      </c>
      <c r="G580">
        <v>0</v>
      </c>
      <c r="H580" t="s">
        <v>90</v>
      </c>
      <c r="I580" t="s">
        <v>90</v>
      </c>
      <c r="J580" t="s">
        <v>90</v>
      </c>
      <c r="K580" t="s">
        <v>90</v>
      </c>
      <c r="L580" t="s">
        <v>90</v>
      </c>
      <c r="M580" t="s">
        <v>90</v>
      </c>
      <c r="N580" t="s">
        <v>90</v>
      </c>
      <c r="O580" t="s">
        <v>90</v>
      </c>
      <c r="P580" t="s">
        <v>90</v>
      </c>
      <c r="Q580" t="s">
        <v>90</v>
      </c>
      <c r="R580" t="s">
        <v>90</v>
      </c>
      <c r="S580" t="s">
        <v>90</v>
      </c>
      <c r="T580" t="s">
        <v>90</v>
      </c>
      <c r="U580" t="s">
        <v>90</v>
      </c>
      <c r="V580" t="s">
        <v>90</v>
      </c>
      <c r="W580" t="s">
        <v>90</v>
      </c>
      <c r="X580" t="s">
        <v>90</v>
      </c>
      <c r="Y580" t="s">
        <v>90</v>
      </c>
      <c r="Z580" t="s">
        <v>90</v>
      </c>
      <c r="AA580" t="s">
        <v>90</v>
      </c>
      <c r="AB580" t="s">
        <v>90</v>
      </c>
      <c r="AC580">
        <v>181365</v>
      </c>
      <c r="AD580">
        <f>AC580/AY580</f>
        <v>14.060828306948041</v>
      </c>
      <c r="AH580" t="s">
        <v>90</v>
      </c>
      <c r="AI580" t="s">
        <v>90</v>
      </c>
      <c r="AJ580" t="s">
        <v>90</v>
      </c>
      <c r="AK580" t="s">
        <v>90</v>
      </c>
      <c r="AL580" t="s">
        <v>90</v>
      </c>
      <c r="AM580" t="s">
        <v>90</v>
      </c>
      <c r="AN580">
        <v>1</v>
      </c>
      <c r="AO580" t="s">
        <v>90</v>
      </c>
      <c r="AP580" t="s">
        <v>90</v>
      </c>
      <c r="AQ580">
        <v>0</v>
      </c>
      <c r="AR580" t="s">
        <v>90</v>
      </c>
      <c r="AT580" t="s">
        <v>90</v>
      </c>
      <c r="AU580" t="s">
        <v>90</v>
      </c>
      <c r="AW580">
        <v>2</v>
      </c>
      <c r="AY580">
        <v>12898.6</v>
      </c>
    </row>
    <row r="581" spans="1:51" ht="12.75" customHeight="1" x14ac:dyDescent="0.2">
      <c r="A581" t="s">
        <v>66</v>
      </c>
      <c r="B581">
        <v>1984</v>
      </c>
      <c r="C581" t="s">
        <v>90</v>
      </c>
      <c r="D581" t="s">
        <v>90</v>
      </c>
      <c r="G581">
        <v>0</v>
      </c>
      <c r="H581" t="s">
        <v>90</v>
      </c>
      <c r="I581" t="s">
        <v>90</v>
      </c>
      <c r="J581" t="s">
        <v>90</v>
      </c>
      <c r="K581" t="s">
        <v>90</v>
      </c>
      <c r="L581" t="s">
        <v>90</v>
      </c>
      <c r="M581" t="s">
        <v>90</v>
      </c>
      <c r="N581" t="s">
        <v>90</v>
      </c>
      <c r="O581" t="s">
        <v>90</v>
      </c>
      <c r="P581" t="s">
        <v>90</v>
      </c>
      <c r="Q581" t="s">
        <v>90</v>
      </c>
      <c r="R581" t="s">
        <v>90</v>
      </c>
      <c r="S581" t="s">
        <v>90</v>
      </c>
      <c r="T581" t="s">
        <v>90</v>
      </c>
      <c r="U581" t="s">
        <v>90</v>
      </c>
      <c r="V581" t="s">
        <v>90</v>
      </c>
      <c r="W581" t="s">
        <v>90</v>
      </c>
      <c r="X581" t="s">
        <v>90</v>
      </c>
      <c r="Y581" t="s">
        <v>90</v>
      </c>
      <c r="Z581" t="s">
        <v>90</v>
      </c>
      <c r="AA581" t="s">
        <v>90</v>
      </c>
      <c r="AB581" t="s">
        <v>90</v>
      </c>
      <c r="AC581">
        <v>8333</v>
      </c>
      <c r="AD581">
        <f>AC581/AY581</f>
        <v>0.61573133335796359</v>
      </c>
      <c r="AH581" t="s">
        <v>90</v>
      </c>
      <c r="AI581" t="s">
        <v>90</v>
      </c>
      <c r="AJ581" t="s">
        <v>90</v>
      </c>
      <c r="AK581" t="s">
        <v>90</v>
      </c>
      <c r="AL581" t="s">
        <v>90</v>
      </c>
      <c r="AM581" t="s">
        <v>90</v>
      </c>
      <c r="AN581">
        <v>0</v>
      </c>
      <c r="AO581" t="s">
        <v>90</v>
      </c>
      <c r="AP581" t="s">
        <v>90</v>
      </c>
      <c r="AQ581">
        <v>1</v>
      </c>
      <c r="AR581" t="s">
        <v>90</v>
      </c>
      <c r="AT581" t="s">
        <v>90</v>
      </c>
      <c r="AU581" t="s">
        <v>90</v>
      </c>
      <c r="AW581">
        <v>2</v>
      </c>
      <c r="AY581">
        <v>13533.5</v>
      </c>
    </row>
    <row r="582" spans="1:51" ht="12.75" customHeight="1" x14ac:dyDescent="0.2">
      <c r="A582" t="s">
        <v>67</v>
      </c>
      <c r="B582">
        <v>1984</v>
      </c>
      <c r="C582" t="s">
        <v>90</v>
      </c>
      <c r="D582" t="s">
        <v>90</v>
      </c>
      <c r="G582">
        <v>0</v>
      </c>
      <c r="H582" t="s">
        <v>90</v>
      </c>
      <c r="I582" t="s">
        <v>90</v>
      </c>
      <c r="J582" t="s">
        <v>90</v>
      </c>
      <c r="K582" t="s">
        <v>90</v>
      </c>
      <c r="L582" t="s">
        <v>90</v>
      </c>
      <c r="M582" t="s">
        <v>90</v>
      </c>
      <c r="N582" t="s">
        <v>90</v>
      </c>
      <c r="O582" t="s">
        <v>90</v>
      </c>
      <c r="P582" t="s">
        <v>90</v>
      </c>
      <c r="Q582" t="s">
        <v>90</v>
      </c>
      <c r="R582" t="s">
        <v>90</v>
      </c>
      <c r="S582" t="s">
        <v>90</v>
      </c>
      <c r="T582" t="s">
        <v>90</v>
      </c>
      <c r="U582" t="s">
        <v>90</v>
      </c>
      <c r="V582" t="s">
        <v>90</v>
      </c>
      <c r="W582" t="s">
        <v>90</v>
      </c>
      <c r="X582" t="s">
        <v>90</v>
      </c>
      <c r="Y582" t="s">
        <v>90</v>
      </c>
      <c r="Z582" t="s">
        <v>90</v>
      </c>
      <c r="AA582" t="s">
        <v>90</v>
      </c>
      <c r="AB582" t="s">
        <v>90</v>
      </c>
      <c r="AC582">
        <v>163007</v>
      </c>
      <c r="AD582">
        <f>AC582/AY582</f>
        <v>1.3663621123218777</v>
      </c>
      <c r="AH582" t="s">
        <v>90</v>
      </c>
      <c r="AI582" t="s">
        <v>90</v>
      </c>
      <c r="AJ582" t="s">
        <v>90</v>
      </c>
      <c r="AK582" t="s">
        <v>90</v>
      </c>
      <c r="AL582" t="s">
        <v>90</v>
      </c>
      <c r="AM582" t="s">
        <v>90</v>
      </c>
      <c r="AN582">
        <v>0</v>
      </c>
      <c r="AO582" t="s">
        <v>90</v>
      </c>
      <c r="AP582" t="s">
        <v>90</v>
      </c>
      <c r="AQ582">
        <v>0</v>
      </c>
      <c r="AR582" t="s">
        <v>90</v>
      </c>
      <c r="AT582" t="s">
        <v>90</v>
      </c>
      <c r="AU582" t="s">
        <v>90</v>
      </c>
      <c r="AW582">
        <v>2</v>
      </c>
      <c r="AY582">
        <v>119300</v>
      </c>
    </row>
    <row r="583" spans="1:51" ht="12.75" customHeight="1" x14ac:dyDescent="0.2">
      <c r="A583" t="s">
        <v>68</v>
      </c>
      <c r="B583">
        <v>1984</v>
      </c>
      <c r="C583" t="s">
        <v>90</v>
      </c>
      <c r="D583" t="s">
        <v>90</v>
      </c>
      <c r="G583">
        <v>0</v>
      </c>
      <c r="H583" t="s">
        <v>90</v>
      </c>
      <c r="I583" t="s">
        <v>90</v>
      </c>
      <c r="J583" t="s">
        <v>90</v>
      </c>
      <c r="K583" t="s">
        <v>90</v>
      </c>
      <c r="L583" t="s">
        <v>90</v>
      </c>
      <c r="M583" t="s">
        <v>90</v>
      </c>
      <c r="N583" t="s">
        <v>90</v>
      </c>
      <c r="O583" t="s">
        <v>90</v>
      </c>
      <c r="P583" t="s">
        <v>90</v>
      </c>
      <c r="Q583" t="s">
        <v>90</v>
      </c>
      <c r="R583" t="s">
        <v>90</v>
      </c>
      <c r="S583" t="s">
        <v>90</v>
      </c>
      <c r="T583" t="s">
        <v>90</v>
      </c>
      <c r="U583" t="s">
        <v>90</v>
      </c>
      <c r="V583" t="s">
        <v>90</v>
      </c>
      <c r="W583" t="s">
        <v>90</v>
      </c>
      <c r="X583" t="s">
        <v>90</v>
      </c>
      <c r="Y583" t="s">
        <v>90</v>
      </c>
      <c r="Z583" t="s">
        <v>90</v>
      </c>
      <c r="AA583" t="s">
        <v>90</v>
      </c>
      <c r="AB583" t="s">
        <v>90</v>
      </c>
      <c r="AC583">
        <v>4323</v>
      </c>
      <c r="AD583">
        <f>AC583/AY583</f>
        <v>0.27926356589147289</v>
      </c>
      <c r="AH583" t="s">
        <v>90</v>
      </c>
      <c r="AI583" t="s">
        <v>90</v>
      </c>
      <c r="AJ583" t="s">
        <v>90</v>
      </c>
      <c r="AK583" t="s">
        <v>90</v>
      </c>
      <c r="AL583" t="s">
        <v>90</v>
      </c>
      <c r="AM583" t="s">
        <v>90</v>
      </c>
      <c r="AN583">
        <v>0</v>
      </c>
      <c r="AO583" t="s">
        <v>90</v>
      </c>
      <c r="AP583" t="s">
        <v>90</v>
      </c>
      <c r="AQ583">
        <v>1</v>
      </c>
      <c r="AR583" t="s">
        <v>90</v>
      </c>
      <c r="AT583" t="s">
        <v>90</v>
      </c>
      <c r="AU583" t="s">
        <v>90</v>
      </c>
      <c r="AW583">
        <v>2</v>
      </c>
      <c r="AY583">
        <v>15480</v>
      </c>
    </row>
    <row r="584" spans="1:51" ht="12.75" customHeight="1" x14ac:dyDescent="0.2">
      <c r="A584" t="s">
        <v>70</v>
      </c>
      <c r="B584">
        <v>1984</v>
      </c>
      <c r="C584" t="s">
        <v>90</v>
      </c>
      <c r="D584" t="s">
        <v>90</v>
      </c>
      <c r="G584">
        <v>0</v>
      </c>
      <c r="H584" t="s">
        <v>90</v>
      </c>
      <c r="I584" t="s">
        <v>90</v>
      </c>
      <c r="J584" t="s">
        <v>90</v>
      </c>
      <c r="K584" t="s">
        <v>90</v>
      </c>
      <c r="L584" t="s">
        <v>90</v>
      </c>
      <c r="M584" t="s">
        <v>90</v>
      </c>
      <c r="N584" t="s">
        <v>90</v>
      </c>
      <c r="O584" t="s">
        <v>90</v>
      </c>
      <c r="P584" t="s">
        <v>90</v>
      </c>
      <c r="Q584" t="s">
        <v>90</v>
      </c>
      <c r="R584" t="s">
        <v>90</v>
      </c>
      <c r="S584" t="s">
        <v>90</v>
      </c>
      <c r="T584" t="s">
        <v>90</v>
      </c>
      <c r="U584" t="s">
        <v>90</v>
      </c>
      <c r="V584" t="s">
        <v>90</v>
      </c>
      <c r="W584" t="s">
        <v>90</v>
      </c>
      <c r="X584" t="s">
        <v>90</v>
      </c>
      <c r="Y584" t="s">
        <v>90</v>
      </c>
      <c r="Z584" t="s">
        <v>90</v>
      </c>
      <c r="AA584" t="s">
        <v>90</v>
      </c>
      <c r="AB584" t="s">
        <v>90</v>
      </c>
      <c r="AC584">
        <v>107510</v>
      </c>
      <c r="AD584">
        <f>AC584/AY584</f>
        <v>0.40643275959186603</v>
      </c>
      <c r="AH584" t="s">
        <v>90</v>
      </c>
      <c r="AI584" t="s">
        <v>90</v>
      </c>
      <c r="AJ584" t="s">
        <v>90</v>
      </c>
      <c r="AK584" t="s">
        <v>90</v>
      </c>
      <c r="AL584" t="s">
        <v>90</v>
      </c>
      <c r="AM584" t="s">
        <v>90</v>
      </c>
      <c r="AN584">
        <v>0</v>
      </c>
      <c r="AO584" t="s">
        <v>90</v>
      </c>
      <c r="AP584" t="s">
        <v>90</v>
      </c>
      <c r="AQ584">
        <v>0</v>
      </c>
      <c r="AR584" t="s">
        <v>90</v>
      </c>
      <c r="AT584" t="s">
        <v>90</v>
      </c>
      <c r="AU584" t="s">
        <v>90</v>
      </c>
      <c r="AW584">
        <v>2</v>
      </c>
      <c r="AY584">
        <v>264521</v>
      </c>
    </row>
    <row r="585" spans="1:51" ht="12.75" customHeight="1" x14ac:dyDescent="0.2">
      <c r="A585" t="s">
        <v>71</v>
      </c>
      <c r="B585">
        <v>1984</v>
      </c>
      <c r="C585" t="s">
        <v>90</v>
      </c>
      <c r="D585" t="s">
        <v>90</v>
      </c>
      <c r="G585">
        <v>0</v>
      </c>
      <c r="H585" t="s">
        <v>90</v>
      </c>
      <c r="I585" t="s">
        <v>90</v>
      </c>
      <c r="J585" t="s">
        <v>90</v>
      </c>
      <c r="K585" t="s">
        <v>90</v>
      </c>
      <c r="L585" t="s">
        <v>90</v>
      </c>
      <c r="M585" t="s">
        <v>90</v>
      </c>
      <c r="N585" t="s">
        <v>90</v>
      </c>
      <c r="O585" t="s">
        <v>90</v>
      </c>
      <c r="P585" t="s">
        <v>90</v>
      </c>
      <c r="Q585" t="s">
        <v>90</v>
      </c>
      <c r="R585" t="s">
        <v>90</v>
      </c>
      <c r="S585" t="s">
        <v>90</v>
      </c>
      <c r="T585" t="s">
        <v>90</v>
      </c>
      <c r="U585" t="s">
        <v>90</v>
      </c>
      <c r="V585" t="s">
        <v>90</v>
      </c>
      <c r="W585" t="s">
        <v>90</v>
      </c>
      <c r="X585" t="s">
        <v>90</v>
      </c>
      <c r="Y585" t="s">
        <v>90</v>
      </c>
      <c r="Z585" t="s">
        <v>90</v>
      </c>
      <c r="AA585" t="s">
        <v>90</v>
      </c>
      <c r="AB585" t="s">
        <v>90</v>
      </c>
      <c r="AC585">
        <v>0</v>
      </c>
      <c r="AD585">
        <f>AC585/AY585</f>
        <v>0</v>
      </c>
      <c r="AH585" t="s">
        <v>90</v>
      </c>
      <c r="AI585" t="s">
        <v>90</v>
      </c>
      <c r="AJ585" t="s">
        <v>90</v>
      </c>
      <c r="AK585" t="s">
        <v>90</v>
      </c>
      <c r="AL585" t="s">
        <v>90</v>
      </c>
      <c r="AM585" t="s">
        <v>90</v>
      </c>
      <c r="AN585">
        <v>0</v>
      </c>
      <c r="AO585" t="s">
        <v>90</v>
      </c>
      <c r="AP585" t="s">
        <v>90</v>
      </c>
      <c r="AQ585">
        <v>0</v>
      </c>
      <c r="AR585" t="s">
        <v>90</v>
      </c>
      <c r="AT585" t="s">
        <v>90</v>
      </c>
      <c r="AU585" t="s">
        <v>90</v>
      </c>
      <c r="AW585">
        <v>2</v>
      </c>
      <c r="AY585">
        <v>68505.8</v>
      </c>
    </row>
    <row r="586" spans="1:51" ht="12.75" customHeight="1" x14ac:dyDescent="0.2">
      <c r="A586" t="s">
        <v>72</v>
      </c>
      <c r="B586">
        <v>1984</v>
      </c>
      <c r="C586" t="s">
        <v>90</v>
      </c>
      <c r="D586" t="s">
        <v>90</v>
      </c>
      <c r="G586">
        <v>0</v>
      </c>
      <c r="H586" t="s">
        <v>90</v>
      </c>
      <c r="I586" t="s">
        <v>90</v>
      </c>
      <c r="J586" t="s">
        <v>90</v>
      </c>
      <c r="K586" t="s">
        <v>90</v>
      </c>
      <c r="L586" t="s">
        <v>90</v>
      </c>
      <c r="M586" t="s">
        <v>90</v>
      </c>
      <c r="N586" t="s">
        <v>90</v>
      </c>
      <c r="O586" t="s">
        <v>90</v>
      </c>
      <c r="P586" t="s">
        <v>90</v>
      </c>
      <c r="Q586" t="s">
        <v>90</v>
      </c>
      <c r="R586" t="s">
        <v>90</v>
      </c>
      <c r="S586" t="s">
        <v>90</v>
      </c>
      <c r="T586" t="s">
        <v>90</v>
      </c>
      <c r="U586" t="s">
        <v>90</v>
      </c>
      <c r="V586" t="s">
        <v>90</v>
      </c>
      <c r="W586" t="s">
        <v>90</v>
      </c>
      <c r="X586" t="s">
        <v>90</v>
      </c>
      <c r="Y586" t="s">
        <v>90</v>
      </c>
      <c r="Z586" t="s">
        <v>90</v>
      </c>
      <c r="AA586" t="s">
        <v>90</v>
      </c>
      <c r="AB586" t="s">
        <v>90</v>
      </c>
      <c r="AC586">
        <v>0</v>
      </c>
      <c r="AD586">
        <f>AC586/AY586</f>
        <v>0</v>
      </c>
      <c r="AH586" t="s">
        <v>90</v>
      </c>
      <c r="AI586" t="s">
        <v>90</v>
      </c>
      <c r="AJ586" t="s">
        <v>90</v>
      </c>
      <c r="AK586" t="s">
        <v>90</v>
      </c>
      <c r="AL586" t="s">
        <v>90</v>
      </c>
      <c r="AM586" t="s">
        <v>90</v>
      </c>
      <c r="AN586">
        <v>0</v>
      </c>
      <c r="AO586" t="s">
        <v>90</v>
      </c>
      <c r="AP586" t="s">
        <v>90</v>
      </c>
      <c r="AQ586">
        <v>0</v>
      </c>
      <c r="AR586" t="s">
        <v>90</v>
      </c>
      <c r="AT586" t="s">
        <v>90</v>
      </c>
      <c r="AU586" t="s">
        <v>90</v>
      </c>
      <c r="AW586">
        <v>2</v>
      </c>
      <c r="AY586">
        <v>8165.34</v>
      </c>
    </row>
    <row r="587" spans="1:51" ht="12.75" customHeight="1" x14ac:dyDescent="0.2">
      <c r="A587" t="s">
        <v>73</v>
      </c>
      <c r="B587">
        <v>1984</v>
      </c>
      <c r="C587" t="s">
        <v>90</v>
      </c>
      <c r="D587" t="s">
        <v>90</v>
      </c>
      <c r="G587">
        <v>0</v>
      </c>
      <c r="H587" t="s">
        <v>90</v>
      </c>
      <c r="I587" t="s">
        <v>90</v>
      </c>
      <c r="J587" t="s">
        <v>90</v>
      </c>
      <c r="K587" t="s">
        <v>90</v>
      </c>
      <c r="L587" t="s">
        <v>90</v>
      </c>
      <c r="M587" t="s">
        <v>90</v>
      </c>
      <c r="N587" t="s">
        <v>90</v>
      </c>
      <c r="O587" t="s">
        <v>90</v>
      </c>
      <c r="P587" t="s">
        <v>90</v>
      </c>
      <c r="Q587" t="s">
        <v>90</v>
      </c>
      <c r="R587" t="s">
        <v>90</v>
      </c>
      <c r="S587" t="s">
        <v>90</v>
      </c>
      <c r="T587" t="s">
        <v>90</v>
      </c>
      <c r="U587" t="s">
        <v>90</v>
      </c>
      <c r="V587" t="s">
        <v>90</v>
      </c>
      <c r="W587" t="s">
        <v>90</v>
      </c>
      <c r="X587" t="s">
        <v>90</v>
      </c>
      <c r="Y587" t="s">
        <v>90</v>
      </c>
      <c r="Z587" t="s">
        <v>90</v>
      </c>
      <c r="AA587" t="s">
        <v>90</v>
      </c>
      <c r="AB587" t="s">
        <v>90</v>
      </c>
      <c r="AC587">
        <v>18613</v>
      </c>
      <c r="AD587">
        <f>AC587/AY587</f>
        <v>0.13696503208335786</v>
      </c>
      <c r="AH587" t="s">
        <v>90</v>
      </c>
      <c r="AI587" t="s">
        <v>90</v>
      </c>
      <c r="AJ587" t="s">
        <v>90</v>
      </c>
      <c r="AK587" t="s">
        <v>90</v>
      </c>
      <c r="AL587" t="s">
        <v>90</v>
      </c>
      <c r="AM587" t="s">
        <v>90</v>
      </c>
      <c r="AN587">
        <v>0</v>
      </c>
      <c r="AO587" t="s">
        <v>90</v>
      </c>
      <c r="AP587" t="s">
        <v>90</v>
      </c>
      <c r="AQ587">
        <v>0</v>
      </c>
      <c r="AR587" t="s">
        <v>90</v>
      </c>
      <c r="AT587" t="s">
        <v>90</v>
      </c>
      <c r="AU587" t="s">
        <v>90</v>
      </c>
      <c r="AW587">
        <v>2</v>
      </c>
      <c r="AY587">
        <v>135896</v>
      </c>
    </row>
    <row r="588" spans="1:51" ht="12.75" customHeight="1" x14ac:dyDescent="0.2">
      <c r="A588" t="s">
        <v>74</v>
      </c>
      <c r="B588">
        <v>1984</v>
      </c>
      <c r="C588" t="s">
        <v>90</v>
      </c>
      <c r="D588" t="s">
        <v>90</v>
      </c>
      <c r="G588">
        <v>0</v>
      </c>
      <c r="H588" t="s">
        <v>90</v>
      </c>
      <c r="I588" t="s">
        <v>90</v>
      </c>
      <c r="J588" t="s">
        <v>90</v>
      </c>
      <c r="K588" t="s">
        <v>90</v>
      </c>
      <c r="L588" t="s">
        <v>90</v>
      </c>
      <c r="M588" t="s">
        <v>90</v>
      </c>
      <c r="N588" t="s">
        <v>90</v>
      </c>
      <c r="O588" t="s">
        <v>90</v>
      </c>
      <c r="P588" t="s">
        <v>90</v>
      </c>
      <c r="Q588" t="s">
        <v>90</v>
      </c>
      <c r="R588" t="s">
        <v>90</v>
      </c>
      <c r="S588" t="s">
        <v>90</v>
      </c>
      <c r="T588" t="s">
        <v>90</v>
      </c>
      <c r="U588" t="s">
        <v>90</v>
      </c>
      <c r="V588" t="s">
        <v>90</v>
      </c>
      <c r="W588" t="s">
        <v>90</v>
      </c>
      <c r="X588" t="s">
        <v>90</v>
      </c>
      <c r="Y588" t="s">
        <v>90</v>
      </c>
      <c r="Z588" t="s">
        <v>90</v>
      </c>
      <c r="AA588" t="s">
        <v>90</v>
      </c>
      <c r="AB588" t="s">
        <v>90</v>
      </c>
      <c r="AC588">
        <v>0</v>
      </c>
      <c r="AD588">
        <f>AC588/AY588</f>
        <v>0</v>
      </c>
      <c r="AH588" t="s">
        <v>90</v>
      </c>
      <c r="AI588" t="s">
        <v>90</v>
      </c>
      <c r="AJ588" t="s">
        <v>90</v>
      </c>
      <c r="AK588" t="s">
        <v>90</v>
      </c>
      <c r="AL588" t="s">
        <v>90</v>
      </c>
      <c r="AM588" t="s">
        <v>90</v>
      </c>
      <c r="AN588">
        <v>0</v>
      </c>
      <c r="AO588" t="s">
        <v>90</v>
      </c>
      <c r="AP588" t="s">
        <v>90</v>
      </c>
      <c r="AQ588">
        <v>0</v>
      </c>
      <c r="AR588" t="s">
        <v>90</v>
      </c>
      <c r="AT588" t="s">
        <v>90</v>
      </c>
      <c r="AU588" t="s">
        <v>90</v>
      </c>
      <c r="AW588">
        <v>2</v>
      </c>
      <c r="AY588">
        <v>40011.699999999997</v>
      </c>
    </row>
    <row r="589" spans="1:51" ht="12.75" customHeight="1" x14ac:dyDescent="0.2">
      <c r="A589" t="s">
        <v>75</v>
      </c>
      <c r="B589">
        <v>1984</v>
      </c>
      <c r="C589" t="s">
        <v>90</v>
      </c>
      <c r="D589" t="s">
        <v>90</v>
      </c>
      <c r="G589">
        <v>0</v>
      </c>
      <c r="H589" t="s">
        <v>90</v>
      </c>
      <c r="I589" t="s">
        <v>90</v>
      </c>
      <c r="J589" t="s">
        <v>90</v>
      </c>
      <c r="K589" t="s">
        <v>90</v>
      </c>
      <c r="L589" t="s">
        <v>90</v>
      </c>
      <c r="M589" t="s">
        <v>90</v>
      </c>
      <c r="N589" t="s">
        <v>90</v>
      </c>
      <c r="O589" t="s">
        <v>90</v>
      </c>
      <c r="P589" t="s">
        <v>90</v>
      </c>
      <c r="Q589" t="s">
        <v>90</v>
      </c>
      <c r="R589" t="s">
        <v>90</v>
      </c>
      <c r="S589" t="s">
        <v>90</v>
      </c>
      <c r="T589" t="s">
        <v>90</v>
      </c>
      <c r="U589" t="s">
        <v>90</v>
      </c>
      <c r="V589" t="s">
        <v>90</v>
      </c>
      <c r="W589" t="s">
        <v>90</v>
      </c>
      <c r="X589" t="s">
        <v>90</v>
      </c>
      <c r="Y589" t="s">
        <v>90</v>
      </c>
      <c r="Z589" t="s">
        <v>90</v>
      </c>
      <c r="AA589" t="s">
        <v>90</v>
      </c>
      <c r="AB589" t="s">
        <v>90</v>
      </c>
      <c r="AC589">
        <v>4326</v>
      </c>
      <c r="AD589">
        <f>AC589/AY589</f>
        <v>0.13167707157011058</v>
      </c>
      <c r="AH589" t="s">
        <v>90</v>
      </c>
      <c r="AI589" t="s">
        <v>90</v>
      </c>
      <c r="AJ589" t="s">
        <v>90</v>
      </c>
      <c r="AK589" t="s">
        <v>90</v>
      </c>
      <c r="AL589" t="s">
        <v>90</v>
      </c>
      <c r="AM589" t="s">
        <v>90</v>
      </c>
      <c r="AN589">
        <v>0</v>
      </c>
      <c r="AO589" t="s">
        <v>90</v>
      </c>
      <c r="AP589" t="s">
        <v>90</v>
      </c>
      <c r="AQ589">
        <v>0</v>
      </c>
      <c r="AR589" t="s">
        <v>90</v>
      </c>
      <c r="AT589" t="s">
        <v>90</v>
      </c>
      <c r="AU589" t="s">
        <v>90</v>
      </c>
      <c r="AW589">
        <v>2</v>
      </c>
      <c r="AY589">
        <v>32853.1</v>
      </c>
    </row>
    <row r="590" spans="1:51" ht="12.75" customHeight="1" x14ac:dyDescent="0.2">
      <c r="A590" t="s">
        <v>76</v>
      </c>
      <c r="B590">
        <v>1984</v>
      </c>
      <c r="C590" t="s">
        <v>90</v>
      </c>
      <c r="D590" t="s">
        <v>90</v>
      </c>
      <c r="G590">
        <v>0</v>
      </c>
      <c r="H590" t="s">
        <v>90</v>
      </c>
      <c r="I590" t="s">
        <v>90</v>
      </c>
      <c r="J590" t="s">
        <v>90</v>
      </c>
      <c r="K590" t="s">
        <v>90</v>
      </c>
      <c r="L590" t="s">
        <v>90</v>
      </c>
      <c r="M590" t="s">
        <v>90</v>
      </c>
      <c r="N590" t="s">
        <v>90</v>
      </c>
      <c r="O590" t="s">
        <v>90</v>
      </c>
      <c r="P590" t="s">
        <v>90</v>
      </c>
      <c r="Q590" t="s">
        <v>90</v>
      </c>
      <c r="R590" t="s">
        <v>90</v>
      </c>
      <c r="S590" t="s">
        <v>90</v>
      </c>
      <c r="T590" t="s">
        <v>90</v>
      </c>
      <c r="U590" t="s">
        <v>90</v>
      </c>
      <c r="V590" t="s">
        <v>90</v>
      </c>
      <c r="W590" t="s">
        <v>90</v>
      </c>
      <c r="X590" t="s">
        <v>90</v>
      </c>
      <c r="Y590" t="s">
        <v>90</v>
      </c>
      <c r="Z590" t="s">
        <v>90</v>
      </c>
      <c r="AA590" t="s">
        <v>90</v>
      </c>
      <c r="AB590" t="s">
        <v>90</v>
      </c>
      <c r="AC590">
        <v>20776</v>
      </c>
      <c r="AD590">
        <f>AC590/AY590</f>
        <v>0.13399634954111281</v>
      </c>
      <c r="AH590" t="s">
        <v>90</v>
      </c>
      <c r="AI590" t="s">
        <v>90</v>
      </c>
      <c r="AJ590" t="s">
        <v>90</v>
      </c>
      <c r="AK590" t="s">
        <v>90</v>
      </c>
      <c r="AL590" t="s">
        <v>90</v>
      </c>
      <c r="AM590" t="s">
        <v>90</v>
      </c>
      <c r="AN590">
        <v>0</v>
      </c>
      <c r="AO590" t="s">
        <v>90</v>
      </c>
      <c r="AP590" t="s">
        <v>90</v>
      </c>
      <c r="AQ590">
        <v>1</v>
      </c>
      <c r="AR590" t="s">
        <v>90</v>
      </c>
      <c r="AT590" t="s">
        <v>90</v>
      </c>
      <c r="AU590" t="s">
        <v>90</v>
      </c>
      <c r="AW590">
        <v>2</v>
      </c>
      <c r="AY590">
        <v>155049</v>
      </c>
    </row>
    <row r="591" spans="1:51" ht="12.75" customHeight="1" x14ac:dyDescent="0.2">
      <c r="A591" t="s">
        <v>77</v>
      </c>
      <c r="B591">
        <v>1984</v>
      </c>
      <c r="C591" t="s">
        <v>90</v>
      </c>
      <c r="D591" t="s">
        <v>90</v>
      </c>
      <c r="G591">
        <v>0</v>
      </c>
      <c r="H591" t="s">
        <v>90</v>
      </c>
      <c r="I591" t="s">
        <v>90</v>
      </c>
      <c r="J591" t="s">
        <v>90</v>
      </c>
      <c r="K591" t="s">
        <v>90</v>
      </c>
      <c r="L591" t="s">
        <v>90</v>
      </c>
      <c r="M591" t="s">
        <v>90</v>
      </c>
      <c r="N591" t="s">
        <v>90</v>
      </c>
      <c r="O591" t="s">
        <v>90</v>
      </c>
      <c r="P591" t="s">
        <v>90</v>
      </c>
      <c r="Q591" t="s">
        <v>90</v>
      </c>
      <c r="R591" t="s">
        <v>90</v>
      </c>
      <c r="S591" t="s">
        <v>90</v>
      </c>
      <c r="T591" t="s">
        <v>90</v>
      </c>
      <c r="U591" t="s">
        <v>90</v>
      </c>
      <c r="V591" t="s">
        <v>90</v>
      </c>
      <c r="W591" t="s">
        <v>90</v>
      </c>
      <c r="X591" t="s">
        <v>90</v>
      </c>
      <c r="Y591" t="s">
        <v>90</v>
      </c>
      <c r="Z591" t="s">
        <v>90</v>
      </c>
      <c r="AA591" t="s">
        <v>90</v>
      </c>
      <c r="AB591" t="s">
        <v>90</v>
      </c>
      <c r="AC591">
        <v>5584</v>
      </c>
      <c r="AD591">
        <f>AC591/AY591</f>
        <v>0.44229002312834648</v>
      </c>
      <c r="AH591" t="s">
        <v>90</v>
      </c>
      <c r="AI591" t="s">
        <v>90</v>
      </c>
      <c r="AJ591" t="s">
        <v>90</v>
      </c>
      <c r="AK591" t="s">
        <v>90</v>
      </c>
      <c r="AL591" t="s">
        <v>90</v>
      </c>
      <c r="AM591" t="s">
        <v>90</v>
      </c>
      <c r="AN591">
        <v>0</v>
      </c>
      <c r="AO591" t="s">
        <v>90</v>
      </c>
      <c r="AP591" t="s">
        <v>90</v>
      </c>
      <c r="AQ591">
        <v>0</v>
      </c>
      <c r="AR591" t="s">
        <v>90</v>
      </c>
      <c r="AT591" t="s">
        <v>90</v>
      </c>
      <c r="AU591" t="s">
        <v>90</v>
      </c>
      <c r="AW591">
        <v>2</v>
      </c>
      <c r="AY591">
        <v>12625.2</v>
      </c>
    </row>
    <row r="592" spans="1:51" ht="12.75" customHeight="1" x14ac:dyDescent="0.2">
      <c r="A592" t="s">
        <v>78</v>
      </c>
      <c r="B592">
        <v>1984</v>
      </c>
      <c r="C592" t="s">
        <v>90</v>
      </c>
      <c r="D592" t="s">
        <v>90</v>
      </c>
      <c r="G592">
        <v>0</v>
      </c>
      <c r="H592" t="s">
        <v>90</v>
      </c>
      <c r="I592" t="s">
        <v>90</v>
      </c>
      <c r="J592" t="s">
        <v>90</v>
      </c>
      <c r="K592" t="s">
        <v>90</v>
      </c>
      <c r="L592" t="s">
        <v>90</v>
      </c>
      <c r="M592" t="s">
        <v>90</v>
      </c>
      <c r="N592" t="s">
        <v>90</v>
      </c>
      <c r="O592" t="s">
        <v>90</v>
      </c>
      <c r="P592" t="s">
        <v>90</v>
      </c>
      <c r="Q592" t="s">
        <v>90</v>
      </c>
      <c r="R592" t="s">
        <v>90</v>
      </c>
      <c r="S592" t="s">
        <v>90</v>
      </c>
      <c r="T592" t="s">
        <v>90</v>
      </c>
      <c r="U592" t="s">
        <v>90</v>
      </c>
      <c r="V592" t="s">
        <v>90</v>
      </c>
      <c r="W592" t="s">
        <v>90</v>
      </c>
      <c r="X592" t="s">
        <v>90</v>
      </c>
      <c r="Y592" t="s">
        <v>90</v>
      </c>
      <c r="Z592" t="s">
        <v>90</v>
      </c>
      <c r="AA592" t="s">
        <v>90</v>
      </c>
      <c r="AB592" t="s">
        <v>90</v>
      </c>
      <c r="AC592">
        <v>6050</v>
      </c>
      <c r="AD592">
        <f>AC592/AY592</f>
        <v>0.17704657056403231</v>
      </c>
      <c r="AH592" t="s">
        <v>90</v>
      </c>
      <c r="AI592" t="s">
        <v>90</v>
      </c>
      <c r="AJ592" t="s">
        <v>90</v>
      </c>
      <c r="AK592" t="s">
        <v>90</v>
      </c>
      <c r="AL592" t="s">
        <v>90</v>
      </c>
      <c r="AM592" t="s">
        <v>90</v>
      </c>
      <c r="AN592">
        <v>0</v>
      </c>
      <c r="AO592" t="s">
        <v>90</v>
      </c>
      <c r="AP592" t="s">
        <v>90</v>
      </c>
      <c r="AQ592">
        <v>0</v>
      </c>
      <c r="AR592" t="s">
        <v>90</v>
      </c>
      <c r="AT592" t="s">
        <v>90</v>
      </c>
      <c r="AU592" t="s">
        <v>90</v>
      </c>
      <c r="AW592">
        <v>2</v>
      </c>
      <c r="AY592">
        <v>34171.800000000003</v>
      </c>
    </row>
    <row r="593" spans="1:51" ht="12.75" customHeight="1" x14ac:dyDescent="0.2">
      <c r="A593" t="s">
        <v>80</v>
      </c>
      <c r="B593">
        <v>1984</v>
      </c>
      <c r="C593" t="s">
        <v>90</v>
      </c>
      <c r="D593" t="s">
        <v>90</v>
      </c>
      <c r="G593">
        <v>0</v>
      </c>
      <c r="H593" t="s">
        <v>90</v>
      </c>
      <c r="I593" t="s">
        <v>90</v>
      </c>
      <c r="J593" t="s">
        <v>90</v>
      </c>
      <c r="K593" t="s">
        <v>90</v>
      </c>
      <c r="L593" t="s">
        <v>90</v>
      </c>
      <c r="M593" t="s">
        <v>90</v>
      </c>
      <c r="N593" t="s">
        <v>90</v>
      </c>
      <c r="O593" t="s">
        <v>90</v>
      </c>
      <c r="P593" t="s">
        <v>90</v>
      </c>
      <c r="Q593" t="s">
        <v>90</v>
      </c>
      <c r="R593" t="s">
        <v>90</v>
      </c>
      <c r="S593" t="s">
        <v>90</v>
      </c>
      <c r="T593" t="s">
        <v>90</v>
      </c>
      <c r="U593" t="s">
        <v>90</v>
      </c>
      <c r="V593" t="s">
        <v>90</v>
      </c>
      <c r="W593" t="s">
        <v>90</v>
      </c>
      <c r="X593" t="s">
        <v>90</v>
      </c>
      <c r="Y593" t="s">
        <v>90</v>
      </c>
      <c r="Z593" t="s">
        <v>90</v>
      </c>
      <c r="AA593" t="s">
        <v>90</v>
      </c>
      <c r="AB593" t="s">
        <v>90</v>
      </c>
      <c r="AC593">
        <v>2403</v>
      </c>
      <c r="AD593">
        <f>AC593/AY593</f>
        <v>0.30801610963989162</v>
      </c>
      <c r="AH593" t="s">
        <v>90</v>
      </c>
      <c r="AI593" t="s">
        <v>90</v>
      </c>
      <c r="AJ593" t="s">
        <v>90</v>
      </c>
      <c r="AK593" t="s">
        <v>90</v>
      </c>
      <c r="AL593" t="s">
        <v>90</v>
      </c>
      <c r="AM593" t="s">
        <v>90</v>
      </c>
      <c r="AN593">
        <v>0</v>
      </c>
      <c r="AO593" t="s">
        <v>90</v>
      </c>
      <c r="AP593" t="s">
        <v>90</v>
      </c>
      <c r="AQ593">
        <v>0</v>
      </c>
      <c r="AR593" t="s">
        <v>90</v>
      </c>
      <c r="AT593" t="s">
        <v>90</v>
      </c>
      <c r="AU593" t="s">
        <v>90</v>
      </c>
      <c r="AW593">
        <v>2</v>
      </c>
      <c r="AY593">
        <v>7801.54</v>
      </c>
    </row>
    <row r="594" spans="1:51" ht="12.75" customHeight="1" x14ac:dyDescent="0.2">
      <c r="A594" t="s">
        <v>81</v>
      </c>
      <c r="B594">
        <v>1984</v>
      </c>
      <c r="C594" t="s">
        <v>90</v>
      </c>
      <c r="D594" t="s">
        <v>90</v>
      </c>
      <c r="G594">
        <v>0</v>
      </c>
      <c r="H594" t="s">
        <v>90</v>
      </c>
      <c r="I594" t="s">
        <v>90</v>
      </c>
      <c r="J594" t="s">
        <v>90</v>
      </c>
      <c r="K594" t="s">
        <v>90</v>
      </c>
      <c r="L594" t="s">
        <v>90</v>
      </c>
      <c r="M594" t="s">
        <v>90</v>
      </c>
      <c r="N594" t="s">
        <v>90</v>
      </c>
      <c r="O594" t="s">
        <v>90</v>
      </c>
      <c r="P594" t="s">
        <v>90</v>
      </c>
      <c r="Q594" t="s">
        <v>90</v>
      </c>
      <c r="R594" t="s">
        <v>90</v>
      </c>
      <c r="S594" t="s">
        <v>90</v>
      </c>
      <c r="T594" t="s">
        <v>90</v>
      </c>
      <c r="U594" t="s">
        <v>90</v>
      </c>
      <c r="V594" t="s">
        <v>90</v>
      </c>
      <c r="W594" t="s">
        <v>90</v>
      </c>
      <c r="X594" t="s">
        <v>90</v>
      </c>
      <c r="Y594" t="s">
        <v>90</v>
      </c>
      <c r="Z594" t="s">
        <v>90</v>
      </c>
      <c r="AA594" t="s">
        <v>90</v>
      </c>
      <c r="AB594" t="s">
        <v>90</v>
      </c>
      <c r="AC594">
        <v>413</v>
      </c>
      <c r="AD594">
        <f>AC594/AY594</f>
        <v>8.1708397961444724E-3</v>
      </c>
      <c r="AH594" t="s">
        <v>90</v>
      </c>
      <c r="AI594" t="s">
        <v>90</v>
      </c>
      <c r="AJ594" t="s">
        <v>90</v>
      </c>
      <c r="AK594" t="s">
        <v>90</v>
      </c>
      <c r="AL594" t="s">
        <v>90</v>
      </c>
      <c r="AM594" t="s">
        <v>90</v>
      </c>
      <c r="AN594">
        <v>0</v>
      </c>
      <c r="AO594" t="s">
        <v>90</v>
      </c>
      <c r="AP594" t="s">
        <v>90</v>
      </c>
      <c r="AQ594">
        <v>0</v>
      </c>
      <c r="AR594" t="s">
        <v>90</v>
      </c>
      <c r="AT594" t="s">
        <v>90</v>
      </c>
      <c r="AU594" t="s">
        <v>90</v>
      </c>
      <c r="AW594">
        <v>2</v>
      </c>
      <c r="AY594">
        <v>50545.599999999999</v>
      </c>
    </row>
    <row r="595" spans="1:51" ht="12.75" customHeight="1" x14ac:dyDescent="0.2">
      <c r="A595" t="s">
        <v>82</v>
      </c>
      <c r="B595">
        <v>1984</v>
      </c>
      <c r="C595" t="s">
        <v>90</v>
      </c>
      <c r="D595" t="s">
        <v>90</v>
      </c>
      <c r="G595">
        <v>0</v>
      </c>
      <c r="H595" t="s">
        <v>90</v>
      </c>
      <c r="I595" t="s">
        <v>90</v>
      </c>
      <c r="J595" t="s">
        <v>90</v>
      </c>
      <c r="K595" t="s">
        <v>90</v>
      </c>
      <c r="L595" t="s">
        <v>90</v>
      </c>
      <c r="M595" t="s">
        <v>90</v>
      </c>
      <c r="N595" t="s">
        <v>90</v>
      </c>
      <c r="O595" t="s">
        <v>90</v>
      </c>
      <c r="P595" t="s">
        <v>90</v>
      </c>
      <c r="Q595" t="s">
        <v>90</v>
      </c>
      <c r="R595" t="s">
        <v>90</v>
      </c>
      <c r="S595" t="s">
        <v>90</v>
      </c>
      <c r="T595" t="s">
        <v>90</v>
      </c>
      <c r="U595" t="s">
        <v>90</v>
      </c>
      <c r="V595" t="s">
        <v>90</v>
      </c>
      <c r="W595" t="s">
        <v>90</v>
      </c>
      <c r="X595" t="s">
        <v>90</v>
      </c>
      <c r="Y595" t="s">
        <v>90</v>
      </c>
      <c r="Z595" t="s">
        <v>90</v>
      </c>
      <c r="AA595" t="s">
        <v>90</v>
      </c>
      <c r="AB595" t="s">
        <v>90</v>
      </c>
      <c r="AC595">
        <v>361</v>
      </c>
      <c r="AD595">
        <f>AC595/AY595</f>
        <v>1.7651171773771629E-3</v>
      </c>
      <c r="AH595" t="s">
        <v>90</v>
      </c>
      <c r="AI595" t="s">
        <v>90</v>
      </c>
      <c r="AJ595" t="s">
        <v>90</v>
      </c>
      <c r="AK595" t="s">
        <v>90</v>
      </c>
      <c r="AL595" t="s">
        <v>90</v>
      </c>
      <c r="AM595" t="s">
        <v>90</v>
      </c>
      <c r="AN595">
        <v>0</v>
      </c>
      <c r="AO595" t="s">
        <v>90</v>
      </c>
      <c r="AP595" t="s">
        <v>90</v>
      </c>
      <c r="AQ595">
        <v>0</v>
      </c>
      <c r="AR595" t="s">
        <v>90</v>
      </c>
      <c r="AT595" t="s">
        <v>90</v>
      </c>
      <c r="AU595" t="s">
        <v>90</v>
      </c>
      <c r="AW595">
        <v>2</v>
      </c>
      <c r="AY595">
        <v>204519</v>
      </c>
    </row>
    <row r="596" spans="1:51" ht="12.75" customHeight="1" x14ac:dyDescent="0.2">
      <c r="A596" t="s">
        <v>83</v>
      </c>
      <c r="B596">
        <v>1984</v>
      </c>
      <c r="C596" t="s">
        <v>90</v>
      </c>
      <c r="D596" t="s">
        <v>90</v>
      </c>
      <c r="G596">
        <v>0</v>
      </c>
      <c r="H596" t="s">
        <v>90</v>
      </c>
      <c r="I596" t="s">
        <v>90</v>
      </c>
      <c r="J596" t="s">
        <v>90</v>
      </c>
      <c r="K596" t="s">
        <v>90</v>
      </c>
      <c r="L596" t="s">
        <v>90</v>
      </c>
      <c r="M596" t="s">
        <v>90</v>
      </c>
      <c r="N596" t="s">
        <v>90</v>
      </c>
      <c r="O596" t="s">
        <v>90</v>
      </c>
      <c r="P596" t="s">
        <v>90</v>
      </c>
      <c r="Q596" t="s">
        <v>90</v>
      </c>
      <c r="R596" t="s">
        <v>90</v>
      </c>
      <c r="S596" t="s">
        <v>90</v>
      </c>
      <c r="T596" t="s">
        <v>90</v>
      </c>
      <c r="U596" t="s">
        <v>90</v>
      </c>
      <c r="V596" t="s">
        <v>90</v>
      </c>
      <c r="W596" t="s">
        <v>90</v>
      </c>
      <c r="X596" t="s">
        <v>90</v>
      </c>
      <c r="Y596" t="s">
        <v>90</v>
      </c>
      <c r="Z596" t="s">
        <v>90</v>
      </c>
      <c r="AA596" t="s">
        <v>90</v>
      </c>
      <c r="AB596" t="s">
        <v>90</v>
      </c>
      <c r="AC596">
        <v>0</v>
      </c>
      <c r="AD596">
        <f>AC596/AY596</f>
        <v>0</v>
      </c>
      <c r="AH596" t="s">
        <v>90</v>
      </c>
      <c r="AI596" t="s">
        <v>90</v>
      </c>
      <c r="AJ596" t="s">
        <v>90</v>
      </c>
      <c r="AK596" t="s">
        <v>90</v>
      </c>
      <c r="AL596" t="s">
        <v>90</v>
      </c>
      <c r="AM596" t="s">
        <v>90</v>
      </c>
      <c r="AN596">
        <v>0</v>
      </c>
      <c r="AO596" t="s">
        <v>90</v>
      </c>
      <c r="AP596" t="s">
        <v>90</v>
      </c>
      <c r="AQ596">
        <v>1</v>
      </c>
      <c r="AR596" t="s">
        <v>90</v>
      </c>
      <c r="AT596" t="s">
        <v>90</v>
      </c>
      <c r="AU596" t="s">
        <v>90</v>
      </c>
      <c r="AW596">
        <v>2</v>
      </c>
      <c r="AY596">
        <v>16764.599999999999</v>
      </c>
    </row>
    <row r="597" spans="1:51" ht="12.75" customHeight="1" x14ac:dyDescent="0.2">
      <c r="A597" t="s">
        <v>84</v>
      </c>
      <c r="B597">
        <v>1984</v>
      </c>
      <c r="C597" t="s">
        <v>90</v>
      </c>
      <c r="D597" t="s">
        <v>90</v>
      </c>
      <c r="G597">
        <v>0</v>
      </c>
      <c r="H597" t="s">
        <v>90</v>
      </c>
      <c r="I597" t="s">
        <v>90</v>
      </c>
      <c r="J597" t="s">
        <v>90</v>
      </c>
      <c r="K597" t="s">
        <v>90</v>
      </c>
      <c r="L597" t="s">
        <v>90</v>
      </c>
      <c r="M597" t="s">
        <v>90</v>
      </c>
      <c r="N597" t="s">
        <v>90</v>
      </c>
      <c r="O597" t="s">
        <v>90</v>
      </c>
      <c r="P597" t="s">
        <v>90</v>
      </c>
      <c r="Q597" t="s">
        <v>90</v>
      </c>
      <c r="R597" t="s">
        <v>90</v>
      </c>
      <c r="S597" t="s">
        <v>90</v>
      </c>
      <c r="T597" t="s">
        <v>90</v>
      </c>
      <c r="U597" t="s">
        <v>90</v>
      </c>
      <c r="V597" t="s">
        <v>90</v>
      </c>
      <c r="W597" t="s">
        <v>90</v>
      </c>
      <c r="X597" t="s">
        <v>90</v>
      </c>
      <c r="Y597" t="s">
        <v>90</v>
      </c>
      <c r="Z597" t="s">
        <v>90</v>
      </c>
      <c r="AA597" t="s">
        <v>90</v>
      </c>
      <c r="AB597" t="s">
        <v>90</v>
      </c>
      <c r="AC597">
        <v>925</v>
      </c>
      <c r="AD597">
        <f>AC597/AY597</f>
        <v>0.15231502369527775</v>
      </c>
      <c r="AH597" t="s">
        <v>90</v>
      </c>
      <c r="AI597" t="s">
        <v>90</v>
      </c>
      <c r="AJ597" t="s">
        <v>90</v>
      </c>
      <c r="AK597" t="s">
        <v>90</v>
      </c>
      <c r="AL597" t="s">
        <v>90</v>
      </c>
      <c r="AM597" t="s">
        <v>90</v>
      </c>
      <c r="AN597">
        <v>0</v>
      </c>
      <c r="AO597" t="s">
        <v>90</v>
      </c>
      <c r="AP597" t="s">
        <v>90</v>
      </c>
      <c r="AQ597">
        <v>0</v>
      </c>
      <c r="AR597" t="s">
        <v>90</v>
      </c>
      <c r="AT597" t="s">
        <v>90</v>
      </c>
      <c r="AU597" t="s">
        <v>90</v>
      </c>
      <c r="AW597">
        <v>2</v>
      </c>
      <c r="AY597">
        <v>6072.94</v>
      </c>
    </row>
    <row r="598" spans="1:51" ht="12.75" customHeight="1" x14ac:dyDescent="0.2">
      <c r="A598" t="s">
        <v>85</v>
      </c>
      <c r="B598">
        <v>1984</v>
      </c>
      <c r="C598" t="s">
        <v>90</v>
      </c>
      <c r="D598" t="s">
        <v>90</v>
      </c>
      <c r="G598">
        <v>0</v>
      </c>
      <c r="H598" t="s">
        <v>90</v>
      </c>
      <c r="I598" t="s">
        <v>90</v>
      </c>
      <c r="J598" t="s">
        <v>90</v>
      </c>
      <c r="K598" t="s">
        <v>90</v>
      </c>
      <c r="L598" t="s">
        <v>90</v>
      </c>
      <c r="M598" t="s">
        <v>90</v>
      </c>
      <c r="N598" t="s">
        <v>90</v>
      </c>
      <c r="O598" t="s">
        <v>90</v>
      </c>
      <c r="P598" t="s">
        <v>90</v>
      </c>
      <c r="Q598" t="s">
        <v>90</v>
      </c>
      <c r="R598" t="s">
        <v>90</v>
      </c>
      <c r="S598" t="s">
        <v>90</v>
      </c>
      <c r="T598" t="s">
        <v>90</v>
      </c>
      <c r="U598" t="s">
        <v>90</v>
      </c>
      <c r="V598" t="s">
        <v>90</v>
      </c>
      <c r="W598" t="s">
        <v>90</v>
      </c>
      <c r="X598" t="s">
        <v>90</v>
      </c>
      <c r="Y598" t="s">
        <v>90</v>
      </c>
      <c r="Z598" t="s">
        <v>90</v>
      </c>
      <c r="AA598" t="s">
        <v>90</v>
      </c>
      <c r="AB598" t="s">
        <v>90</v>
      </c>
      <c r="AC598">
        <v>85</v>
      </c>
      <c r="AD598">
        <f>AC598/AY598</f>
        <v>1.084903252157043E-3</v>
      </c>
      <c r="AH598" t="s">
        <v>90</v>
      </c>
      <c r="AI598" t="s">
        <v>90</v>
      </c>
      <c r="AJ598" t="s">
        <v>90</v>
      </c>
      <c r="AK598" t="s">
        <v>90</v>
      </c>
      <c r="AL598" t="s">
        <v>90</v>
      </c>
      <c r="AM598" t="s">
        <v>90</v>
      </c>
      <c r="AN598">
        <v>0</v>
      </c>
      <c r="AO598" t="s">
        <v>90</v>
      </c>
      <c r="AP598" t="s">
        <v>90</v>
      </c>
      <c r="AQ598">
        <v>0.5</v>
      </c>
      <c r="AR598" t="s">
        <v>90</v>
      </c>
      <c r="AT598" t="s">
        <v>90</v>
      </c>
      <c r="AU598" t="s">
        <v>90</v>
      </c>
      <c r="AW598">
        <v>2</v>
      </c>
      <c r="AY598">
        <v>78348</v>
      </c>
    </row>
    <row r="599" spans="1:51" ht="12.75" customHeight="1" x14ac:dyDescent="0.2">
      <c r="A599" t="s">
        <v>86</v>
      </c>
      <c r="B599">
        <v>1984</v>
      </c>
      <c r="C599" t="s">
        <v>90</v>
      </c>
      <c r="D599" t="s">
        <v>90</v>
      </c>
      <c r="G599">
        <v>0</v>
      </c>
      <c r="H599" t="s">
        <v>90</v>
      </c>
      <c r="I599" t="s">
        <v>90</v>
      </c>
      <c r="J599" t="s">
        <v>90</v>
      </c>
      <c r="K599" t="s">
        <v>90</v>
      </c>
      <c r="L599" t="s">
        <v>90</v>
      </c>
      <c r="M599" t="s">
        <v>90</v>
      </c>
      <c r="N599" t="s">
        <v>90</v>
      </c>
      <c r="O599" t="s">
        <v>90</v>
      </c>
      <c r="P599" t="s">
        <v>90</v>
      </c>
      <c r="Q599" t="s">
        <v>90</v>
      </c>
      <c r="R599" t="s">
        <v>90</v>
      </c>
      <c r="S599" t="s">
        <v>90</v>
      </c>
      <c r="T599" t="s">
        <v>90</v>
      </c>
      <c r="U599" t="s">
        <v>90</v>
      </c>
      <c r="V599" t="s">
        <v>90</v>
      </c>
      <c r="W599" t="s">
        <v>90</v>
      </c>
      <c r="X599" t="s">
        <v>90</v>
      </c>
      <c r="Y599" t="s">
        <v>90</v>
      </c>
      <c r="Z599" t="s">
        <v>90</v>
      </c>
      <c r="AA599" t="s">
        <v>90</v>
      </c>
      <c r="AB599" t="s">
        <v>90</v>
      </c>
      <c r="AC599">
        <v>10680</v>
      </c>
      <c r="AD599">
        <f>AC599/AY599</f>
        <v>0.1789532241741007</v>
      </c>
      <c r="AH599" t="s">
        <v>90</v>
      </c>
      <c r="AI599" t="s">
        <v>90</v>
      </c>
      <c r="AJ599" t="s">
        <v>90</v>
      </c>
      <c r="AK599" t="s">
        <v>90</v>
      </c>
      <c r="AL599" t="s">
        <v>90</v>
      </c>
      <c r="AM599" t="s">
        <v>90</v>
      </c>
      <c r="AN599">
        <v>0</v>
      </c>
      <c r="AO599" t="s">
        <v>90</v>
      </c>
      <c r="AP599" t="s">
        <v>90</v>
      </c>
      <c r="AQ599">
        <v>1</v>
      </c>
      <c r="AR599" t="s">
        <v>90</v>
      </c>
      <c r="AT599" t="s">
        <v>90</v>
      </c>
      <c r="AU599" t="s">
        <v>90</v>
      </c>
      <c r="AW599">
        <v>2</v>
      </c>
      <c r="AY599">
        <v>59680.4</v>
      </c>
    </row>
    <row r="600" spans="1:51" ht="12.75" customHeight="1" x14ac:dyDescent="0.2">
      <c r="A600" t="s">
        <v>87</v>
      </c>
      <c r="B600">
        <v>1984</v>
      </c>
      <c r="C600" t="s">
        <v>90</v>
      </c>
      <c r="D600" t="s">
        <v>90</v>
      </c>
      <c r="G600">
        <v>0</v>
      </c>
      <c r="H600" t="s">
        <v>90</v>
      </c>
      <c r="I600" t="s">
        <v>90</v>
      </c>
      <c r="J600" t="s">
        <v>90</v>
      </c>
      <c r="K600" t="s">
        <v>90</v>
      </c>
      <c r="L600" t="s">
        <v>90</v>
      </c>
      <c r="M600" t="s">
        <v>90</v>
      </c>
      <c r="N600" t="s">
        <v>90</v>
      </c>
      <c r="O600" t="s">
        <v>90</v>
      </c>
      <c r="P600" t="s">
        <v>90</v>
      </c>
      <c r="Q600" t="s">
        <v>90</v>
      </c>
      <c r="R600" t="s">
        <v>90</v>
      </c>
      <c r="S600" t="s">
        <v>90</v>
      </c>
      <c r="T600" t="s">
        <v>90</v>
      </c>
      <c r="U600" t="s">
        <v>90</v>
      </c>
      <c r="V600" t="s">
        <v>90</v>
      </c>
      <c r="W600" t="s">
        <v>90</v>
      </c>
      <c r="X600" t="s">
        <v>90</v>
      </c>
      <c r="Y600" t="s">
        <v>90</v>
      </c>
      <c r="Z600" t="s">
        <v>90</v>
      </c>
      <c r="AA600" t="s">
        <v>90</v>
      </c>
      <c r="AB600" t="s">
        <v>90</v>
      </c>
      <c r="AC600">
        <v>11155</v>
      </c>
      <c r="AD600">
        <f>AC600/AY600</f>
        <v>0.5841292782036781</v>
      </c>
      <c r="AH600" t="s">
        <v>90</v>
      </c>
      <c r="AI600" t="s">
        <v>90</v>
      </c>
      <c r="AJ600" t="s">
        <v>90</v>
      </c>
      <c r="AK600" t="s">
        <v>90</v>
      </c>
      <c r="AL600" t="s">
        <v>90</v>
      </c>
      <c r="AM600" t="s">
        <v>90</v>
      </c>
      <c r="AN600">
        <v>0</v>
      </c>
      <c r="AO600" t="s">
        <v>90</v>
      </c>
      <c r="AP600" t="s">
        <v>90</v>
      </c>
      <c r="AQ600">
        <v>0</v>
      </c>
      <c r="AR600" t="s">
        <v>90</v>
      </c>
      <c r="AT600" t="s">
        <v>90</v>
      </c>
      <c r="AU600" t="s">
        <v>90</v>
      </c>
      <c r="AW600">
        <v>2</v>
      </c>
      <c r="AY600">
        <v>19096.8</v>
      </c>
    </row>
    <row r="601" spans="1:51" ht="12.75" customHeight="1" x14ac:dyDescent="0.2">
      <c r="A601" t="s">
        <v>88</v>
      </c>
      <c r="B601">
        <v>1984</v>
      </c>
      <c r="C601" t="s">
        <v>90</v>
      </c>
      <c r="D601" t="s">
        <v>90</v>
      </c>
      <c r="G601">
        <v>0</v>
      </c>
      <c r="H601" t="s">
        <v>90</v>
      </c>
      <c r="I601" t="s">
        <v>90</v>
      </c>
      <c r="J601" t="s">
        <v>90</v>
      </c>
      <c r="K601" t="s">
        <v>90</v>
      </c>
      <c r="L601" t="s">
        <v>90</v>
      </c>
      <c r="M601" t="s">
        <v>90</v>
      </c>
      <c r="N601" t="s">
        <v>90</v>
      </c>
      <c r="O601" t="s">
        <v>90</v>
      </c>
      <c r="P601" t="s">
        <v>90</v>
      </c>
      <c r="Q601" t="s">
        <v>90</v>
      </c>
      <c r="R601" t="s">
        <v>90</v>
      </c>
      <c r="S601" t="s">
        <v>90</v>
      </c>
      <c r="T601" t="s">
        <v>90</v>
      </c>
      <c r="U601" t="s">
        <v>90</v>
      </c>
      <c r="V601" t="s">
        <v>90</v>
      </c>
      <c r="W601" t="s">
        <v>90</v>
      </c>
      <c r="X601" t="s">
        <v>90</v>
      </c>
      <c r="Y601" t="s">
        <v>90</v>
      </c>
      <c r="Z601" t="s">
        <v>90</v>
      </c>
      <c r="AA601" t="s">
        <v>90</v>
      </c>
      <c r="AB601" t="s">
        <v>90</v>
      </c>
      <c r="AC601">
        <v>24</v>
      </c>
      <c r="AD601">
        <f>AC601/AY601</f>
        <v>4.0094891242607505E-4</v>
      </c>
      <c r="AH601" t="s">
        <v>90</v>
      </c>
      <c r="AI601" t="s">
        <v>90</v>
      </c>
      <c r="AJ601" t="s">
        <v>90</v>
      </c>
      <c r="AK601" t="s">
        <v>90</v>
      </c>
      <c r="AL601" t="s">
        <v>90</v>
      </c>
      <c r="AM601" t="s">
        <v>90</v>
      </c>
      <c r="AN601">
        <v>0</v>
      </c>
      <c r="AO601" t="s">
        <v>90</v>
      </c>
      <c r="AP601" t="s">
        <v>90</v>
      </c>
      <c r="AQ601">
        <v>0</v>
      </c>
      <c r="AR601" t="s">
        <v>90</v>
      </c>
      <c r="AT601" t="s">
        <v>90</v>
      </c>
      <c r="AU601" t="s">
        <v>90</v>
      </c>
      <c r="AW601">
        <v>2</v>
      </c>
      <c r="AY601">
        <v>59858</v>
      </c>
    </row>
    <row r="602" spans="1:51" ht="12.75" customHeight="1" x14ac:dyDescent="0.2">
      <c r="A602" t="s">
        <v>89</v>
      </c>
      <c r="B602">
        <v>1984</v>
      </c>
      <c r="C602" t="s">
        <v>90</v>
      </c>
      <c r="D602" t="s">
        <v>90</v>
      </c>
      <c r="G602">
        <v>0</v>
      </c>
      <c r="H602" t="s">
        <v>90</v>
      </c>
      <c r="I602" t="s">
        <v>90</v>
      </c>
      <c r="J602" t="s">
        <v>90</v>
      </c>
      <c r="K602" t="s">
        <v>90</v>
      </c>
      <c r="L602" t="s">
        <v>90</v>
      </c>
      <c r="M602" t="s">
        <v>90</v>
      </c>
      <c r="N602" t="s">
        <v>90</v>
      </c>
      <c r="O602" t="s">
        <v>90</v>
      </c>
      <c r="P602" t="s">
        <v>90</v>
      </c>
      <c r="Q602" t="s">
        <v>90</v>
      </c>
      <c r="R602" t="s">
        <v>90</v>
      </c>
      <c r="S602" t="s">
        <v>90</v>
      </c>
      <c r="T602" t="s">
        <v>90</v>
      </c>
      <c r="U602" t="s">
        <v>90</v>
      </c>
      <c r="V602" t="s">
        <v>90</v>
      </c>
      <c r="W602" t="s">
        <v>90</v>
      </c>
      <c r="X602" t="s">
        <v>90</v>
      </c>
      <c r="Y602" t="s">
        <v>90</v>
      </c>
      <c r="Z602" t="s">
        <v>90</v>
      </c>
      <c r="AA602" t="s">
        <v>90</v>
      </c>
      <c r="AB602" t="s">
        <v>90</v>
      </c>
      <c r="AC602">
        <v>33</v>
      </c>
      <c r="AD602">
        <f>AC602/AY602</f>
        <v>5.024536486509119E-3</v>
      </c>
      <c r="AH602" t="s">
        <v>90</v>
      </c>
      <c r="AI602" t="s">
        <v>90</v>
      </c>
      <c r="AJ602" t="s">
        <v>90</v>
      </c>
      <c r="AK602" t="s">
        <v>90</v>
      </c>
      <c r="AL602" t="s">
        <v>90</v>
      </c>
      <c r="AM602" t="s">
        <v>90</v>
      </c>
      <c r="AN602">
        <v>0</v>
      </c>
      <c r="AO602" t="s">
        <v>90</v>
      </c>
      <c r="AP602" t="s">
        <v>90</v>
      </c>
      <c r="AQ602">
        <v>1</v>
      </c>
      <c r="AR602" t="s">
        <v>90</v>
      </c>
      <c r="AT602" t="s">
        <v>90</v>
      </c>
      <c r="AU602" t="s">
        <v>90</v>
      </c>
      <c r="AW602">
        <v>2</v>
      </c>
      <c r="AY602">
        <v>6567.77</v>
      </c>
    </row>
    <row r="603" spans="1:51" ht="12.75" customHeight="1" x14ac:dyDescent="0.2">
      <c r="A603" t="s">
        <v>34</v>
      </c>
      <c r="B603">
        <v>1985</v>
      </c>
      <c r="C603" t="s">
        <v>90</v>
      </c>
      <c r="D603" t="s">
        <v>90</v>
      </c>
      <c r="G603">
        <v>0</v>
      </c>
      <c r="H603" t="s">
        <v>90</v>
      </c>
      <c r="I603" t="s">
        <v>90</v>
      </c>
      <c r="J603" t="s">
        <v>90</v>
      </c>
      <c r="K603" t="s">
        <v>90</v>
      </c>
      <c r="L603" t="s">
        <v>90</v>
      </c>
      <c r="M603" t="s">
        <v>90</v>
      </c>
      <c r="N603" t="s">
        <v>90</v>
      </c>
      <c r="O603">
        <v>0</v>
      </c>
      <c r="P603" t="s">
        <v>90</v>
      </c>
      <c r="Q603" t="s">
        <v>90</v>
      </c>
      <c r="R603" t="s">
        <v>90</v>
      </c>
      <c r="S603" t="s">
        <v>90</v>
      </c>
      <c r="T603" t="s">
        <v>90</v>
      </c>
      <c r="U603" t="s">
        <v>90</v>
      </c>
      <c r="V603" t="s">
        <v>90</v>
      </c>
      <c r="W603" t="s">
        <v>90</v>
      </c>
      <c r="X603" t="s">
        <v>90</v>
      </c>
      <c r="Y603" t="s">
        <v>90</v>
      </c>
      <c r="Z603" t="s">
        <v>90</v>
      </c>
      <c r="AA603" t="s">
        <v>90</v>
      </c>
      <c r="AB603" t="s">
        <v>90</v>
      </c>
      <c r="AC603">
        <v>66</v>
      </c>
      <c r="AD603">
        <f>AC603/AY603</f>
        <v>1.485272176126275E-3</v>
      </c>
      <c r="AH603" t="s">
        <v>90</v>
      </c>
      <c r="AI603" t="s">
        <v>90</v>
      </c>
      <c r="AJ603" t="s">
        <v>90</v>
      </c>
      <c r="AK603" t="s">
        <v>90</v>
      </c>
      <c r="AL603" t="s">
        <v>90</v>
      </c>
      <c r="AM603" t="s">
        <v>90</v>
      </c>
      <c r="AN603">
        <v>0</v>
      </c>
      <c r="AO603" t="s">
        <v>90</v>
      </c>
      <c r="AP603" t="s">
        <v>90</v>
      </c>
      <c r="AQ603">
        <v>0</v>
      </c>
      <c r="AR603" t="s">
        <v>90</v>
      </c>
      <c r="AT603" t="s">
        <v>90</v>
      </c>
      <c r="AU603" t="s">
        <v>90</v>
      </c>
      <c r="AW603">
        <v>2</v>
      </c>
      <c r="AY603">
        <v>44436.3</v>
      </c>
    </row>
    <row r="604" spans="1:51" ht="12.75" customHeight="1" x14ac:dyDescent="0.2">
      <c r="A604" t="s">
        <v>35</v>
      </c>
      <c r="B604">
        <v>1985</v>
      </c>
      <c r="C604" t="s">
        <v>90</v>
      </c>
      <c r="D604" t="s">
        <v>90</v>
      </c>
      <c r="G604">
        <v>0</v>
      </c>
      <c r="H604" t="s">
        <v>90</v>
      </c>
      <c r="I604" t="s">
        <v>90</v>
      </c>
      <c r="J604" t="s">
        <v>90</v>
      </c>
      <c r="K604" t="s">
        <v>90</v>
      </c>
      <c r="L604" t="s">
        <v>90</v>
      </c>
      <c r="M604" t="s">
        <v>90</v>
      </c>
      <c r="N604" t="s">
        <v>90</v>
      </c>
      <c r="O604">
        <v>0</v>
      </c>
      <c r="P604" t="s">
        <v>90</v>
      </c>
      <c r="Q604" t="s">
        <v>90</v>
      </c>
      <c r="R604" t="s">
        <v>90</v>
      </c>
      <c r="S604" t="s">
        <v>90</v>
      </c>
      <c r="T604" t="s">
        <v>90</v>
      </c>
      <c r="U604" t="s">
        <v>90</v>
      </c>
      <c r="V604">
        <v>0</v>
      </c>
      <c r="W604">
        <v>0</v>
      </c>
      <c r="X604">
        <v>0</v>
      </c>
      <c r="Y604">
        <v>0</v>
      </c>
      <c r="Z604">
        <v>1</v>
      </c>
      <c r="AA604">
        <v>0</v>
      </c>
      <c r="AB604">
        <v>0</v>
      </c>
      <c r="AC604">
        <v>0</v>
      </c>
      <c r="AD604">
        <f>AC604/AY604</f>
        <v>0</v>
      </c>
      <c r="AH604" t="s">
        <v>90</v>
      </c>
      <c r="AI604" t="s">
        <v>90</v>
      </c>
      <c r="AJ604" t="s">
        <v>90</v>
      </c>
      <c r="AK604" t="s">
        <v>90</v>
      </c>
      <c r="AL604" t="s">
        <v>90</v>
      </c>
      <c r="AM604" t="s">
        <v>90</v>
      </c>
      <c r="AN604">
        <v>0</v>
      </c>
      <c r="AO604" t="s">
        <v>90</v>
      </c>
      <c r="AP604" t="s">
        <v>90</v>
      </c>
      <c r="AQ604">
        <v>1</v>
      </c>
      <c r="AR604" t="s">
        <v>90</v>
      </c>
      <c r="AT604" t="s">
        <v>90</v>
      </c>
      <c r="AU604" t="s">
        <v>90</v>
      </c>
      <c r="AW604">
        <v>2</v>
      </c>
      <c r="AY604">
        <v>10362</v>
      </c>
    </row>
    <row r="605" spans="1:51" ht="12.75" customHeight="1" x14ac:dyDescent="0.2">
      <c r="A605" t="s">
        <v>36</v>
      </c>
      <c r="B605">
        <v>1985</v>
      </c>
      <c r="C605" t="s">
        <v>90</v>
      </c>
      <c r="D605" t="s">
        <v>90</v>
      </c>
      <c r="G605">
        <v>0</v>
      </c>
      <c r="H605" t="s">
        <v>90</v>
      </c>
      <c r="I605" t="s">
        <v>90</v>
      </c>
      <c r="J605" t="s">
        <v>90</v>
      </c>
      <c r="K605" t="s">
        <v>90</v>
      </c>
      <c r="L605" t="s">
        <v>90</v>
      </c>
      <c r="M605" t="s">
        <v>90</v>
      </c>
      <c r="N605" t="s">
        <v>90</v>
      </c>
      <c r="O605">
        <v>0</v>
      </c>
      <c r="P605" t="s">
        <v>90</v>
      </c>
      <c r="Q605" t="s">
        <v>90</v>
      </c>
      <c r="R605" t="s">
        <v>90</v>
      </c>
      <c r="S605" t="s">
        <v>90</v>
      </c>
      <c r="T605" t="s">
        <v>90</v>
      </c>
      <c r="U605" t="s">
        <v>90</v>
      </c>
      <c r="V605" t="s">
        <v>90</v>
      </c>
      <c r="W605" t="s">
        <v>90</v>
      </c>
      <c r="X605" t="s">
        <v>90</v>
      </c>
      <c r="Y605" t="s">
        <v>90</v>
      </c>
      <c r="Z605" t="s">
        <v>90</v>
      </c>
      <c r="AA605" t="s">
        <v>90</v>
      </c>
      <c r="AB605" t="s">
        <v>90</v>
      </c>
      <c r="AC605">
        <v>11837</v>
      </c>
      <c r="AD605">
        <f>AC605/AY605</f>
        <v>0.28193536708523081</v>
      </c>
      <c r="AH605" t="s">
        <v>90</v>
      </c>
      <c r="AI605" t="s">
        <v>90</v>
      </c>
      <c r="AJ605" t="s">
        <v>90</v>
      </c>
      <c r="AK605" t="s">
        <v>90</v>
      </c>
      <c r="AL605" t="s">
        <v>90</v>
      </c>
      <c r="AM605" t="s">
        <v>90</v>
      </c>
      <c r="AN605">
        <v>0</v>
      </c>
      <c r="AO605" t="s">
        <v>90</v>
      </c>
      <c r="AP605" t="s">
        <v>90</v>
      </c>
      <c r="AQ605">
        <v>0</v>
      </c>
      <c r="AR605" t="s">
        <v>90</v>
      </c>
      <c r="AT605" t="s">
        <v>90</v>
      </c>
      <c r="AU605" t="s">
        <v>90</v>
      </c>
      <c r="AW605">
        <v>2</v>
      </c>
      <c r="AY605">
        <v>41984.800000000003</v>
      </c>
    </row>
    <row r="606" spans="1:51" ht="12.75" customHeight="1" x14ac:dyDescent="0.2">
      <c r="A606" t="s">
        <v>38</v>
      </c>
      <c r="B606">
        <v>1985</v>
      </c>
      <c r="C606" t="s">
        <v>90</v>
      </c>
      <c r="D606" t="s">
        <v>90</v>
      </c>
      <c r="G606">
        <v>0</v>
      </c>
      <c r="H606" t="s">
        <v>90</v>
      </c>
      <c r="I606" t="s">
        <v>90</v>
      </c>
      <c r="J606" t="s">
        <v>90</v>
      </c>
      <c r="K606" t="s">
        <v>90</v>
      </c>
      <c r="L606" t="s">
        <v>90</v>
      </c>
      <c r="M606" t="s">
        <v>90</v>
      </c>
      <c r="N606" t="s">
        <v>90</v>
      </c>
      <c r="O606">
        <v>0</v>
      </c>
      <c r="P606" t="s">
        <v>90</v>
      </c>
      <c r="Q606" t="s">
        <v>90</v>
      </c>
      <c r="R606" t="s">
        <v>90</v>
      </c>
      <c r="S606" t="s">
        <v>90</v>
      </c>
      <c r="T606" t="s">
        <v>90</v>
      </c>
      <c r="U606" t="s">
        <v>90</v>
      </c>
      <c r="V606" t="s">
        <v>90</v>
      </c>
      <c r="W606" t="s">
        <v>90</v>
      </c>
      <c r="X606" t="s">
        <v>90</v>
      </c>
      <c r="Y606" t="s">
        <v>90</v>
      </c>
      <c r="Z606" t="s">
        <v>90</v>
      </c>
      <c r="AA606" t="s">
        <v>90</v>
      </c>
      <c r="AB606" t="s">
        <v>90</v>
      </c>
      <c r="AC606">
        <v>20648</v>
      </c>
      <c r="AD606">
        <f>AC606/AY606</f>
        <v>0.81440111069039511</v>
      </c>
      <c r="AH606" t="s">
        <v>90</v>
      </c>
      <c r="AI606" t="s">
        <v>90</v>
      </c>
      <c r="AJ606" t="s">
        <v>90</v>
      </c>
      <c r="AK606" t="s">
        <v>90</v>
      </c>
      <c r="AL606" t="s">
        <v>90</v>
      </c>
      <c r="AM606" t="s">
        <v>90</v>
      </c>
      <c r="AN606">
        <v>0</v>
      </c>
      <c r="AO606" t="s">
        <v>90</v>
      </c>
      <c r="AP606" t="s">
        <v>90</v>
      </c>
      <c r="AQ606">
        <v>0</v>
      </c>
      <c r="AR606" t="s">
        <v>90</v>
      </c>
      <c r="AT606" t="s">
        <v>90</v>
      </c>
      <c r="AU606" t="s">
        <v>90</v>
      </c>
      <c r="AW606">
        <v>2</v>
      </c>
      <c r="AY606">
        <v>25353.599999999999</v>
      </c>
    </row>
    <row r="607" spans="1:51" ht="12.75" customHeight="1" x14ac:dyDescent="0.2">
      <c r="A607" t="s">
        <v>39</v>
      </c>
      <c r="B607">
        <v>1985</v>
      </c>
      <c r="C607" t="s">
        <v>90</v>
      </c>
      <c r="D607" t="s">
        <v>90</v>
      </c>
      <c r="G607">
        <v>0</v>
      </c>
      <c r="H607" t="s">
        <v>90</v>
      </c>
      <c r="I607" t="s">
        <v>90</v>
      </c>
      <c r="J607" t="s">
        <v>90</v>
      </c>
      <c r="K607" t="s">
        <v>90</v>
      </c>
      <c r="L607" t="s">
        <v>90</v>
      </c>
      <c r="M607" t="s">
        <v>90</v>
      </c>
      <c r="N607" t="s">
        <v>90</v>
      </c>
      <c r="O607">
        <v>1</v>
      </c>
      <c r="P607" t="s">
        <v>90</v>
      </c>
      <c r="Q607" t="s">
        <v>90</v>
      </c>
      <c r="R607" t="s">
        <v>90</v>
      </c>
      <c r="S607" t="s">
        <v>90</v>
      </c>
      <c r="T607" t="s">
        <v>90</v>
      </c>
      <c r="U607" t="s">
        <v>90</v>
      </c>
      <c r="V607" t="s">
        <v>90</v>
      </c>
      <c r="W607" t="s">
        <v>90</v>
      </c>
      <c r="X607" t="s">
        <v>90</v>
      </c>
      <c r="Y607" t="s">
        <v>90</v>
      </c>
      <c r="Z607" t="s">
        <v>90</v>
      </c>
      <c r="AA607" t="s">
        <v>90</v>
      </c>
      <c r="AB607" t="s">
        <v>90</v>
      </c>
      <c r="AC607">
        <v>122812</v>
      </c>
      <c r="AD607">
        <f>AC607/AY607</f>
        <v>0.28688292909685092</v>
      </c>
      <c r="AH607" t="s">
        <v>90</v>
      </c>
      <c r="AI607" t="s">
        <v>90</v>
      </c>
      <c r="AJ607" t="s">
        <v>90</v>
      </c>
      <c r="AK607" t="s">
        <v>90</v>
      </c>
      <c r="AL607" t="s">
        <v>90</v>
      </c>
      <c r="AM607" t="s">
        <v>90</v>
      </c>
      <c r="AN607">
        <v>0</v>
      </c>
      <c r="AO607" t="s">
        <v>90</v>
      </c>
      <c r="AP607" t="s">
        <v>90</v>
      </c>
      <c r="AQ607">
        <v>0.5</v>
      </c>
      <c r="AR607" t="s">
        <v>90</v>
      </c>
      <c r="AT607" t="s">
        <v>90</v>
      </c>
      <c r="AU607" t="s">
        <v>90</v>
      </c>
      <c r="AW607">
        <v>2</v>
      </c>
      <c r="AY607">
        <v>428091</v>
      </c>
    </row>
    <row r="608" spans="1:51" ht="12.75" customHeight="1" x14ac:dyDescent="0.2">
      <c r="A608" t="s">
        <v>40</v>
      </c>
      <c r="B608">
        <v>1985</v>
      </c>
      <c r="C608" t="s">
        <v>90</v>
      </c>
      <c r="D608" t="s">
        <v>90</v>
      </c>
      <c r="G608">
        <v>0</v>
      </c>
      <c r="H608" t="s">
        <v>90</v>
      </c>
      <c r="I608" t="s">
        <v>90</v>
      </c>
      <c r="J608" t="s">
        <v>90</v>
      </c>
      <c r="K608" t="s">
        <v>90</v>
      </c>
      <c r="L608" t="s">
        <v>90</v>
      </c>
      <c r="M608" t="s">
        <v>90</v>
      </c>
      <c r="N608" t="s">
        <v>90</v>
      </c>
      <c r="O608">
        <v>0</v>
      </c>
      <c r="P608" t="s">
        <v>90</v>
      </c>
      <c r="Q608" t="s">
        <v>90</v>
      </c>
      <c r="R608" t="s">
        <v>90</v>
      </c>
      <c r="S608" t="s">
        <v>90</v>
      </c>
      <c r="T608" t="s">
        <v>90</v>
      </c>
      <c r="U608" t="s">
        <v>90</v>
      </c>
      <c r="V608" t="s">
        <v>90</v>
      </c>
      <c r="W608" t="s">
        <v>90</v>
      </c>
      <c r="X608" t="s">
        <v>90</v>
      </c>
      <c r="Y608" t="s">
        <v>90</v>
      </c>
      <c r="Z608" t="s">
        <v>90</v>
      </c>
      <c r="AA608" t="s">
        <v>90</v>
      </c>
      <c r="AB608" t="s">
        <v>90</v>
      </c>
      <c r="AC608">
        <v>8552</v>
      </c>
      <c r="AD608">
        <f>AC608/AY608</f>
        <v>0.17636189659154652</v>
      </c>
      <c r="AH608" t="s">
        <v>90</v>
      </c>
      <c r="AI608" t="s">
        <v>90</v>
      </c>
      <c r="AJ608" t="s">
        <v>90</v>
      </c>
      <c r="AK608" t="s">
        <v>90</v>
      </c>
      <c r="AL608" t="s">
        <v>90</v>
      </c>
      <c r="AM608" t="s">
        <v>90</v>
      </c>
      <c r="AN608">
        <v>0</v>
      </c>
      <c r="AO608" t="s">
        <v>90</v>
      </c>
      <c r="AP608" t="s">
        <v>90</v>
      </c>
      <c r="AQ608">
        <v>1</v>
      </c>
      <c r="AR608" t="s">
        <v>90</v>
      </c>
      <c r="AT608" t="s">
        <v>90</v>
      </c>
      <c r="AU608" t="s">
        <v>90</v>
      </c>
      <c r="AW608">
        <v>2</v>
      </c>
      <c r="AY608">
        <v>48491.199999999997</v>
      </c>
    </row>
    <row r="609" spans="1:51" ht="12.75" customHeight="1" x14ac:dyDescent="0.2">
      <c r="A609" t="s">
        <v>41</v>
      </c>
      <c r="B609">
        <v>1985</v>
      </c>
      <c r="C609" t="s">
        <v>90</v>
      </c>
      <c r="D609" t="s">
        <v>90</v>
      </c>
      <c r="G609">
        <v>0</v>
      </c>
      <c r="H609" t="s">
        <v>90</v>
      </c>
      <c r="I609" t="s">
        <v>90</v>
      </c>
      <c r="J609" t="s">
        <v>90</v>
      </c>
      <c r="K609" t="s">
        <v>90</v>
      </c>
      <c r="L609" t="s">
        <v>90</v>
      </c>
      <c r="M609" t="s">
        <v>90</v>
      </c>
      <c r="N609" t="s">
        <v>90</v>
      </c>
      <c r="O609">
        <v>0</v>
      </c>
      <c r="P609" t="s">
        <v>90</v>
      </c>
      <c r="Q609" t="s">
        <v>90</v>
      </c>
      <c r="R609" t="s">
        <v>90</v>
      </c>
      <c r="S609" t="s">
        <v>90</v>
      </c>
      <c r="T609" t="s">
        <v>90</v>
      </c>
      <c r="U609" t="s">
        <v>90</v>
      </c>
      <c r="V609" t="s">
        <v>90</v>
      </c>
      <c r="W609" t="s">
        <v>90</v>
      </c>
      <c r="X609" t="s">
        <v>90</v>
      </c>
      <c r="Y609" t="s">
        <v>90</v>
      </c>
      <c r="Z609" t="s">
        <v>90</v>
      </c>
      <c r="AA609" t="s">
        <v>90</v>
      </c>
      <c r="AB609" t="s">
        <v>90</v>
      </c>
      <c r="AC609">
        <v>78152</v>
      </c>
      <c r="AD609">
        <f>AC609/AY609</f>
        <v>1.3412968111763293</v>
      </c>
      <c r="AH609" t="s">
        <v>90</v>
      </c>
      <c r="AI609" t="s">
        <v>90</v>
      </c>
      <c r="AJ609" t="s">
        <v>90</v>
      </c>
      <c r="AK609" t="s">
        <v>90</v>
      </c>
      <c r="AL609" t="s">
        <v>90</v>
      </c>
      <c r="AM609" t="s">
        <v>90</v>
      </c>
      <c r="AN609">
        <v>0</v>
      </c>
      <c r="AO609" t="s">
        <v>90</v>
      </c>
      <c r="AP609" t="s">
        <v>90</v>
      </c>
      <c r="AQ609">
        <v>1</v>
      </c>
      <c r="AR609" t="s">
        <v>90</v>
      </c>
      <c r="AT609" t="s">
        <v>90</v>
      </c>
      <c r="AU609" t="s">
        <v>90</v>
      </c>
      <c r="AW609">
        <v>2</v>
      </c>
      <c r="AY609">
        <v>58266</v>
      </c>
    </row>
    <row r="610" spans="1:51" ht="12.75" customHeight="1" x14ac:dyDescent="0.2">
      <c r="A610" t="s">
        <v>42</v>
      </c>
      <c r="B610">
        <v>1985</v>
      </c>
      <c r="C610" t="s">
        <v>90</v>
      </c>
      <c r="D610" t="s">
        <v>90</v>
      </c>
      <c r="G610">
        <v>0</v>
      </c>
      <c r="H610" t="s">
        <v>90</v>
      </c>
      <c r="I610" t="s">
        <v>90</v>
      </c>
      <c r="J610" t="s">
        <v>90</v>
      </c>
      <c r="K610" t="s">
        <v>90</v>
      </c>
      <c r="L610" t="s">
        <v>90</v>
      </c>
      <c r="M610" t="s">
        <v>90</v>
      </c>
      <c r="N610" t="s">
        <v>90</v>
      </c>
      <c r="O610">
        <v>0</v>
      </c>
      <c r="P610" t="s">
        <v>90</v>
      </c>
      <c r="Q610" t="s">
        <v>90</v>
      </c>
      <c r="R610" t="s">
        <v>90</v>
      </c>
      <c r="S610" t="s">
        <v>90</v>
      </c>
      <c r="T610" t="s">
        <v>90</v>
      </c>
      <c r="U610" t="s">
        <v>90</v>
      </c>
      <c r="V610" t="s">
        <v>90</v>
      </c>
      <c r="W610" t="s">
        <v>90</v>
      </c>
      <c r="X610" t="s">
        <v>90</v>
      </c>
      <c r="Y610" t="s">
        <v>90</v>
      </c>
      <c r="Z610" t="s">
        <v>90</v>
      </c>
      <c r="AA610" t="s">
        <v>90</v>
      </c>
      <c r="AB610" t="s">
        <v>90</v>
      </c>
      <c r="AC610">
        <v>279</v>
      </c>
      <c r="AD610">
        <f>AC610/AY610</f>
        <v>2.9546852942453534E-2</v>
      </c>
      <c r="AH610" t="s">
        <v>90</v>
      </c>
      <c r="AI610" t="s">
        <v>90</v>
      </c>
      <c r="AJ610" t="s">
        <v>90</v>
      </c>
      <c r="AK610" t="s">
        <v>90</v>
      </c>
      <c r="AL610" t="s">
        <v>90</v>
      </c>
      <c r="AM610" t="s">
        <v>90</v>
      </c>
      <c r="AN610">
        <v>0</v>
      </c>
      <c r="AO610" t="s">
        <v>90</v>
      </c>
      <c r="AP610" t="s">
        <v>90</v>
      </c>
      <c r="AQ610">
        <v>0</v>
      </c>
      <c r="AR610" t="s">
        <v>90</v>
      </c>
      <c r="AT610" t="s">
        <v>90</v>
      </c>
      <c r="AU610" t="s">
        <v>90</v>
      </c>
      <c r="AW610">
        <v>2</v>
      </c>
      <c r="AY610">
        <v>9442.6299999999992</v>
      </c>
    </row>
    <row r="611" spans="1:51" ht="12.75" customHeight="1" x14ac:dyDescent="0.2">
      <c r="A611" t="s">
        <v>43</v>
      </c>
      <c r="B611">
        <v>1985</v>
      </c>
      <c r="C611" t="s">
        <v>90</v>
      </c>
      <c r="D611" t="s">
        <v>90</v>
      </c>
      <c r="G611">
        <v>0</v>
      </c>
      <c r="H611" t="s">
        <v>90</v>
      </c>
      <c r="I611" t="s">
        <v>90</v>
      </c>
      <c r="J611" t="s">
        <v>90</v>
      </c>
      <c r="K611" t="s">
        <v>90</v>
      </c>
      <c r="L611" t="s">
        <v>90</v>
      </c>
      <c r="M611" t="s">
        <v>90</v>
      </c>
      <c r="N611" t="s">
        <v>90</v>
      </c>
      <c r="O611">
        <v>0</v>
      </c>
      <c r="P611" t="s">
        <v>90</v>
      </c>
      <c r="Q611" t="s">
        <v>90</v>
      </c>
      <c r="R611" t="s">
        <v>90</v>
      </c>
      <c r="S611" t="s">
        <v>90</v>
      </c>
      <c r="T611" t="s">
        <v>90</v>
      </c>
      <c r="U611" t="s">
        <v>90</v>
      </c>
      <c r="V611" t="s">
        <v>90</v>
      </c>
      <c r="W611" t="s">
        <v>90</v>
      </c>
      <c r="X611" t="s">
        <v>90</v>
      </c>
      <c r="Y611" t="s">
        <v>90</v>
      </c>
      <c r="Z611" t="s">
        <v>90</v>
      </c>
      <c r="AA611" t="s">
        <v>90</v>
      </c>
      <c r="AB611" t="s">
        <v>90</v>
      </c>
      <c r="AC611">
        <v>116548</v>
      </c>
      <c r="AD611">
        <f>AC611/AY611</f>
        <v>0.71495699755849196</v>
      </c>
      <c r="AH611" t="s">
        <v>90</v>
      </c>
      <c r="AI611" t="s">
        <v>90</v>
      </c>
      <c r="AJ611" t="s">
        <v>90</v>
      </c>
      <c r="AK611" t="s">
        <v>90</v>
      </c>
      <c r="AL611" t="s">
        <v>90</v>
      </c>
      <c r="AM611" t="s">
        <v>90</v>
      </c>
      <c r="AN611">
        <v>0</v>
      </c>
      <c r="AO611" t="s">
        <v>90</v>
      </c>
      <c r="AP611" t="s">
        <v>90</v>
      </c>
      <c r="AQ611">
        <v>0</v>
      </c>
      <c r="AR611" t="s">
        <v>90</v>
      </c>
      <c r="AT611" t="s">
        <v>90</v>
      </c>
      <c r="AU611" t="s">
        <v>90</v>
      </c>
      <c r="AW611">
        <v>2</v>
      </c>
      <c r="AY611">
        <v>163014</v>
      </c>
    </row>
    <row r="612" spans="1:51" ht="12.75" customHeight="1" x14ac:dyDescent="0.2">
      <c r="A612" t="s">
        <v>45</v>
      </c>
      <c r="B612">
        <v>1985</v>
      </c>
      <c r="C612" t="s">
        <v>90</v>
      </c>
      <c r="D612" t="s">
        <v>90</v>
      </c>
      <c r="G612">
        <v>0</v>
      </c>
      <c r="H612" t="s">
        <v>90</v>
      </c>
      <c r="I612" t="s">
        <v>90</v>
      </c>
      <c r="J612" t="s">
        <v>90</v>
      </c>
      <c r="K612" t="s">
        <v>90</v>
      </c>
      <c r="L612" t="s">
        <v>90</v>
      </c>
      <c r="M612" t="s">
        <v>90</v>
      </c>
      <c r="N612" t="s">
        <v>90</v>
      </c>
      <c r="O612">
        <v>0</v>
      </c>
      <c r="P612" t="s">
        <v>90</v>
      </c>
      <c r="Q612" t="s">
        <v>90</v>
      </c>
      <c r="R612" t="s">
        <v>90</v>
      </c>
      <c r="S612" t="s">
        <v>90</v>
      </c>
      <c r="T612" t="s">
        <v>90</v>
      </c>
      <c r="U612" t="s">
        <v>90</v>
      </c>
      <c r="V612">
        <v>0</v>
      </c>
      <c r="W612">
        <v>0</v>
      </c>
      <c r="X612">
        <v>0</v>
      </c>
      <c r="Y612">
        <v>0</v>
      </c>
      <c r="Z612">
        <v>1</v>
      </c>
      <c r="AA612">
        <v>0</v>
      </c>
      <c r="AB612">
        <v>0</v>
      </c>
      <c r="AC612">
        <v>0</v>
      </c>
      <c r="AD612">
        <f>AC612/AY612</f>
        <v>0</v>
      </c>
      <c r="AH612" t="s">
        <v>90</v>
      </c>
      <c r="AI612" t="s">
        <v>90</v>
      </c>
      <c r="AJ612" t="s">
        <v>90</v>
      </c>
      <c r="AK612" t="s">
        <v>90</v>
      </c>
      <c r="AL612" t="s">
        <v>90</v>
      </c>
      <c r="AM612" t="s">
        <v>90</v>
      </c>
      <c r="AN612">
        <v>0</v>
      </c>
      <c r="AO612" t="s">
        <v>90</v>
      </c>
      <c r="AP612" t="s">
        <v>90</v>
      </c>
      <c r="AQ612">
        <v>0</v>
      </c>
      <c r="AR612" t="s">
        <v>90</v>
      </c>
      <c r="AT612" t="s">
        <v>90</v>
      </c>
      <c r="AU612" t="s">
        <v>90</v>
      </c>
      <c r="AW612">
        <v>2</v>
      </c>
      <c r="AY612">
        <v>75077</v>
      </c>
    </row>
    <row r="613" spans="1:51" ht="12.75" customHeight="1" x14ac:dyDescent="0.2">
      <c r="A613" t="s">
        <v>47</v>
      </c>
      <c r="B613">
        <v>1985</v>
      </c>
      <c r="C613" t="s">
        <v>90</v>
      </c>
      <c r="D613" t="s">
        <v>90</v>
      </c>
      <c r="G613">
        <v>0</v>
      </c>
      <c r="H613" t="s">
        <v>90</v>
      </c>
      <c r="I613" t="s">
        <v>90</v>
      </c>
      <c r="J613" t="s">
        <v>90</v>
      </c>
      <c r="K613" t="s">
        <v>90</v>
      </c>
      <c r="L613" t="s">
        <v>90</v>
      </c>
      <c r="M613" t="s">
        <v>90</v>
      </c>
      <c r="N613" t="s">
        <v>90</v>
      </c>
      <c r="O613">
        <v>1</v>
      </c>
      <c r="P613" t="s">
        <v>90</v>
      </c>
      <c r="Q613" t="s">
        <v>90</v>
      </c>
      <c r="R613" t="s">
        <v>90</v>
      </c>
      <c r="S613" t="s">
        <v>90</v>
      </c>
      <c r="T613" t="s">
        <v>90</v>
      </c>
      <c r="U613" t="s">
        <v>90</v>
      </c>
      <c r="V613">
        <v>0</v>
      </c>
      <c r="W613">
        <v>0</v>
      </c>
      <c r="X613">
        <v>0</v>
      </c>
      <c r="Y613">
        <v>0</v>
      </c>
      <c r="Z613">
        <v>0</v>
      </c>
      <c r="AA613">
        <v>0</v>
      </c>
      <c r="AB613">
        <v>0</v>
      </c>
      <c r="AC613">
        <v>0</v>
      </c>
      <c r="AD613">
        <f>AC613/AY613</f>
        <v>0</v>
      </c>
      <c r="AE613">
        <v>0</v>
      </c>
      <c r="AH613" t="s">
        <v>90</v>
      </c>
      <c r="AI613" t="s">
        <v>90</v>
      </c>
      <c r="AJ613" t="s">
        <v>90</v>
      </c>
      <c r="AK613" t="s">
        <v>90</v>
      </c>
      <c r="AL613" t="s">
        <v>90</v>
      </c>
      <c r="AM613" t="s">
        <v>90</v>
      </c>
      <c r="AN613">
        <v>0</v>
      </c>
      <c r="AO613" t="s">
        <v>90</v>
      </c>
      <c r="AP613" t="s">
        <v>90</v>
      </c>
      <c r="AQ613">
        <v>1</v>
      </c>
      <c r="AR613" t="s">
        <v>90</v>
      </c>
      <c r="AT613" t="s">
        <v>90</v>
      </c>
      <c r="AU613" t="s">
        <v>90</v>
      </c>
      <c r="AW613">
        <v>2</v>
      </c>
      <c r="AY613">
        <v>15984.9</v>
      </c>
    </row>
    <row r="614" spans="1:51" ht="12.75" customHeight="1" x14ac:dyDescent="0.2">
      <c r="A614" t="s">
        <v>48</v>
      </c>
      <c r="B614">
        <v>1985</v>
      </c>
      <c r="C614" t="s">
        <v>90</v>
      </c>
      <c r="D614" t="s">
        <v>90</v>
      </c>
      <c r="G614">
        <v>0</v>
      </c>
      <c r="H614" t="s">
        <v>90</v>
      </c>
      <c r="I614" t="s">
        <v>90</v>
      </c>
      <c r="J614" t="s">
        <v>90</v>
      </c>
      <c r="K614" t="s">
        <v>90</v>
      </c>
      <c r="L614" t="s">
        <v>90</v>
      </c>
      <c r="M614" t="s">
        <v>90</v>
      </c>
      <c r="N614" t="s">
        <v>90</v>
      </c>
      <c r="O614">
        <v>1</v>
      </c>
      <c r="P614" t="s">
        <v>90</v>
      </c>
      <c r="Q614" t="s">
        <v>90</v>
      </c>
      <c r="R614" t="s">
        <v>90</v>
      </c>
      <c r="S614" t="s">
        <v>90</v>
      </c>
      <c r="T614" t="s">
        <v>90</v>
      </c>
      <c r="U614" t="s">
        <v>90</v>
      </c>
      <c r="V614" t="s">
        <v>90</v>
      </c>
      <c r="W614" t="s">
        <v>90</v>
      </c>
      <c r="X614" t="s">
        <v>90</v>
      </c>
      <c r="Y614" t="s">
        <v>90</v>
      </c>
      <c r="Z614" t="s">
        <v>90</v>
      </c>
      <c r="AA614" t="s">
        <v>90</v>
      </c>
      <c r="AB614" t="s">
        <v>90</v>
      </c>
      <c r="AC614">
        <v>412</v>
      </c>
      <c r="AD614">
        <f>AC614/AY614</f>
        <v>3.5985361294774261E-2</v>
      </c>
      <c r="AH614" t="s">
        <v>90</v>
      </c>
      <c r="AI614" t="s">
        <v>90</v>
      </c>
      <c r="AJ614" t="s">
        <v>90</v>
      </c>
      <c r="AK614" t="s">
        <v>90</v>
      </c>
      <c r="AL614" t="s">
        <v>90</v>
      </c>
      <c r="AM614" t="s">
        <v>90</v>
      </c>
      <c r="AN614">
        <v>0</v>
      </c>
      <c r="AO614" t="s">
        <v>90</v>
      </c>
      <c r="AP614" t="s">
        <v>90</v>
      </c>
      <c r="AQ614">
        <v>0</v>
      </c>
      <c r="AR614" t="s">
        <v>90</v>
      </c>
      <c r="AT614" t="s">
        <v>90</v>
      </c>
      <c r="AU614" t="s">
        <v>90</v>
      </c>
      <c r="AW614">
        <v>2</v>
      </c>
      <c r="AY614">
        <v>11449.1</v>
      </c>
    </row>
    <row r="615" spans="1:51" ht="12.75" customHeight="1" x14ac:dyDescent="0.2">
      <c r="A615" t="s">
        <v>49</v>
      </c>
      <c r="B615">
        <v>1985</v>
      </c>
      <c r="C615" t="s">
        <v>90</v>
      </c>
      <c r="D615" t="s">
        <v>90</v>
      </c>
      <c r="G615">
        <v>0</v>
      </c>
      <c r="H615" t="s">
        <v>90</v>
      </c>
      <c r="I615" t="s">
        <v>90</v>
      </c>
      <c r="J615" t="s">
        <v>90</v>
      </c>
      <c r="K615" t="s">
        <v>90</v>
      </c>
      <c r="L615" t="s">
        <v>90</v>
      </c>
      <c r="M615" t="s">
        <v>90</v>
      </c>
      <c r="N615" t="s">
        <v>90</v>
      </c>
      <c r="O615">
        <v>1</v>
      </c>
      <c r="P615" t="s">
        <v>90</v>
      </c>
      <c r="Q615" t="s">
        <v>90</v>
      </c>
      <c r="R615" t="s">
        <v>90</v>
      </c>
      <c r="S615" t="s">
        <v>90</v>
      </c>
      <c r="T615" t="s">
        <v>90</v>
      </c>
      <c r="U615" t="s">
        <v>90</v>
      </c>
      <c r="V615" t="s">
        <v>90</v>
      </c>
      <c r="W615" t="s">
        <v>90</v>
      </c>
      <c r="X615" t="s">
        <v>90</v>
      </c>
      <c r="Y615" t="s">
        <v>90</v>
      </c>
      <c r="Z615" t="s">
        <v>90</v>
      </c>
      <c r="AA615" t="s">
        <v>90</v>
      </c>
      <c r="AB615" t="s">
        <v>90</v>
      </c>
      <c r="AC615">
        <v>68180</v>
      </c>
      <c r="AD615">
        <f>AC615/AY615</f>
        <v>0.39197649750774699</v>
      </c>
      <c r="AH615" t="s">
        <v>90</v>
      </c>
      <c r="AI615" t="s">
        <v>90</v>
      </c>
      <c r="AJ615" t="s">
        <v>90</v>
      </c>
      <c r="AK615" t="s">
        <v>90</v>
      </c>
      <c r="AL615" t="s">
        <v>90</v>
      </c>
      <c r="AM615" t="s">
        <v>90</v>
      </c>
      <c r="AN615">
        <v>0</v>
      </c>
      <c r="AO615" t="s">
        <v>90</v>
      </c>
      <c r="AP615" t="s">
        <v>90</v>
      </c>
      <c r="AQ615">
        <v>1</v>
      </c>
      <c r="AR615" t="s">
        <v>90</v>
      </c>
      <c r="AT615" t="s">
        <v>90</v>
      </c>
      <c r="AU615" t="s">
        <v>90</v>
      </c>
      <c r="AW615">
        <v>2</v>
      </c>
      <c r="AY615">
        <v>173939</v>
      </c>
    </row>
    <row r="616" spans="1:51" ht="12.75" customHeight="1" x14ac:dyDescent="0.2">
      <c r="A616" t="s">
        <v>50</v>
      </c>
      <c r="B616">
        <v>1985</v>
      </c>
      <c r="C616" t="s">
        <v>90</v>
      </c>
      <c r="D616" t="s">
        <v>90</v>
      </c>
      <c r="G616">
        <v>0</v>
      </c>
      <c r="H616" t="s">
        <v>90</v>
      </c>
      <c r="I616" t="s">
        <v>90</v>
      </c>
      <c r="J616" t="s">
        <v>90</v>
      </c>
      <c r="K616" t="s">
        <v>90</v>
      </c>
      <c r="L616" t="s">
        <v>90</v>
      </c>
      <c r="M616" t="s">
        <v>90</v>
      </c>
      <c r="N616" t="s">
        <v>90</v>
      </c>
      <c r="O616">
        <v>0</v>
      </c>
      <c r="P616" t="s">
        <v>90</v>
      </c>
      <c r="Q616" t="s">
        <v>90</v>
      </c>
      <c r="R616" t="s">
        <v>90</v>
      </c>
      <c r="S616" t="s">
        <v>90</v>
      </c>
      <c r="T616" t="s">
        <v>90</v>
      </c>
      <c r="U616" t="s">
        <v>90</v>
      </c>
      <c r="V616" t="s">
        <v>90</v>
      </c>
      <c r="W616">
        <v>0</v>
      </c>
      <c r="X616">
        <v>0</v>
      </c>
      <c r="Y616">
        <v>0</v>
      </c>
      <c r="Z616">
        <v>1</v>
      </c>
      <c r="AA616">
        <v>0</v>
      </c>
      <c r="AB616">
        <v>0</v>
      </c>
      <c r="AC616">
        <v>97</v>
      </c>
      <c r="AD616">
        <f>AC616/AY616</f>
        <v>1.3907627545131686E-3</v>
      </c>
      <c r="AH616" t="s">
        <v>90</v>
      </c>
      <c r="AI616" t="s">
        <v>90</v>
      </c>
      <c r="AJ616" t="s">
        <v>90</v>
      </c>
      <c r="AK616" t="s">
        <v>90</v>
      </c>
      <c r="AL616" t="s">
        <v>90</v>
      </c>
      <c r="AM616" t="s">
        <v>90</v>
      </c>
      <c r="AN616">
        <v>0</v>
      </c>
      <c r="AO616" t="s">
        <v>90</v>
      </c>
      <c r="AP616" t="s">
        <v>90</v>
      </c>
      <c r="AQ616">
        <v>0</v>
      </c>
      <c r="AR616" t="s">
        <v>90</v>
      </c>
      <c r="AT616" t="s">
        <v>90</v>
      </c>
      <c r="AU616" t="s">
        <v>90</v>
      </c>
      <c r="AW616">
        <v>2</v>
      </c>
      <c r="AY616">
        <v>69745.899999999994</v>
      </c>
    </row>
    <row r="617" spans="1:51" ht="12.75" customHeight="1" x14ac:dyDescent="0.2">
      <c r="A617" t="s">
        <v>51</v>
      </c>
      <c r="B617">
        <v>1985</v>
      </c>
      <c r="C617" t="s">
        <v>90</v>
      </c>
      <c r="D617" t="s">
        <v>90</v>
      </c>
      <c r="G617">
        <v>0</v>
      </c>
      <c r="H617" t="s">
        <v>90</v>
      </c>
      <c r="I617" t="s">
        <v>90</v>
      </c>
      <c r="J617" t="s">
        <v>90</v>
      </c>
      <c r="K617" t="s">
        <v>90</v>
      </c>
      <c r="L617" t="s">
        <v>90</v>
      </c>
      <c r="M617" t="s">
        <v>90</v>
      </c>
      <c r="N617" t="s">
        <v>90</v>
      </c>
      <c r="O617">
        <v>1</v>
      </c>
      <c r="P617" t="s">
        <v>90</v>
      </c>
      <c r="Q617" t="s">
        <v>90</v>
      </c>
      <c r="R617" t="s">
        <v>90</v>
      </c>
      <c r="S617" t="s">
        <v>90</v>
      </c>
      <c r="T617" t="s">
        <v>90</v>
      </c>
      <c r="U617" t="s">
        <v>90</v>
      </c>
      <c r="V617" t="s">
        <v>90</v>
      </c>
      <c r="W617" t="s">
        <v>90</v>
      </c>
      <c r="X617" t="s">
        <v>90</v>
      </c>
      <c r="Y617" t="s">
        <v>90</v>
      </c>
      <c r="Z617" t="s">
        <v>90</v>
      </c>
      <c r="AA617" t="s">
        <v>90</v>
      </c>
      <c r="AB617" t="s">
        <v>90</v>
      </c>
      <c r="AC617">
        <v>0</v>
      </c>
      <c r="AD617">
        <f>AC617/AY617</f>
        <v>0</v>
      </c>
      <c r="AH617" t="s">
        <v>90</v>
      </c>
      <c r="AI617" t="s">
        <v>90</v>
      </c>
      <c r="AJ617" t="s">
        <v>90</v>
      </c>
      <c r="AK617" t="s">
        <v>90</v>
      </c>
      <c r="AL617" t="s">
        <v>90</v>
      </c>
      <c r="AM617" t="s">
        <v>90</v>
      </c>
      <c r="AN617">
        <v>0</v>
      </c>
      <c r="AO617" t="s">
        <v>90</v>
      </c>
      <c r="AP617" t="s">
        <v>90</v>
      </c>
      <c r="AQ617">
        <v>0</v>
      </c>
      <c r="AR617" t="s">
        <v>90</v>
      </c>
      <c r="AT617" t="s">
        <v>90</v>
      </c>
      <c r="AU617" t="s">
        <v>90</v>
      </c>
      <c r="AW617">
        <v>2</v>
      </c>
      <c r="AY617">
        <v>37860.1</v>
      </c>
    </row>
    <row r="618" spans="1:51" ht="12.75" customHeight="1" x14ac:dyDescent="0.2">
      <c r="A618" t="s">
        <v>52</v>
      </c>
      <c r="B618">
        <v>1985</v>
      </c>
      <c r="C618" t="s">
        <v>90</v>
      </c>
      <c r="D618" t="s">
        <v>90</v>
      </c>
      <c r="G618">
        <v>0</v>
      </c>
      <c r="H618" t="s">
        <v>90</v>
      </c>
      <c r="I618" t="s">
        <v>90</v>
      </c>
      <c r="J618" t="s">
        <v>90</v>
      </c>
      <c r="K618" t="s">
        <v>90</v>
      </c>
      <c r="L618" t="s">
        <v>90</v>
      </c>
      <c r="M618" t="s">
        <v>90</v>
      </c>
      <c r="N618" t="s">
        <v>90</v>
      </c>
      <c r="O618">
        <v>1</v>
      </c>
      <c r="P618" t="s">
        <v>90</v>
      </c>
      <c r="Q618" t="s">
        <v>90</v>
      </c>
      <c r="R618" t="s">
        <v>90</v>
      </c>
      <c r="S618" t="s">
        <v>90</v>
      </c>
      <c r="T618" t="s">
        <v>90</v>
      </c>
      <c r="U618" t="s">
        <v>90</v>
      </c>
      <c r="V618" t="s">
        <v>90</v>
      </c>
      <c r="W618" t="s">
        <v>90</v>
      </c>
      <c r="X618" t="s">
        <v>90</v>
      </c>
      <c r="Y618" t="s">
        <v>90</v>
      </c>
      <c r="Z618" t="s">
        <v>90</v>
      </c>
      <c r="AA618" t="s">
        <v>90</v>
      </c>
      <c r="AB618" t="s">
        <v>90</v>
      </c>
      <c r="AC618">
        <v>810</v>
      </c>
      <c r="AD618">
        <f>AC618/AY618</f>
        <v>2.341290831678532E-2</v>
      </c>
      <c r="AH618" t="s">
        <v>90</v>
      </c>
      <c r="AI618" t="s">
        <v>90</v>
      </c>
      <c r="AJ618" t="s">
        <v>90</v>
      </c>
      <c r="AK618" t="s">
        <v>90</v>
      </c>
      <c r="AL618" t="s">
        <v>90</v>
      </c>
      <c r="AM618" t="s">
        <v>90</v>
      </c>
      <c r="AN618">
        <v>0</v>
      </c>
      <c r="AO618" t="s">
        <v>90</v>
      </c>
      <c r="AP618" t="s">
        <v>90</v>
      </c>
      <c r="AQ618">
        <v>0</v>
      </c>
      <c r="AR618" t="s">
        <v>90</v>
      </c>
      <c r="AT618" t="s">
        <v>90</v>
      </c>
      <c r="AU618" t="s">
        <v>90</v>
      </c>
      <c r="AW618">
        <v>2</v>
      </c>
      <c r="AY618">
        <v>34596.300000000003</v>
      </c>
    </row>
    <row r="619" spans="1:51" ht="12.75" customHeight="1" x14ac:dyDescent="0.2">
      <c r="A619" t="s">
        <v>53</v>
      </c>
      <c r="B619">
        <v>1985</v>
      </c>
      <c r="C619" t="s">
        <v>90</v>
      </c>
      <c r="D619" t="s">
        <v>90</v>
      </c>
      <c r="G619">
        <v>0</v>
      </c>
      <c r="H619" t="s">
        <v>90</v>
      </c>
      <c r="I619" t="s">
        <v>90</v>
      </c>
      <c r="J619" t="s">
        <v>90</v>
      </c>
      <c r="K619" t="s">
        <v>90</v>
      </c>
      <c r="L619" t="s">
        <v>90</v>
      </c>
      <c r="M619" t="s">
        <v>90</v>
      </c>
      <c r="N619" t="s">
        <v>90</v>
      </c>
      <c r="O619">
        <v>0</v>
      </c>
      <c r="P619" t="s">
        <v>90</v>
      </c>
      <c r="Q619" t="s">
        <v>90</v>
      </c>
      <c r="R619" t="s">
        <v>90</v>
      </c>
      <c r="S619" t="s">
        <v>90</v>
      </c>
      <c r="T619" t="s">
        <v>90</v>
      </c>
      <c r="U619" t="s">
        <v>90</v>
      </c>
      <c r="V619" t="s">
        <v>90</v>
      </c>
      <c r="W619" t="s">
        <v>90</v>
      </c>
      <c r="X619" t="s">
        <v>90</v>
      </c>
      <c r="Y619" t="s">
        <v>90</v>
      </c>
      <c r="Z619" t="s">
        <v>90</v>
      </c>
      <c r="AA619" t="s">
        <v>90</v>
      </c>
      <c r="AB619" t="s">
        <v>90</v>
      </c>
      <c r="AC619">
        <v>11700</v>
      </c>
      <c r="AD619">
        <f>AC619/AY619</f>
        <v>0.27876324423234083</v>
      </c>
      <c r="AH619" t="s">
        <v>90</v>
      </c>
      <c r="AI619" t="s">
        <v>90</v>
      </c>
      <c r="AJ619" t="s">
        <v>90</v>
      </c>
      <c r="AK619" t="s">
        <v>90</v>
      </c>
      <c r="AL619" t="s">
        <v>90</v>
      </c>
      <c r="AM619" t="s">
        <v>90</v>
      </c>
      <c r="AN619">
        <v>0</v>
      </c>
      <c r="AO619" t="s">
        <v>90</v>
      </c>
      <c r="AP619" t="s">
        <v>90</v>
      </c>
      <c r="AQ619">
        <v>0</v>
      </c>
      <c r="AR619" t="s">
        <v>90</v>
      </c>
      <c r="AT619" t="s">
        <v>90</v>
      </c>
      <c r="AU619" t="s">
        <v>90</v>
      </c>
      <c r="AW619">
        <v>2</v>
      </c>
      <c r="AY619">
        <v>41971.1</v>
      </c>
    </row>
    <row r="620" spans="1:51" ht="12.75" customHeight="1" x14ac:dyDescent="0.2">
      <c r="A620" t="s">
        <v>54</v>
      </c>
      <c r="B620">
        <v>1985</v>
      </c>
      <c r="C620" t="s">
        <v>90</v>
      </c>
      <c r="D620" t="s">
        <v>90</v>
      </c>
      <c r="G620">
        <v>0</v>
      </c>
      <c r="H620" t="s">
        <v>90</v>
      </c>
      <c r="I620" t="s">
        <v>90</v>
      </c>
      <c r="J620" t="s">
        <v>90</v>
      </c>
      <c r="K620" t="s">
        <v>90</v>
      </c>
      <c r="L620" t="s">
        <v>90</v>
      </c>
      <c r="M620" t="s">
        <v>90</v>
      </c>
      <c r="N620" t="s">
        <v>90</v>
      </c>
      <c r="O620">
        <v>0</v>
      </c>
      <c r="P620" t="s">
        <v>90</v>
      </c>
      <c r="Q620" t="s">
        <v>90</v>
      </c>
      <c r="R620" t="s">
        <v>90</v>
      </c>
      <c r="S620" t="s">
        <v>90</v>
      </c>
      <c r="T620" t="s">
        <v>90</v>
      </c>
      <c r="U620" t="s">
        <v>90</v>
      </c>
      <c r="V620" t="s">
        <v>90</v>
      </c>
      <c r="W620" t="s">
        <v>90</v>
      </c>
      <c r="X620" t="s">
        <v>90</v>
      </c>
      <c r="Y620" t="s">
        <v>90</v>
      </c>
      <c r="Z620" t="s">
        <v>90</v>
      </c>
      <c r="AA620" t="s">
        <v>90</v>
      </c>
      <c r="AB620" t="s">
        <v>90</v>
      </c>
      <c r="AC620">
        <v>25373</v>
      </c>
      <c r="AD620">
        <f>AC620/AY620</f>
        <v>0.48565691830941704</v>
      </c>
      <c r="AH620" t="s">
        <v>90</v>
      </c>
      <c r="AI620" t="s">
        <v>90</v>
      </c>
      <c r="AJ620" t="s">
        <v>90</v>
      </c>
      <c r="AK620" t="s">
        <v>90</v>
      </c>
      <c r="AL620" t="s">
        <v>90</v>
      </c>
      <c r="AM620" t="s">
        <v>90</v>
      </c>
      <c r="AN620">
        <v>0</v>
      </c>
      <c r="AO620" t="s">
        <v>90</v>
      </c>
      <c r="AP620" t="s">
        <v>90</v>
      </c>
      <c r="AQ620">
        <v>1</v>
      </c>
      <c r="AR620" t="s">
        <v>90</v>
      </c>
      <c r="AT620" t="s">
        <v>90</v>
      </c>
      <c r="AU620" t="s">
        <v>90</v>
      </c>
      <c r="AW620">
        <v>2</v>
      </c>
      <c r="AY620">
        <v>52244.7</v>
      </c>
    </row>
    <row r="621" spans="1:51" ht="12.75" customHeight="1" x14ac:dyDescent="0.2">
      <c r="A621" t="s">
        <v>55</v>
      </c>
      <c r="B621">
        <v>1985</v>
      </c>
      <c r="C621" t="s">
        <v>90</v>
      </c>
      <c r="D621" t="s">
        <v>90</v>
      </c>
      <c r="G621">
        <v>0</v>
      </c>
      <c r="H621" t="s">
        <v>90</v>
      </c>
      <c r="I621" t="s">
        <v>90</v>
      </c>
      <c r="J621" t="s">
        <v>90</v>
      </c>
      <c r="K621" t="s">
        <v>90</v>
      </c>
      <c r="L621" t="s">
        <v>90</v>
      </c>
      <c r="M621" t="s">
        <v>90</v>
      </c>
      <c r="N621" t="s">
        <v>90</v>
      </c>
      <c r="O621">
        <v>0</v>
      </c>
      <c r="P621" t="s">
        <v>90</v>
      </c>
      <c r="Q621" t="s">
        <v>90</v>
      </c>
      <c r="R621" t="s">
        <v>90</v>
      </c>
      <c r="S621" t="s">
        <v>90</v>
      </c>
      <c r="T621" t="s">
        <v>90</v>
      </c>
      <c r="U621" t="s">
        <v>90</v>
      </c>
      <c r="V621" t="s">
        <v>90</v>
      </c>
      <c r="W621" t="s">
        <v>90</v>
      </c>
      <c r="X621" t="s">
        <v>90</v>
      </c>
      <c r="Y621" t="s">
        <v>90</v>
      </c>
      <c r="Z621" t="s">
        <v>90</v>
      </c>
      <c r="AA621" t="s">
        <v>90</v>
      </c>
      <c r="AB621" t="s">
        <v>90</v>
      </c>
      <c r="AC621">
        <v>1180</v>
      </c>
      <c r="AD621">
        <f>AC621/AY621</f>
        <v>8.2857022483744575E-2</v>
      </c>
      <c r="AH621" t="s">
        <v>90</v>
      </c>
      <c r="AI621" t="s">
        <v>90</v>
      </c>
      <c r="AJ621" t="s">
        <v>90</v>
      </c>
      <c r="AK621" t="s">
        <v>90</v>
      </c>
      <c r="AL621" t="s">
        <v>90</v>
      </c>
      <c r="AM621" t="s">
        <v>90</v>
      </c>
      <c r="AN621">
        <v>0</v>
      </c>
      <c r="AO621" t="s">
        <v>90</v>
      </c>
      <c r="AP621" t="s">
        <v>90</v>
      </c>
      <c r="AQ621">
        <v>0</v>
      </c>
      <c r="AR621" t="s">
        <v>90</v>
      </c>
      <c r="AT621" t="s">
        <v>90</v>
      </c>
      <c r="AU621" t="s">
        <v>90</v>
      </c>
      <c r="AW621">
        <v>2</v>
      </c>
      <c r="AY621">
        <v>14241.4</v>
      </c>
    </row>
    <row r="622" spans="1:51" ht="12.75" customHeight="1" x14ac:dyDescent="0.2">
      <c r="A622" t="s">
        <v>56</v>
      </c>
      <c r="B622">
        <v>1985</v>
      </c>
      <c r="C622" t="s">
        <v>90</v>
      </c>
      <c r="D622" t="s">
        <v>90</v>
      </c>
      <c r="G622">
        <v>0</v>
      </c>
      <c r="H622" t="s">
        <v>90</v>
      </c>
      <c r="I622" t="s">
        <v>90</v>
      </c>
      <c r="J622" t="s">
        <v>90</v>
      </c>
      <c r="K622" t="s">
        <v>90</v>
      </c>
      <c r="L622" t="s">
        <v>90</v>
      </c>
      <c r="M622" t="s">
        <v>90</v>
      </c>
      <c r="N622" t="s">
        <v>90</v>
      </c>
      <c r="O622">
        <v>1</v>
      </c>
      <c r="P622" t="s">
        <v>90</v>
      </c>
      <c r="Q622" t="s">
        <v>90</v>
      </c>
      <c r="R622" t="s">
        <v>90</v>
      </c>
      <c r="S622" t="s">
        <v>90</v>
      </c>
      <c r="T622" t="s">
        <v>90</v>
      </c>
      <c r="U622" t="s">
        <v>90</v>
      </c>
      <c r="V622" t="s">
        <v>90</v>
      </c>
      <c r="W622" t="s">
        <v>90</v>
      </c>
      <c r="X622" t="s">
        <v>90</v>
      </c>
      <c r="Y622" t="s">
        <v>90</v>
      </c>
      <c r="Z622" t="s">
        <v>90</v>
      </c>
      <c r="AA622" t="s">
        <v>90</v>
      </c>
      <c r="AB622" t="s">
        <v>90</v>
      </c>
      <c r="AC622">
        <v>15497</v>
      </c>
      <c r="AD622">
        <f>AC622/AY622</f>
        <v>0.21242793186734255</v>
      </c>
      <c r="AH622" t="s">
        <v>90</v>
      </c>
      <c r="AI622" t="s">
        <v>90</v>
      </c>
      <c r="AJ622" t="s">
        <v>90</v>
      </c>
      <c r="AK622" t="s">
        <v>90</v>
      </c>
      <c r="AL622" t="s">
        <v>90</v>
      </c>
      <c r="AM622" t="s">
        <v>90</v>
      </c>
      <c r="AN622">
        <v>0</v>
      </c>
      <c r="AO622" t="s">
        <v>90</v>
      </c>
      <c r="AP622" t="s">
        <v>90</v>
      </c>
      <c r="AQ622">
        <v>1</v>
      </c>
      <c r="AR622" t="s">
        <v>90</v>
      </c>
      <c r="AT622" t="s">
        <v>90</v>
      </c>
      <c r="AU622" t="s">
        <v>90</v>
      </c>
      <c r="AW622">
        <v>2</v>
      </c>
      <c r="AY622">
        <v>72951.8</v>
      </c>
    </row>
    <row r="623" spans="1:51" ht="12.75" customHeight="1" x14ac:dyDescent="0.2">
      <c r="A623" t="s">
        <v>57</v>
      </c>
      <c r="B623">
        <v>1985</v>
      </c>
      <c r="C623" t="s">
        <v>90</v>
      </c>
      <c r="D623" t="s">
        <v>90</v>
      </c>
      <c r="G623">
        <v>0</v>
      </c>
      <c r="H623" t="s">
        <v>90</v>
      </c>
      <c r="I623" t="s">
        <v>90</v>
      </c>
      <c r="J623" t="s">
        <v>90</v>
      </c>
      <c r="K623" t="s">
        <v>90</v>
      </c>
      <c r="L623" t="s">
        <v>90</v>
      </c>
      <c r="M623" t="s">
        <v>90</v>
      </c>
      <c r="N623" t="s">
        <v>90</v>
      </c>
      <c r="O623">
        <v>0</v>
      </c>
      <c r="P623" t="s">
        <v>90</v>
      </c>
      <c r="Q623" t="s">
        <v>90</v>
      </c>
      <c r="R623" t="s">
        <v>90</v>
      </c>
      <c r="S623" t="s">
        <v>90</v>
      </c>
      <c r="T623" t="s">
        <v>90</v>
      </c>
      <c r="U623" t="s">
        <v>90</v>
      </c>
      <c r="V623" t="s">
        <v>90</v>
      </c>
      <c r="W623" t="s">
        <v>90</v>
      </c>
      <c r="X623" t="s">
        <v>90</v>
      </c>
      <c r="Y623" t="s">
        <v>90</v>
      </c>
      <c r="Z623" t="s">
        <v>90</v>
      </c>
      <c r="AA623" t="s">
        <v>90</v>
      </c>
      <c r="AB623" t="s">
        <v>90</v>
      </c>
      <c r="AC623">
        <v>47100</v>
      </c>
      <c r="AD623">
        <f>AC623/AY623</f>
        <v>0.48866017886415042</v>
      </c>
      <c r="AH623" t="s">
        <v>90</v>
      </c>
      <c r="AI623" t="s">
        <v>90</v>
      </c>
      <c r="AJ623" t="s">
        <v>90</v>
      </c>
      <c r="AK623" t="s">
        <v>90</v>
      </c>
      <c r="AL623" t="s">
        <v>90</v>
      </c>
      <c r="AM623" t="s">
        <v>90</v>
      </c>
      <c r="AN623">
        <v>0</v>
      </c>
      <c r="AO623" t="s">
        <v>90</v>
      </c>
      <c r="AP623" t="s">
        <v>90</v>
      </c>
      <c r="AQ623">
        <v>1</v>
      </c>
      <c r="AR623" t="s">
        <v>90</v>
      </c>
      <c r="AT623" t="s">
        <v>90</v>
      </c>
      <c r="AU623" t="s">
        <v>90</v>
      </c>
      <c r="AW623">
        <v>2</v>
      </c>
      <c r="AY623">
        <v>96386</v>
      </c>
    </row>
    <row r="624" spans="1:51" ht="12.75" customHeight="1" x14ac:dyDescent="0.2">
      <c r="A624" t="s">
        <v>58</v>
      </c>
      <c r="B624">
        <v>1985</v>
      </c>
      <c r="C624" t="s">
        <v>90</v>
      </c>
      <c r="D624" t="s">
        <v>90</v>
      </c>
      <c r="G624">
        <v>0</v>
      </c>
      <c r="H624" t="s">
        <v>90</v>
      </c>
      <c r="I624" t="s">
        <v>90</v>
      </c>
      <c r="J624" t="s">
        <v>90</v>
      </c>
      <c r="K624" t="s">
        <v>90</v>
      </c>
      <c r="L624" t="s">
        <v>90</v>
      </c>
      <c r="M624" t="s">
        <v>90</v>
      </c>
      <c r="N624" t="s">
        <v>90</v>
      </c>
      <c r="O624">
        <v>1</v>
      </c>
      <c r="P624" t="s">
        <v>90</v>
      </c>
      <c r="Q624" t="s">
        <v>90</v>
      </c>
      <c r="R624" t="s">
        <v>90</v>
      </c>
      <c r="S624" t="s">
        <v>90</v>
      </c>
      <c r="T624" t="s">
        <v>90</v>
      </c>
      <c r="U624" t="s">
        <v>90</v>
      </c>
      <c r="V624" t="s">
        <v>90</v>
      </c>
      <c r="W624" t="s">
        <v>90</v>
      </c>
      <c r="X624" t="s">
        <v>90</v>
      </c>
      <c r="Y624" t="s">
        <v>90</v>
      </c>
      <c r="Z624" t="s">
        <v>90</v>
      </c>
      <c r="AA624" t="s">
        <v>90</v>
      </c>
      <c r="AB624" t="s">
        <v>90</v>
      </c>
      <c r="AC624">
        <v>22796</v>
      </c>
      <c r="AD624">
        <f>AC624/AY624</f>
        <v>0.17877112496569031</v>
      </c>
      <c r="AH624" t="s">
        <v>90</v>
      </c>
      <c r="AI624" t="s">
        <v>90</v>
      </c>
      <c r="AJ624" t="s">
        <v>90</v>
      </c>
      <c r="AK624" t="s">
        <v>90</v>
      </c>
      <c r="AL624" t="s">
        <v>90</v>
      </c>
      <c r="AM624" t="s">
        <v>90</v>
      </c>
      <c r="AN624">
        <v>0</v>
      </c>
      <c r="AO624" t="s">
        <v>90</v>
      </c>
      <c r="AP624" t="s">
        <v>90</v>
      </c>
      <c r="AQ624">
        <v>0</v>
      </c>
      <c r="AR624" t="s">
        <v>90</v>
      </c>
      <c r="AT624" t="s">
        <v>90</v>
      </c>
      <c r="AU624" t="s">
        <v>90</v>
      </c>
      <c r="AW624">
        <v>2</v>
      </c>
      <c r="AY624">
        <v>127515</v>
      </c>
    </row>
    <row r="625" spans="1:51" ht="12.75" customHeight="1" x14ac:dyDescent="0.2">
      <c r="A625" t="s">
        <v>59</v>
      </c>
      <c r="B625">
        <v>1985</v>
      </c>
      <c r="C625" t="s">
        <v>90</v>
      </c>
      <c r="D625" t="s">
        <v>90</v>
      </c>
      <c r="G625">
        <v>0</v>
      </c>
      <c r="H625" t="s">
        <v>90</v>
      </c>
      <c r="I625" t="s">
        <v>90</v>
      </c>
      <c r="J625" t="s">
        <v>90</v>
      </c>
      <c r="K625" t="s">
        <v>90</v>
      </c>
      <c r="L625" t="s">
        <v>90</v>
      </c>
      <c r="M625" t="s">
        <v>90</v>
      </c>
      <c r="N625" t="s">
        <v>90</v>
      </c>
      <c r="O625">
        <v>1</v>
      </c>
      <c r="P625" t="s">
        <v>90</v>
      </c>
      <c r="Q625" t="s">
        <v>90</v>
      </c>
      <c r="R625" t="s">
        <v>90</v>
      </c>
      <c r="S625" t="s">
        <v>90</v>
      </c>
      <c r="T625" t="s">
        <v>90</v>
      </c>
      <c r="U625" t="s">
        <v>90</v>
      </c>
      <c r="V625" t="s">
        <v>90</v>
      </c>
      <c r="W625" t="s">
        <v>90</v>
      </c>
      <c r="X625" t="s">
        <v>90</v>
      </c>
      <c r="Y625" t="s">
        <v>90</v>
      </c>
      <c r="Z625" t="s">
        <v>90</v>
      </c>
      <c r="AA625" t="s">
        <v>90</v>
      </c>
      <c r="AB625" t="s">
        <v>90</v>
      </c>
      <c r="AC625">
        <v>0</v>
      </c>
      <c r="AD625">
        <f>AC625/AY625</f>
        <v>0</v>
      </c>
      <c r="AH625" t="s">
        <v>90</v>
      </c>
      <c r="AI625" t="s">
        <v>90</v>
      </c>
      <c r="AJ625" t="s">
        <v>90</v>
      </c>
      <c r="AK625" t="s">
        <v>90</v>
      </c>
      <c r="AL625" t="s">
        <v>90</v>
      </c>
      <c r="AM625" t="s">
        <v>90</v>
      </c>
      <c r="AN625">
        <v>0</v>
      </c>
      <c r="AO625" t="s">
        <v>90</v>
      </c>
      <c r="AP625" t="s">
        <v>90</v>
      </c>
      <c r="AQ625">
        <v>0</v>
      </c>
      <c r="AR625" t="s">
        <v>90</v>
      </c>
      <c r="AT625" t="s">
        <v>90</v>
      </c>
      <c r="AU625" t="s">
        <v>90</v>
      </c>
      <c r="AW625">
        <v>2</v>
      </c>
      <c r="AY625">
        <v>61287.3</v>
      </c>
    </row>
    <row r="626" spans="1:51" ht="12.75" customHeight="1" x14ac:dyDescent="0.2">
      <c r="A626" t="s">
        <v>60</v>
      </c>
      <c r="B626">
        <v>1985</v>
      </c>
      <c r="C626" t="s">
        <v>90</v>
      </c>
      <c r="D626" t="s">
        <v>90</v>
      </c>
      <c r="G626">
        <v>0</v>
      </c>
      <c r="H626" t="s">
        <v>90</v>
      </c>
      <c r="I626" t="s">
        <v>90</v>
      </c>
      <c r="J626" t="s">
        <v>90</v>
      </c>
      <c r="K626" t="s">
        <v>90</v>
      </c>
      <c r="L626" t="s">
        <v>90</v>
      </c>
      <c r="M626" t="s">
        <v>90</v>
      </c>
      <c r="N626" t="s">
        <v>90</v>
      </c>
      <c r="O626">
        <v>0</v>
      </c>
      <c r="P626" t="s">
        <v>90</v>
      </c>
      <c r="Q626" t="s">
        <v>90</v>
      </c>
      <c r="R626" t="s">
        <v>90</v>
      </c>
      <c r="S626" t="s">
        <v>90</v>
      </c>
      <c r="T626" t="s">
        <v>90</v>
      </c>
      <c r="U626" t="s">
        <v>90</v>
      </c>
      <c r="V626" t="s">
        <v>90</v>
      </c>
      <c r="W626" t="s">
        <v>90</v>
      </c>
      <c r="X626" t="s">
        <v>90</v>
      </c>
      <c r="Y626" t="s">
        <v>90</v>
      </c>
      <c r="Z626" t="s">
        <v>90</v>
      </c>
      <c r="AA626" t="s">
        <v>90</v>
      </c>
      <c r="AB626" t="s">
        <v>90</v>
      </c>
      <c r="AC626">
        <v>313</v>
      </c>
      <c r="AD626">
        <f>AC626/AY626</f>
        <v>1.2523606798758042E-2</v>
      </c>
      <c r="AH626" t="s">
        <v>90</v>
      </c>
      <c r="AI626" t="s">
        <v>90</v>
      </c>
      <c r="AJ626" t="s">
        <v>90</v>
      </c>
      <c r="AK626" t="s">
        <v>90</v>
      </c>
      <c r="AL626" t="s">
        <v>90</v>
      </c>
      <c r="AM626" t="s">
        <v>90</v>
      </c>
      <c r="AN626">
        <v>0</v>
      </c>
      <c r="AO626" t="s">
        <v>90</v>
      </c>
      <c r="AP626" t="s">
        <v>90</v>
      </c>
      <c r="AQ626">
        <v>0</v>
      </c>
      <c r="AR626" t="s">
        <v>90</v>
      </c>
      <c r="AT626" t="s">
        <v>90</v>
      </c>
      <c r="AU626" t="s">
        <v>90</v>
      </c>
      <c r="AW626">
        <v>2</v>
      </c>
      <c r="AY626">
        <v>24992.799999999999</v>
      </c>
    </row>
    <row r="627" spans="1:51" ht="12.75" customHeight="1" x14ac:dyDescent="0.2">
      <c r="A627" t="s">
        <v>61</v>
      </c>
      <c r="B627">
        <v>1985</v>
      </c>
      <c r="C627" t="s">
        <v>90</v>
      </c>
      <c r="D627" t="s">
        <v>90</v>
      </c>
      <c r="G627">
        <v>0</v>
      </c>
      <c r="H627" t="s">
        <v>90</v>
      </c>
      <c r="I627" t="s">
        <v>90</v>
      </c>
      <c r="J627" t="s">
        <v>90</v>
      </c>
      <c r="K627" t="s">
        <v>90</v>
      </c>
      <c r="L627" t="s">
        <v>90</v>
      </c>
      <c r="M627" t="s">
        <v>90</v>
      </c>
      <c r="N627" t="s">
        <v>90</v>
      </c>
      <c r="O627">
        <v>0</v>
      </c>
      <c r="P627" t="s">
        <v>90</v>
      </c>
      <c r="Q627" t="s">
        <v>90</v>
      </c>
      <c r="R627" t="s">
        <v>90</v>
      </c>
      <c r="S627" t="s">
        <v>90</v>
      </c>
      <c r="T627" t="s">
        <v>90</v>
      </c>
      <c r="U627" t="s">
        <v>90</v>
      </c>
      <c r="V627" t="s">
        <v>90</v>
      </c>
      <c r="W627" t="s">
        <v>90</v>
      </c>
      <c r="X627" t="s">
        <v>90</v>
      </c>
      <c r="Y627" t="s">
        <v>90</v>
      </c>
      <c r="Z627" t="s">
        <v>90</v>
      </c>
      <c r="AA627" t="s">
        <v>90</v>
      </c>
      <c r="AB627" t="s">
        <v>90</v>
      </c>
      <c r="AC627">
        <v>0</v>
      </c>
      <c r="AD627">
        <f>AC627/AY627</f>
        <v>0</v>
      </c>
      <c r="AH627" t="s">
        <v>90</v>
      </c>
      <c r="AI627" t="s">
        <v>90</v>
      </c>
      <c r="AJ627" t="s">
        <v>90</v>
      </c>
      <c r="AK627" t="s">
        <v>90</v>
      </c>
      <c r="AL627" t="s">
        <v>90</v>
      </c>
      <c r="AM627" t="s">
        <v>90</v>
      </c>
      <c r="AN627">
        <v>0</v>
      </c>
      <c r="AO627" t="s">
        <v>90</v>
      </c>
      <c r="AP627" t="s">
        <v>90</v>
      </c>
      <c r="AQ627">
        <v>0</v>
      </c>
      <c r="AR627" t="s">
        <v>90</v>
      </c>
      <c r="AT627" t="s">
        <v>90</v>
      </c>
      <c r="AU627" t="s">
        <v>90</v>
      </c>
      <c r="AW627">
        <v>2</v>
      </c>
      <c r="AY627">
        <v>67425.7</v>
      </c>
    </row>
    <row r="628" spans="1:51" ht="12.75" customHeight="1" x14ac:dyDescent="0.2">
      <c r="A628" t="s">
        <v>62</v>
      </c>
      <c r="B628">
        <v>1985</v>
      </c>
      <c r="C628" t="s">
        <v>90</v>
      </c>
      <c r="D628" t="s">
        <v>90</v>
      </c>
      <c r="G628">
        <v>0</v>
      </c>
      <c r="H628" t="s">
        <v>90</v>
      </c>
      <c r="I628" t="s">
        <v>90</v>
      </c>
      <c r="J628" t="s">
        <v>90</v>
      </c>
      <c r="K628" t="s">
        <v>90</v>
      </c>
      <c r="L628" t="s">
        <v>90</v>
      </c>
      <c r="M628" t="s">
        <v>90</v>
      </c>
      <c r="N628" t="s">
        <v>90</v>
      </c>
      <c r="O628">
        <v>0</v>
      </c>
      <c r="P628" t="s">
        <v>90</v>
      </c>
      <c r="Q628" t="s">
        <v>90</v>
      </c>
      <c r="R628" t="s">
        <v>90</v>
      </c>
      <c r="S628" t="s">
        <v>90</v>
      </c>
      <c r="T628" t="s">
        <v>90</v>
      </c>
      <c r="U628" t="s">
        <v>90</v>
      </c>
      <c r="V628" t="s">
        <v>90</v>
      </c>
      <c r="W628" t="s">
        <v>90</v>
      </c>
      <c r="X628" t="s">
        <v>90</v>
      </c>
      <c r="Y628" t="s">
        <v>90</v>
      </c>
      <c r="Z628" t="s">
        <v>90</v>
      </c>
      <c r="AA628" t="s">
        <v>90</v>
      </c>
      <c r="AB628" t="s">
        <v>90</v>
      </c>
      <c r="AC628">
        <v>160</v>
      </c>
      <c r="AD628">
        <f>AC628/AY628</f>
        <v>1.6408001361864114E-2</v>
      </c>
      <c r="AH628" t="s">
        <v>90</v>
      </c>
      <c r="AI628" t="s">
        <v>90</v>
      </c>
      <c r="AJ628" t="s">
        <v>90</v>
      </c>
      <c r="AK628" t="s">
        <v>90</v>
      </c>
      <c r="AL628" t="s">
        <v>90</v>
      </c>
      <c r="AM628" t="s">
        <v>90</v>
      </c>
      <c r="AN628">
        <v>0</v>
      </c>
      <c r="AO628" t="s">
        <v>90</v>
      </c>
      <c r="AP628" t="s">
        <v>90</v>
      </c>
      <c r="AQ628">
        <v>1</v>
      </c>
      <c r="AR628" t="s">
        <v>90</v>
      </c>
      <c r="AT628" t="s">
        <v>90</v>
      </c>
      <c r="AU628" t="s">
        <v>90</v>
      </c>
      <c r="AW628">
        <v>2</v>
      </c>
      <c r="AY628">
        <v>9751.34</v>
      </c>
    </row>
    <row r="629" spans="1:51" ht="12.75" customHeight="1" x14ac:dyDescent="0.2">
      <c r="A629" t="s">
        <v>64</v>
      </c>
      <c r="B629">
        <v>1985</v>
      </c>
      <c r="C629" t="s">
        <v>90</v>
      </c>
      <c r="D629" t="s">
        <v>90</v>
      </c>
      <c r="G629">
        <v>0</v>
      </c>
      <c r="H629" t="s">
        <v>90</v>
      </c>
      <c r="I629" t="s">
        <v>90</v>
      </c>
      <c r="J629" t="s">
        <v>90</v>
      </c>
      <c r="K629" t="s">
        <v>90</v>
      </c>
      <c r="L629" t="s">
        <v>90</v>
      </c>
      <c r="M629" t="s">
        <v>90</v>
      </c>
      <c r="N629" t="s">
        <v>90</v>
      </c>
      <c r="O629">
        <v>0</v>
      </c>
      <c r="P629" t="s">
        <v>90</v>
      </c>
      <c r="Q629" t="s">
        <v>90</v>
      </c>
      <c r="R629" t="s">
        <v>90</v>
      </c>
      <c r="S629" t="s">
        <v>90</v>
      </c>
      <c r="T629" t="s">
        <v>90</v>
      </c>
      <c r="U629" t="s">
        <v>90</v>
      </c>
      <c r="V629" t="s">
        <v>90</v>
      </c>
      <c r="W629" t="s">
        <v>90</v>
      </c>
      <c r="X629" t="s">
        <v>90</v>
      </c>
      <c r="Y629" t="s">
        <v>90</v>
      </c>
      <c r="Z629" t="s">
        <v>90</v>
      </c>
      <c r="AA629" t="s">
        <v>90</v>
      </c>
      <c r="AB629" t="s">
        <v>90</v>
      </c>
      <c r="AC629">
        <v>17340</v>
      </c>
      <c r="AD629">
        <f>AC629/AY629</f>
        <v>0.78480714744779267</v>
      </c>
      <c r="AH629" t="s">
        <v>90</v>
      </c>
      <c r="AI629" t="s">
        <v>90</v>
      </c>
      <c r="AJ629" t="s">
        <v>90</v>
      </c>
      <c r="AK629" t="s">
        <v>90</v>
      </c>
      <c r="AL629" t="s">
        <v>90</v>
      </c>
      <c r="AM629" t="s">
        <v>90</v>
      </c>
      <c r="AN629">
        <v>0</v>
      </c>
      <c r="AO629" t="s">
        <v>90</v>
      </c>
      <c r="AP629" t="s">
        <v>90</v>
      </c>
      <c r="AQ629">
        <v>0</v>
      </c>
      <c r="AR629" t="s">
        <v>90</v>
      </c>
      <c r="AT629" t="s">
        <v>90</v>
      </c>
      <c r="AU629" t="s">
        <v>90</v>
      </c>
      <c r="AW629">
        <v>2</v>
      </c>
      <c r="AY629">
        <v>22094.6</v>
      </c>
    </row>
    <row r="630" spans="1:51" ht="12.75" customHeight="1" x14ac:dyDescent="0.2">
      <c r="A630" t="s">
        <v>65</v>
      </c>
      <c r="B630">
        <v>1985</v>
      </c>
      <c r="C630" t="s">
        <v>90</v>
      </c>
      <c r="D630" t="s">
        <v>90</v>
      </c>
      <c r="G630">
        <v>0</v>
      </c>
      <c r="H630" t="s">
        <v>90</v>
      </c>
      <c r="I630" t="s">
        <v>90</v>
      </c>
      <c r="J630" t="s">
        <v>90</v>
      </c>
      <c r="K630" t="s">
        <v>90</v>
      </c>
      <c r="L630" t="s">
        <v>90</v>
      </c>
      <c r="M630" t="s">
        <v>90</v>
      </c>
      <c r="N630" t="s">
        <v>90</v>
      </c>
      <c r="O630">
        <v>0</v>
      </c>
      <c r="P630" t="s">
        <v>90</v>
      </c>
      <c r="Q630" t="s">
        <v>90</v>
      </c>
      <c r="R630" t="s">
        <v>90</v>
      </c>
      <c r="S630" t="s">
        <v>90</v>
      </c>
      <c r="T630" t="s">
        <v>90</v>
      </c>
      <c r="U630" t="s">
        <v>90</v>
      </c>
      <c r="V630" t="s">
        <v>90</v>
      </c>
      <c r="W630" t="s">
        <v>90</v>
      </c>
      <c r="X630" t="s">
        <v>90</v>
      </c>
      <c r="Y630" t="s">
        <v>90</v>
      </c>
      <c r="Z630" t="s">
        <v>90</v>
      </c>
      <c r="AA630" t="s">
        <v>90</v>
      </c>
      <c r="AB630" t="s">
        <v>90</v>
      </c>
      <c r="AC630">
        <v>196211</v>
      </c>
      <c r="AD630">
        <f>AC630/AY630</f>
        <v>13.902954034960922</v>
      </c>
      <c r="AH630" t="s">
        <v>90</v>
      </c>
      <c r="AI630" t="s">
        <v>90</v>
      </c>
      <c r="AJ630" t="s">
        <v>90</v>
      </c>
      <c r="AK630" t="s">
        <v>90</v>
      </c>
      <c r="AL630" t="s">
        <v>90</v>
      </c>
      <c r="AM630" t="s">
        <v>90</v>
      </c>
      <c r="AN630">
        <v>1</v>
      </c>
      <c r="AO630" t="s">
        <v>90</v>
      </c>
      <c r="AP630" t="s">
        <v>90</v>
      </c>
      <c r="AQ630">
        <v>0</v>
      </c>
      <c r="AR630" t="s">
        <v>90</v>
      </c>
      <c r="AT630" t="s">
        <v>90</v>
      </c>
      <c r="AU630" t="s">
        <v>90</v>
      </c>
      <c r="AW630">
        <v>2</v>
      </c>
      <c r="AY630">
        <v>14112.9</v>
      </c>
    </row>
    <row r="631" spans="1:51" ht="12.75" customHeight="1" x14ac:dyDescent="0.2">
      <c r="A631" t="s">
        <v>66</v>
      </c>
      <c r="B631">
        <v>1985</v>
      </c>
      <c r="C631" t="s">
        <v>90</v>
      </c>
      <c r="D631" t="s">
        <v>90</v>
      </c>
      <c r="G631">
        <v>0</v>
      </c>
      <c r="H631" t="s">
        <v>90</v>
      </c>
      <c r="I631" t="s">
        <v>90</v>
      </c>
      <c r="J631" t="s">
        <v>90</v>
      </c>
      <c r="K631" t="s">
        <v>90</v>
      </c>
      <c r="L631" t="s">
        <v>90</v>
      </c>
      <c r="M631" t="s">
        <v>90</v>
      </c>
      <c r="N631" t="s">
        <v>90</v>
      </c>
      <c r="O631">
        <v>0</v>
      </c>
      <c r="P631" t="s">
        <v>90</v>
      </c>
      <c r="Q631" t="s">
        <v>90</v>
      </c>
      <c r="R631" t="s">
        <v>90</v>
      </c>
      <c r="S631" t="s">
        <v>90</v>
      </c>
      <c r="T631" t="s">
        <v>90</v>
      </c>
      <c r="U631" t="s">
        <v>90</v>
      </c>
      <c r="V631" t="s">
        <v>90</v>
      </c>
      <c r="W631" t="s">
        <v>90</v>
      </c>
      <c r="X631" t="s">
        <v>90</v>
      </c>
      <c r="Y631" t="s">
        <v>90</v>
      </c>
      <c r="Z631" t="s">
        <v>90</v>
      </c>
      <c r="AA631" t="s">
        <v>90</v>
      </c>
      <c r="AB631" t="s">
        <v>90</v>
      </c>
      <c r="AC631">
        <v>10328</v>
      </c>
      <c r="AD631">
        <f>AC631/AY631</f>
        <v>0.68142830751365757</v>
      </c>
      <c r="AH631" t="s">
        <v>90</v>
      </c>
      <c r="AI631" t="s">
        <v>90</v>
      </c>
      <c r="AJ631" t="s">
        <v>90</v>
      </c>
      <c r="AK631" t="s">
        <v>90</v>
      </c>
      <c r="AL631" t="s">
        <v>90</v>
      </c>
      <c r="AM631" t="s">
        <v>90</v>
      </c>
      <c r="AN631">
        <v>0</v>
      </c>
      <c r="AO631" t="s">
        <v>90</v>
      </c>
      <c r="AP631" t="s">
        <v>90</v>
      </c>
      <c r="AQ631">
        <v>1</v>
      </c>
      <c r="AR631" t="s">
        <v>90</v>
      </c>
      <c r="AT631" t="s">
        <v>90</v>
      </c>
      <c r="AU631" t="s">
        <v>90</v>
      </c>
      <c r="AW631">
        <v>2</v>
      </c>
      <c r="AY631">
        <v>15156.4</v>
      </c>
    </row>
    <row r="632" spans="1:51" ht="12.75" customHeight="1" x14ac:dyDescent="0.2">
      <c r="A632" t="s">
        <v>67</v>
      </c>
      <c r="B632">
        <v>1985</v>
      </c>
      <c r="C632" t="s">
        <v>90</v>
      </c>
      <c r="D632" t="s">
        <v>90</v>
      </c>
      <c r="G632">
        <v>1</v>
      </c>
      <c r="H632" t="s">
        <v>90</v>
      </c>
      <c r="I632" t="s">
        <v>90</v>
      </c>
      <c r="J632" t="s">
        <v>90</v>
      </c>
      <c r="K632" t="s">
        <v>90</v>
      </c>
      <c r="L632" t="s">
        <v>90</v>
      </c>
      <c r="M632" t="s">
        <v>90</v>
      </c>
      <c r="N632" t="s">
        <v>90</v>
      </c>
      <c r="O632">
        <v>0</v>
      </c>
      <c r="P632" t="s">
        <v>90</v>
      </c>
      <c r="Q632" t="s">
        <v>90</v>
      </c>
      <c r="R632" t="s">
        <v>90</v>
      </c>
      <c r="S632" t="s">
        <v>90</v>
      </c>
      <c r="T632" t="s">
        <v>90</v>
      </c>
      <c r="U632" t="s">
        <v>90</v>
      </c>
      <c r="V632" t="s">
        <v>90</v>
      </c>
      <c r="W632" t="s">
        <v>90</v>
      </c>
      <c r="X632" t="s">
        <v>90</v>
      </c>
      <c r="Y632" t="s">
        <v>90</v>
      </c>
      <c r="Z632" t="s">
        <v>90</v>
      </c>
      <c r="AA632" t="s">
        <v>90</v>
      </c>
      <c r="AB632" t="s">
        <v>90</v>
      </c>
      <c r="AC632">
        <v>167514</v>
      </c>
      <c r="AD632">
        <f>AC632/AY632</f>
        <v>1.2815796922935681</v>
      </c>
      <c r="AH632" t="s">
        <v>90</v>
      </c>
      <c r="AI632" t="s">
        <v>90</v>
      </c>
      <c r="AJ632" t="s">
        <v>90</v>
      </c>
      <c r="AK632" t="s">
        <v>90</v>
      </c>
      <c r="AL632" t="s">
        <v>90</v>
      </c>
      <c r="AM632" t="s">
        <v>90</v>
      </c>
      <c r="AN632">
        <v>0</v>
      </c>
      <c r="AO632" t="s">
        <v>90</v>
      </c>
      <c r="AP632" t="s">
        <v>90</v>
      </c>
      <c r="AQ632">
        <v>0</v>
      </c>
      <c r="AR632" t="s">
        <v>90</v>
      </c>
      <c r="AT632" t="s">
        <v>90</v>
      </c>
      <c r="AU632" t="s">
        <v>90</v>
      </c>
      <c r="AW632">
        <v>2</v>
      </c>
      <c r="AY632">
        <v>130709</v>
      </c>
    </row>
    <row r="633" spans="1:51" ht="12.75" customHeight="1" x14ac:dyDescent="0.2">
      <c r="A633" t="s">
        <v>68</v>
      </c>
      <c r="B633">
        <v>1985</v>
      </c>
      <c r="C633" t="s">
        <v>90</v>
      </c>
      <c r="D633" t="s">
        <v>90</v>
      </c>
      <c r="G633">
        <v>0</v>
      </c>
      <c r="H633" t="s">
        <v>90</v>
      </c>
      <c r="I633" t="s">
        <v>90</v>
      </c>
      <c r="J633" t="s">
        <v>90</v>
      </c>
      <c r="K633" t="s">
        <v>90</v>
      </c>
      <c r="L633" t="s">
        <v>90</v>
      </c>
      <c r="M633" t="s">
        <v>90</v>
      </c>
      <c r="N633" t="s">
        <v>90</v>
      </c>
      <c r="O633">
        <v>0</v>
      </c>
      <c r="P633" t="s">
        <v>90</v>
      </c>
      <c r="Q633" t="s">
        <v>90</v>
      </c>
      <c r="R633" t="s">
        <v>90</v>
      </c>
      <c r="S633" t="s">
        <v>90</v>
      </c>
      <c r="T633" t="s">
        <v>90</v>
      </c>
      <c r="U633" t="s">
        <v>90</v>
      </c>
      <c r="V633" t="s">
        <v>90</v>
      </c>
      <c r="W633" t="s">
        <v>90</v>
      </c>
      <c r="X633" t="s">
        <v>90</v>
      </c>
      <c r="Y633" t="s">
        <v>90</v>
      </c>
      <c r="Z633" t="s">
        <v>90</v>
      </c>
      <c r="AA633" t="s">
        <v>90</v>
      </c>
      <c r="AB633" t="s">
        <v>90</v>
      </c>
      <c r="AC633">
        <v>2640</v>
      </c>
      <c r="AD633">
        <f>AC633/AY633</f>
        <v>0.15578162248920152</v>
      </c>
      <c r="AH633" t="s">
        <v>90</v>
      </c>
      <c r="AI633" t="s">
        <v>90</v>
      </c>
      <c r="AJ633" t="s">
        <v>90</v>
      </c>
      <c r="AK633" t="s">
        <v>90</v>
      </c>
      <c r="AL633" t="s">
        <v>90</v>
      </c>
      <c r="AM633" t="s">
        <v>90</v>
      </c>
      <c r="AN633">
        <v>0</v>
      </c>
      <c r="AO633" t="s">
        <v>90</v>
      </c>
      <c r="AP633" t="s">
        <v>90</v>
      </c>
      <c r="AQ633">
        <v>1</v>
      </c>
      <c r="AR633" t="s">
        <v>90</v>
      </c>
      <c r="AT633" t="s">
        <v>90</v>
      </c>
      <c r="AU633" t="s">
        <v>90</v>
      </c>
      <c r="AW633">
        <v>2</v>
      </c>
      <c r="AY633">
        <v>16946.8</v>
      </c>
    </row>
    <row r="634" spans="1:51" ht="12.75" customHeight="1" x14ac:dyDescent="0.2">
      <c r="A634" t="s">
        <v>70</v>
      </c>
      <c r="B634">
        <v>1985</v>
      </c>
      <c r="C634" t="s">
        <v>90</v>
      </c>
      <c r="D634" t="s">
        <v>90</v>
      </c>
      <c r="G634">
        <v>1</v>
      </c>
      <c r="H634" t="s">
        <v>90</v>
      </c>
      <c r="I634" t="s">
        <v>90</v>
      </c>
      <c r="J634" t="s">
        <v>90</v>
      </c>
      <c r="K634" t="s">
        <v>90</v>
      </c>
      <c r="L634" t="s">
        <v>90</v>
      </c>
      <c r="M634" t="s">
        <v>90</v>
      </c>
      <c r="N634" t="s">
        <v>90</v>
      </c>
      <c r="O634">
        <v>0</v>
      </c>
      <c r="P634" t="s">
        <v>90</v>
      </c>
      <c r="Q634" t="s">
        <v>90</v>
      </c>
      <c r="R634" t="s">
        <v>90</v>
      </c>
      <c r="S634" t="s">
        <v>90</v>
      </c>
      <c r="T634" t="s">
        <v>90</v>
      </c>
      <c r="U634" t="s">
        <v>90</v>
      </c>
      <c r="V634" t="s">
        <v>90</v>
      </c>
      <c r="W634" t="s">
        <v>90</v>
      </c>
      <c r="X634" t="s">
        <v>90</v>
      </c>
      <c r="Y634" t="s">
        <v>90</v>
      </c>
      <c r="Z634" t="s">
        <v>90</v>
      </c>
      <c r="AA634" t="s">
        <v>90</v>
      </c>
      <c r="AB634" t="s">
        <v>90</v>
      </c>
      <c r="AC634">
        <v>101853</v>
      </c>
      <c r="AD634">
        <f>AC634/AY634</f>
        <v>0.35047761276203321</v>
      </c>
      <c r="AH634" t="s">
        <v>90</v>
      </c>
      <c r="AI634" t="s">
        <v>90</v>
      </c>
      <c r="AJ634" t="s">
        <v>90</v>
      </c>
      <c r="AK634" t="s">
        <v>90</v>
      </c>
      <c r="AL634" t="s">
        <v>90</v>
      </c>
      <c r="AM634" t="s">
        <v>90</v>
      </c>
      <c r="AN634">
        <v>0</v>
      </c>
      <c r="AO634" t="s">
        <v>90</v>
      </c>
      <c r="AP634" t="s">
        <v>90</v>
      </c>
      <c r="AQ634">
        <v>0</v>
      </c>
      <c r="AR634" t="s">
        <v>90</v>
      </c>
      <c r="AT634" t="s">
        <v>90</v>
      </c>
      <c r="AU634" t="s">
        <v>90</v>
      </c>
      <c r="AW634">
        <v>2</v>
      </c>
      <c r="AY634">
        <v>290612</v>
      </c>
    </row>
    <row r="635" spans="1:51" ht="12.75" customHeight="1" x14ac:dyDescent="0.2">
      <c r="A635" t="s">
        <v>71</v>
      </c>
      <c r="B635">
        <v>1985</v>
      </c>
      <c r="C635" t="s">
        <v>90</v>
      </c>
      <c r="D635" t="s">
        <v>90</v>
      </c>
      <c r="G635">
        <v>0</v>
      </c>
      <c r="H635" t="s">
        <v>90</v>
      </c>
      <c r="I635" t="s">
        <v>90</v>
      </c>
      <c r="J635" t="s">
        <v>90</v>
      </c>
      <c r="K635" t="s">
        <v>90</v>
      </c>
      <c r="L635" t="s">
        <v>90</v>
      </c>
      <c r="M635" t="s">
        <v>90</v>
      </c>
      <c r="N635" t="s">
        <v>90</v>
      </c>
      <c r="O635">
        <v>1</v>
      </c>
      <c r="P635" t="s">
        <v>90</v>
      </c>
      <c r="Q635" t="s">
        <v>90</v>
      </c>
      <c r="R635" t="s">
        <v>90</v>
      </c>
      <c r="S635" t="s">
        <v>90</v>
      </c>
      <c r="T635" t="s">
        <v>90</v>
      </c>
      <c r="U635" t="s">
        <v>90</v>
      </c>
      <c r="V635" t="s">
        <v>90</v>
      </c>
      <c r="W635" t="s">
        <v>90</v>
      </c>
      <c r="X635" t="s">
        <v>90</v>
      </c>
      <c r="Y635" t="s">
        <v>90</v>
      </c>
      <c r="Z635" t="s">
        <v>90</v>
      </c>
      <c r="AA635" t="s">
        <v>90</v>
      </c>
      <c r="AB635" t="s">
        <v>90</v>
      </c>
      <c r="AC635">
        <v>0</v>
      </c>
      <c r="AD635">
        <f>AC635/AY635</f>
        <v>0</v>
      </c>
      <c r="AH635" t="s">
        <v>90</v>
      </c>
      <c r="AI635" t="s">
        <v>90</v>
      </c>
      <c r="AJ635" t="s">
        <v>90</v>
      </c>
      <c r="AK635" t="s">
        <v>90</v>
      </c>
      <c r="AL635" t="s">
        <v>90</v>
      </c>
      <c r="AM635" t="s">
        <v>90</v>
      </c>
      <c r="AN635">
        <v>0</v>
      </c>
      <c r="AO635" t="s">
        <v>90</v>
      </c>
      <c r="AP635" t="s">
        <v>90</v>
      </c>
      <c r="AQ635">
        <v>0</v>
      </c>
      <c r="AR635" t="s">
        <v>90</v>
      </c>
      <c r="AT635" t="s">
        <v>90</v>
      </c>
      <c r="AU635" t="s">
        <v>90</v>
      </c>
      <c r="AW635">
        <v>2</v>
      </c>
      <c r="AY635">
        <v>75848.100000000006</v>
      </c>
    </row>
    <row r="636" spans="1:51" ht="12.75" customHeight="1" x14ac:dyDescent="0.2">
      <c r="A636" t="s">
        <v>72</v>
      </c>
      <c r="B636">
        <v>1985</v>
      </c>
      <c r="C636" t="s">
        <v>90</v>
      </c>
      <c r="D636" t="s">
        <v>90</v>
      </c>
      <c r="G636">
        <v>0</v>
      </c>
      <c r="H636" t="s">
        <v>90</v>
      </c>
      <c r="I636" t="s">
        <v>90</v>
      </c>
      <c r="J636" t="s">
        <v>90</v>
      </c>
      <c r="K636" t="s">
        <v>90</v>
      </c>
      <c r="L636" t="s">
        <v>90</v>
      </c>
      <c r="M636" t="s">
        <v>90</v>
      </c>
      <c r="N636" t="s">
        <v>90</v>
      </c>
      <c r="O636">
        <v>1</v>
      </c>
      <c r="P636" t="s">
        <v>90</v>
      </c>
      <c r="Q636" t="s">
        <v>90</v>
      </c>
      <c r="R636" t="s">
        <v>90</v>
      </c>
      <c r="S636" t="s">
        <v>90</v>
      </c>
      <c r="T636" t="s">
        <v>90</v>
      </c>
      <c r="U636" t="s">
        <v>90</v>
      </c>
      <c r="V636" t="s">
        <v>90</v>
      </c>
      <c r="W636" t="s">
        <v>90</v>
      </c>
      <c r="X636" t="s">
        <v>90</v>
      </c>
      <c r="Y636" t="s">
        <v>90</v>
      </c>
      <c r="Z636" t="s">
        <v>90</v>
      </c>
      <c r="AA636" t="s">
        <v>90</v>
      </c>
      <c r="AB636" t="s">
        <v>90</v>
      </c>
      <c r="AC636">
        <v>0</v>
      </c>
      <c r="AD636">
        <f>AC636/AY636</f>
        <v>0</v>
      </c>
      <c r="AH636" t="s">
        <v>90</v>
      </c>
      <c r="AI636" t="s">
        <v>90</v>
      </c>
      <c r="AJ636" t="s">
        <v>90</v>
      </c>
      <c r="AK636" t="s">
        <v>90</v>
      </c>
      <c r="AL636" t="s">
        <v>90</v>
      </c>
      <c r="AM636" t="s">
        <v>90</v>
      </c>
      <c r="AN636">
        <v>0</v>
      </c>
      <c r="AO636" t="s">
        <v>90</v>
      </c>
      <c r="AP636" t="s">
        <v>90</v>
      </c>
      <c r="AQ636">
        <v>0</v>
      </c>
      <c r="AR636" t="s">
        <v>90</v>
      </c>
      <c r="AT636" t="s">
        <v>90</v>
      </c>
      <c r="AU636" t="s">
        <v>90</v>
      </c>
      <c r="AW636">
        <v>2</v>
      </c>
      <c r="AY636">
        <v>8668.51</v>
      </c>
    </row>
    <row r="637" spans="1:51" ht="12.75" customHeight="1" x14ac:dyDescent="0.2">
      <c r="A637" t="s">
        <v>73</v>
      </c>
      <c r="B637">
        <v>1985</v>
      </c>
      <c r="C637" t="s">
        <v>90</v>
      </c>
      <c r="D637" t="s">
        <v>90</v>
      </c>
      <c r="G637">
        <v>0</v>
      </c>
      <c r="H637" t="s">
        <v>90</v>
      </c>
      <c r="I637" t="s">
        <v>90</v>
      </c>
      <c r="J637" t="s">
        <v>90</v>
      </c>
      <c r="K637" t="s">
        <v>90</v>
      </c>
      <c r="L637" t="s">
        <v>90</v>
      </c>
      <c r="M637" t="s">
        <v>90</v>
      </c>
      <c r="N637" t="s">
        <v>90</v>
      </c>
      <c r="O637">
        <v>0</v>
      </c>
      <c r="P637" t="s">
        <v>90</v>
      </c>
      <c r="Q637" t="s">
        <v>90</v>
      </c>
      <c r="R637" t="s">
        <v>90</v>
      </c>
      <c r="S637" t="s">
        <v>90</v>
      </c>
      <c r="T637" t="s">
        <v>90</v>
      </c>
      <c r="U637" t="s">
        <v>90</v>
      </c>
      <c r="V637" t="s">
        <v>90</v>
      </c>
      <c r="W637" t="s">
        <v>90</v>
      </c>
      <c r="X637" t="s">
        <v>90</v>
      </c>
      <c r="Y637" t="s">
        <v>90</v>
      </c>
      <c r="Z637" t="s">
        <v>90</v>
      </c>
      <c r="AA637" t="s">
        <v>90</v>
      </c>
      <c r="AB637" t="s">
        <v>90</v>
      </c>
      <c r="AC637">
        <v>11644</v>
      </c>
      <c r="AD637">
        <f>AC637/AY637</f>
        <v>7.9050095384218491E-2</v>
      </c>
      <c r="AH637" t="s">
        <v>90</v>
      </c>
      <c r="AI637" t="s">
        <v>90</v>
      </c>
      <c r="AJ637" t="s">
        <v>90</v>
      </c>
      <c r="AK637" t="s">
        <v>90</v>
      </c>
      <c r="AL637" t="s">
        <v>90</v>
      </c>
      <c r="AM637" t="s">
        <v>90</v>
      </c>
      <c r="AN637">
        <v>0</v>
      </c>
      <c r="AO637" t="s">
        <v>90</v>
      </c>
      <c r="AP637" t="s">
        <v>90</v>
      </c>
      <c r="AQ637">
        <v>0</v>
      </c>
      <c r="AR637" t="s">
        <v>90</v>
      </c>
      <c r="AT637" t="s">
        <v>90</v>
      </c>
      <c r="AU637" t="s">
        <v>90</v>
      </c>
      <c r="AW637">
        <v>2</v>
      </c>
      <c r="AY637">
        <v>147299</v>
      </c>
    </row>
    <row r="638" spans="1:51" ht="12.75" customHeight="1" x14ac:dyDescent="0.2">
      <c r="A638" t="s">
        <v>74</v>
      </c>
      <c r="B638">
        <v>1985</v>
      </c>
      <c r="C638" t="s">
        <v>90</v>
      </c>
      <c r="D638" t="s">
        <v>90</v>
      </c>
      <c r="G638">
        <v>0</v>
      </c>
      <c r="H638" t="s">
        <v>90</v>
      </c>
      <c r="I638" t="s">
        <v>90</v>
      </c>
      <c r="J638" t="s">
        <v>90</v>
      </c>
      <c r="K638" t="s">
        <v>90</v>
      </c>
      <c r="L638" t="s">
        <v>90</v>
      </c>
      <c r="M638" t="s">
        <v>90</v>
      </c>
      <c r="N638" t="s">
        <v>90</v>
      </c>
      <c r="O638">
        <v>1</v>
      </c>
      <c r="P638" t="s">
        <v>90</v>
      </c>
      <c r="Q638" t="s">
        <v>90</v>
      </c>
      <c r="R638" t="s">
        <v>90</v>
      </c>
      <c r="S638" t="s">
        <v>90</v>
      </c>
      <c r="T638" t="s">
        <v>90</v>
      </c>
      <c r="U638" t="s">
        <v>90</v>
      </c>
      <c r="V638" t="s">
        <v>90</v>
      </c>
      <c r="W638" t="s">
        <v>90</v>
      </c>
      <c r="X638" t="s">
        <v>90</v>
      </c>
      <c r="Y638" t="s">
        <v>90</v>
      </c>
      <c r="Z638" t="s">
        <v>90</v>
      </c>
      <c r="AA638" t="s">
        <v>90</v>
      </c>
      <c r="AB638" t="s">
        <v>90</v>
      </c>
      <c r="AC638">
        <v>2112</v>
      </c>
      <c r="AD638">
        <f>AC638/AY638</f>
        <v>4.9382831516160484E-2</v>
      </c>
      <c r="AH638" t="s">
        <v>90</v>
      </c>
      <c r="AI638" t="s">
        <v>90</v>
      </c>
      <c r="AJ638" t="s">
        <v>90</v>
      </c>
      <c r="AK638" t="s">
        <v>90</v>
      </c>
      <c r="AL638" t="s">
        <v>90</v>
      </c>
      <c r="AM638" t="s">
        <v>90</v>
      </c>
      <c r="AN638">
        <v>0</v>
      </c>
      <c r="AO638" t="s">
        <v>90</v>
      </c>
      <c r="AP638" t="s">
        <v>90</v>
      </c>
      <c r="AQ638">
        <v>0</v>
      </c>
      <c r="AR638" t="s">
        <v>90</v>
      </c>
      <c r="AT638" t="s">
        <v>90</v>
      </c>
      <c r="AU638" t="s">
        <v>90</v>
      </c>
      <c r="AW638">
        <v>2</v>
      </c>
      <c r="AY638">
        <v>42767.9</v>
      </c>
    </row>
    <row r="639" spans="1:51" ht="12.75" customHeight="1" x14ac:dyDescent="0.2">
      <c r="A639" t="s">
        <v>75</v>
      </c>
      <c r="B639">
        <v>1985</v>
      </c>
      <c r="C639" t="s">
        <v>90</v>
      </c>
      <c r="D639" t="s">
        <v>90</v>
      </c>
      <c r="G639">
        <v>0</v>
      </c>
      <c r="H639" t="s">
        <v>90</v>
      </c>
      <c r="I639" t="s">
        <v>90</v>
      </c>
      <c r="J639" t="s">
        <v>90</v>
      </c>
      <c r="K639" t="s">
        <v>90</v>
      </c>
      <c r="L639" t="s">
        <v>90</v>
      </c>
      <c r="M639" t="s">
        <v>90</v>
      </c>
      <c r="N639" t="s">
        <v>90</v>
      </c>
      <c r="O639">
        <v>1</v>
      </c>
      <c r="P639" t="s">
        <v>90</v>
      </c>
      <c r="Q639" t="s">
        <v>90</v>
      </c>
      <c r="R639" t="s">
        <v>90</v>
      </c>
      <c r="S639" t="s">
        <v>90</v>
      </c>
      <c r="T639" t="s">
        <v>90</v>
      </c>
      <c r="U639" t="s">
        <v>90</v>
      </c>
      <c r="V639" t="s">
        <v>90</v>
      </c>
      <c r="W639" t="s">
        <v>90</v>
      </c>
      <c r="X639" t="s">
        <v>90</v>
      </c>
      <c r="Y639" t="s">
        <v>90</v>
      </c>
      <c r="Z639" t="s">
        <v>90</v>
      </c>
      <c r="AA639" t="s">
        <v>90</v>
      </c>
      <c r="AB639" t="s">
        <v>90</v>
      </c>
      <c r="AC639">
        <v>5122</v>
      </c>
      <c r="AD639">
        <f>AC639/AY639</f>
        <v>0.14560195121396552</v>
      </c>
      <c r="AH639" t="s">
        <v>90</v>
      </c>
      <c r="AI639" t="s">
        <v>90</v>
      </c>
      <c r="AJ639" t="s">
        <v>90</v>
      </c>
      <c r="AK639" t="s">
        <v>90</v>
      </c>
      <c r="AL639" t="s">
        <v>90</v>
      </c>
      <c r="AM639" t="s">
        <v>90</v>
      </c>
      <c r="AN639">
        <v>0</v>
      </c>
      <c r="AO639" t="s">
        <v>90</v>
      </c>
      <c r="AP639" t="s">
        <v>90</v>
      </c>
      <c r="AQ639">
        <v>0</v>
      </c>
      <c r="AR639" t="s">
        <v>90</v>
      </c>
      <c r="AT639" t="s">
        <v>90</v>
      </c>
      <c r="AU639" t="s">
        <v>90</v>
      </c>
      <c r="AW639">
        <v>2</v>
      </c>
      <c r="AY639">
        <v>35178.1</v>
      </c>
    </row>
    <row r="640" spans="1:51" ht="12.75" customHeight="1" x14ac:dyDescent="0.2">
      <c r="A640" t="s">
        <v>76</v>
      </c>
      <c r="B640">
        <v>1985</v>
      </c>
      <c r="C640" t="s">
        <v>90</v>
      </c>
      <c r="D640" t="s">
        <v>90</v>
      </c>
      <c r="G640">
        <v>0</v>
      </c>
      <c r="H640" t="s">
        <v>90</v>
      </c>
      <c r="I640" t="s">
        <v>90</v>
      </c>
      <c r="J640" t="s">
        <v>90</v>
      </c>
      <c r="K640" t="s">
        <v>90</v>
      </c>
      <c r="L640" t="s">
        <v>90</v>
      </c>
      <c r="M640" t="s">
        <v>90</v>
      </c>
      <c r="N640" t="s">
        <v>90</v>
      </c>
      <c r="O640">
        <v>0</v>
      </c>
      <c r="P640" t="s">
        <v>90</v>
      </c>
      <c r="Q640" t="s">
        <v>90</v>
      </c>
      <c r="R640" t="s">
        <v>90</v>
      </c>
      <c r="S640" t="s">
        <v>90</v>
      </c>
      <c r="T640" t="s">
        <v>90</v>
      </c>
      <c r="U640" t="s">
        <v>90</v>
      </c>
      <c r="V640" t="s">
        <v>90</v>
      </c>
      <c r="W640" t="s">
        <v>90</v>
      </c>
      <c r="X640" t="s">
        <v>90</v>
      </c>
      <c r="Y640" t="s">
        <v>90</v>
      </c>
      <c r="Z640" t="s">
        <v>90</v>
      </c>
      <c r="AA640" t="s">
        <v>90</v>
      </c>
      <c r="AB640" t="s">
        <v>90</v>
      </c>
      <c r="AC640">
        <v>13134</v>
      </c>
      <c r="AD640">
        <f>AC640/AY640</f>
        <v>8.1182818961201109E-2</v>
      </c>
      <c r="AH640" t="s">
        <v>90</v>
      </c>
      <c r="AI640" t="s">
        <v>90</v>
      </c>
      <c r="AJ640" t="s">
        <v>90</v>
      </c>
      <c r="AK640" t="s">
        <v>90</v>
      </c>
      <c r="AL640" t="s">
        <v>90</v>
      </c>
      <c r="AM640" t="s">
        <v>90</v>
      </c>
      <c r="AN640">
        <v>0</v>
      </c>
      <c r="AO640" t="s">
        <v>90</v>
      </c>
      <c r="AP640" t="s">
        <v>90</v>
      </c>
      <c r="AQ640">
        <v>1</v>
      </c>
      <c r="AR640" t="s">
        <v>90</v>
      </c>
      <c r="AT640" t="s">
        <v>90</v>
      </c>
      <c r="AU640" t="s">
        <v>90</v>
      </c>
      <c r="AW640">
        <v>2</v>
      </c>
      <c r="AY640">
        <v>161783</v>
      </c>
    </row>
    <row r="641" spans="1:51" ht="12.75" customHeight="1" x14ac:dyDescent="0.2">
      <c r="A641" t="s">
        <v>77</v>
      </c>
      <c r="B641">
        <v>1985</v>
      </c>
      <c r="C641" t="s">
        <v>90</v>
      </c>
      <c r="D641" t="s">
        <v>90</v>
      </c>
      <c r="G641">
        <v>0</v>
      </c>
      <c r="H641" t="s">
        <v>90</v>
      </c>
      <c r="I641" t="s">
        <v>90</v>
      </c>
      <c r="J641" t="s">
        <v>90</v>
      </c>
      <c r="K641" t="s">
        <v>90</v>
      </c>
      <c r="L641" t="s">
        <v>90</v>
      </c>
      <c r="M641" t="s">
        <v>90</v>
      </c>
      <c r="N641" t="s">
        <v>90</v>
      </c>
      <c r="O641">
        <v>0</v>
      </c>
      <c r="P641" t="s">
        <v>90</v>
      </c>
      <c r="Q641" t="s">
        <v>90</v>
      </c>
      <c r="R641" t="s">
        <v>90</v>
      </c>
      <c r="S641" t="s">
        <v>90</v>
      </c>
      <c r="T641" t="s">
        <v>90</v>
      </c>
      <c r="U641" t="s">
        <v>90</v>
      </c>
      <c r="V641" t="s">
        <v>90</v>
      </c>
      <c r="W641" t="s">
        <v>90</v>
      </c>
      <c r="X641" t="s">
        <v>90</v>
      </c>
      <c r="Y641" t="s">
        <v>90</v>
      </c>
      <c r="Z641" t="s">
        <v>90</v>
      </c>
      <c r="AA641" t="s">
        <v>90</v>
      </c>
      <c r="AB641" t="s">
        <v>90</v>
      </c>
      <c r="AC641">
        <v>6225</v>
      </c>
      <c r="AD641">
        <f>AC641/AY641</f>
        <v>0.44965977549516756</v>
      </c>
      <c r="AH641" t="s">
        <v>90</v>
      </c>
      <c r="AI641" t="s">
        <v>90</v>
      </c>
      <c r="AJ641" t="s">
        <v>90</v>
      </c>
      <c r="AK641" t="s">
        <v>90</v>
      </c>
      <c r="AL641" t="s">
        <v>90</v>
      </c>
      <c r="AM641" t="s">
        <v>90</v>
      </c>
      <c r="AN641">
        <v>0</v>
      </c>
      <c r="AO641" t="s">
        <v>90</v>
      </c>
      <c r="AP641" t="s">
        <v>90</v>
      </c>
      <c r="AQ641">
        <v>0</v>
      </c>
      <c r="AR641" t="s">
        <v>90</v>
      </c>
      <c r="AT641" t="s">
        <v>90</v>
      </c>
      <c r="AU641" t="s">
        <v>90</v>
      </c>
      <c r="AW641">
        <v>2</v>
      </c>
      <c r="AY641">
        <v>13843.8</v>
      </c>
    </row>
    <row r="642" spans="1:51" ht="12.75" customHeight="1" x14ac:dyDescent="0.2">
      <c r="A642" t="s">
        <v>78</v>
      </c>
      <c r="B642">
        <v>1985</v>
      </c>
      <c r="C642" t="s">
        <v>90</v>
      </c>
      <c r="D642" t="s">
        <v>90</v>
      </c>
      <c r="G642">
        <v>0</v>
      </c>
      <c r="H642" t="s">
        <v>90</v>
      </c>
      <c r="I642" t="s">
        <v>90</v>
      </c>
      <c r="J642" t="s">
        <v>90</v>
      </c>
      <c r="K642" t="s">
        <v>90</v>
      </c>
      <c r="L642" t="s">
        <v>90</v>
      </c>
      <c r="M642" t="s">
        <v>90</v>
      </c>
      <c r="N642" t="s">
        <v>90</v>
      </c>
      <c r="O642">
        <v>1</v>
      </c>
      <c r="P642" t="s">
        <v>90</v>
      </c>
      <c r="Q642" t="s">
        <v>90</v>
      </c>
      <c r="R642" t="s">
        <v>90</v>
      </c>
      <c r="S642" t="s">
        <v>90</v>
      </c>
      <c r="T642" t="s">
        <v>90</v>
      </c>
      <c r="U642" t="s">
        <v>90</v>
      </c>
      <c r="V642" t="s">
        <v>90</v>
      </c>
      <c r="W642" t="s">
        <v>90</v>
      </c>
      <c r="X642" t="s">
        <v>90</v>
      </c>
      <c r="Y642" t="s">
        <v>90</v>
      </c>
      <c r="Z642" t="s">
        <v>90</v>
      </c>
      <c r="AA642" t="s">
        <v>90</v>
      </c>
      <c r="AB642" t="s">
        <v>90</v>
      </c>
      <c r="AC642">
        <v>8536</v>
      </c>
      <c r="AD642">
        <f>AC642/AY642</f>
        <v>0.22892819979188345</v>
      </c>
      <c r="AH642" t="s">
        <v>90</v>
      </c>
      <c r="AI642" t="s">
        <v>90</v>
      </c>
      <c r="AJ642" t="s">
        <v>90</v>
      </c>
      <c r="AK642" t="s">
        <v>90</v>
      </c>
      <c r="AL642" t="s">
        <v>90</v>
      </c>
      <c r="AM642" t="s">
        <v>90</v>
      </c>
      <c r="AN642">
        <v>0</v>
      </c>
      <c r="AO642" t="s">
        <v>90</v>
      </c>
      <c r="AP642" t="s">
        <v>90</v>
      </c>
      <c r="AQ642">
        <v>0</v>
      </c>
      <c r="AR642" t="s">
        <v>90</v>
      </c>
      <c r="AT642" t="s">
        <v>90</v>
      </c>
      <c r="AU642" t="s">
        <v>90</v>
      </c>
      <c r="AW642">
        <v>2</v>
      </c>
      <c r="AY642">
        <v>37286.800000000003</v>
      </c>
    </row>
    <row r="643" spans="1:51" ht="12.75" customHeight="1" x14ac:dyDescent="0.2">
      <c r="A643" t="s">
        <v>80</v>
      </c>
      <c r="B643">
        <v>1985</v>
      </c>
      <c r="C643" t="s">
        <v>90</v>
      </c>
      <c r="D643" t="s">
        <v>90</v>
      </c>
      <c r="G643">
        <v>0</v>
      </c>
      <c r="H643" t="s">
        <v>90</v>
      </c>
      <c r="I643" t="s">
        <v>90</v>
      </c>
      <c r="J643" t="s">
        <v>90</v>
      </c>
      <c r="K643" t="s">
        <v>90</v>
      </c>
      <c r="L643" t="s">
        <v>90</v>
      </c>
      <c r="M643" t="s">
        <v>90</v>
      </c>
      <c r="N643" t="s">
        <v>90</v>
      </c>
      <c r="O643">
        <v>1</v>
      </c>
      <c r="P643" t="s">
        <v>90</v>
      </c>
      <c r="Q643" t="s">
        <v>90</v>
      </c>
      <c r="R643" t="s">
        <v>90</v>
      </c>
      <c r="S643" t="s">
        <v>90</v>
      </c>
      <c r="T643" t="s">
        <v>90</v>
      </c>
      <c r="U643" t="s">
        <v>90</v>
      </c>
      <c r="V643" t="s">
        <v>90</v>
      </c>
      <c r="W643" t="s">
        <v>90</v>
      </c>
      <c r="X643" t="s">
        <v>90</v>
      </c>
      <c r="Y643" t="s">
        <v>90</v>
      </c>
      <c r="Z643" t="s">
        <v>90</v>
      </c>
      <c r="AA643" t="s">
        <v>90</v>
      </c>
      <c r="AB643" t="s">
        <v>90</v>
      </c>
      <c r="AC643">
        <v>2189</v>
      </c>
      <c r="AD643">
        <f>AC643/AY643</f>
        <v>0.25879598978530222</v>
      </c>
      <c r="AH643" t="s">
        <v>90</v>
      </c>
      <c r="AI643" t="s">
        <v>90</v>
      </c>
      <c r="AJ643" t="s">
        <v>90</v>
      </c>
      <c r="AK643" t="s">
        <v>90</v>
      </c>
      <c r="AL643" t="s">
        <v>90</v>
      </c>
      <c r="AM643" t="s">
        <v>90</v>
      </c>
      <c r="AN643">
        <v>0</v>
      </c>
      <c r="AO643" t="s">
        <v>90</v>
      </c>
      <c r="AP643" t="s">
        <v>90</v>
      </c>
      <c r="AQ643">
        <v>0</v>
      </c>
      <c r="AR643" t="s">
        <v>90</v>
      </c>
      <c r="AT643" t="s">
        <v>90</v>
      </c>
      <c r="AU643" t="s">
        <v>90</v>
      </c>
      <c r="AW643">
        <v>2</v>
      </c>
      <c r="AY643">
        <v>8458.4</v>
      </c>
    </row>
    <row r="644" spans="1:51" ht="12.75" customHeight="1" x14ac:dyDescent="0.2">
      <c r="A644" t="s">
        <v>81</v>
      </c>
      <c r="B644">
        <v>1985</v>
      </c>
      <c r="C644" t="s">
        <v>90</v>
      </c>
      <c r="D644" t="s">
        <v>90</v>
      </c>
      <c r="G644">
        <v>0</v>
      </c>
      <c r="H644" t="s">
        <v>90</v>
      </c>
      <c r="I644" t="s">
        <v>90</v>
      </c>
      <c r="J644" t="s">
        <v>90</v>
      </c>
      <c r="K644" t="s">
        <v>90</v>
      </c>
      <c r="L644" t="s">
        <v>90</v>
      </c>
      <c r="M644" t="s">
        <v>90</v>
      </c>
      <c r="N644" t="s">
        <v>90</v>
      </c>
      <c r="O644">
        <v>0</v>
      </c>
      <c r="P644" t="s">
        <v>90</v>
      </c>
      <c r="Q644" t="s">
        <v>90</v>
      </c>
      <c r="R644" t="s">
        <v>90</v>
      </c>
      <c r="S644" t="s">
        <v>90</v>
      </c>
      <c r="T644" t="s">
        <v>90</v>
      </c>
      <c r="U644" t="s">
        <v>90</v>
      </c>
      <c r="V644" t="s">
        <v>90</v>
      </c>
      <c r="W644" t="s">
        <v>90</v>
      </c>
      <c r="X644" t="s">
        <v>90</v>
      </c>
      <c r="Y644" t="s">
        <v>90</v>
      </c>
      <c r="Z644" t="s">
        <v>90</v>
      </c>
      <c r="AA644" t="s">
        <v>90</v>
      </c>
      <c r="AB644" t="s">
        <v>90</v>
      </c>
      <c r="AC644">
        <v>12</v>
      </c>
      <c r="AD644">
        <f>AC644/AY644</f>
        <v>2.1617570761514959E-4</v>
      </c>
      <c r="AH644" t="s">
        <v>90</v>
      </c>
      <c r="AI644" t="s">
        <v>90</v>
      </c>
      <c r="AJ644" t="s">
        <v>90</v>
      </c>
      <c r="AK644" t="s">
        <v>90</v>
      </c>
      <c r="AL644" t="s">
        <v>90</v>
      </c>
      <c r="AM644" t="s">
        <v>90</v>
      </c>
      <c r="AN644">
        <v>0</v>
      </c>
      <c r="AO644" t="s">
        <v>90</v>
      </c>
      <c r="AP644" t="s">
        <v>90</v>
      </c>
      <c r="AQ644">
        <v>0</v>
      </c>
      <c r="AR644" t="s">
        <v>90</v>
      </c>
      <c r="AT644" t="s">
        <v>90</v>
      </c>
      <c r="AU644" t="s">
        <v>90</v>
      </c>
      <c r="AW644">
        <v>2</v>
      </c>
      <c r="AY644">
        <v>55510.400000000001</v>
      </c>
    </row>
    <row r="645" spans="1:51" ht="12.75" customHeight="1" x14ac:dyDescent="0.2">
      <c r="A645" t="s">
        <v>82</v>
      </c>
      <c r="B645">
        <v>1985</v>
      </c>
      <c r="C645" t="s">
        <v>90</v>
      </c>
      <c r="D645" t="s">
        <v>90</v>
      </c>
      <c r="G645">
        <v>0</v>
      </c>
      <c r="H645" t="s">
        <v>90</v>
      </c>
      <c r="I645" t="s">
        <v>90</v>
      </c>
      <c r="J645" t="s">
        <v>90</v>
      </c>
      <c r="K645" t="s">
        <v>90</v>
      </c>
      <c r="L645" t="s">
        <v>90</v>
      </c>
      <c r="M645" t="s">
        <v>90</v>
      </c>
      <c r="N645" t="s">
        <v>90</v>
      </c>
      <c r="O645">
        <v>0</v>
      </c>
      <c r="P645" t="s">
        <v>90</v>
      </c>
      <c r="Q645" t="s">
        <v>90</v>
      </c>
      <c r="R645" t="s">
        <v>90</v>
      </c>
      <c r="S645" t="s">
        <v>90</v>
      </c>
      <c r="T645" t="s">
        <v>90</v>
      </c>
      <c r="U645" t="s">
        <v>90</v>
      </c>
      <c r="V645" t="s">
        <v>90</v>
      </c>
      <c r="W645" t="s">
        <v>90</v>
      </c>
      <c r="X645" t="s">
        <v>90</v>
      </c>
      <c r="Y645" t="s">
        <v>90</v>
      </c>
      <c r="Z645" t="s">
        <v>90</v>
      </c>
      <c r="AA645" t="s">
        <v>90</v>
      </c>
      <c r="AB645" t="s">
        <v>90</v>
      </c>
      <c r="AC645">
        <v>264</v>
      </c>
      <c r="AD645">
        <f>AC645/AY645</f>
        <v>1.1768534327120676E-3</v>
      </c>
      <c r="AH645" t="s">
        <v>90</v>
      </c>
      <c r="AI645" t="s">
        <v>90</v>
      </c>
      <c r="AJ645" t="s">
        <v>90</v>
      </c>
      <c r="AK645" t="s">
        <v>90</v>
      </c>
      <c r="AL645" t="s">
        <v>90</v>
      </c>
      <c r="AM645" t="s">
        <v>90</v>
      </c>
      <c r="AN645">
        <v>0</v>
      </c>
      <c r="AO645" t="s">
        <v>90</v>
      </c>
      <c r="AP645" t="s">
        <v>90</v>
      </c>
      <c r="AQ645">
        <v>0</v>
      </c>
      <c r="AR645" t="s">
        <v>90</v>
      </c>
      <c r="AT645" t="s">
        <v>90</v>
      </c>
      <c r="AU645" t="s">
        <v>90</v>
      </c>
      <c r="AW645">
        <v>2</v>
      </c>
      <c r="AY645">
        <v>224327</v>
      </c>
    </row>
    <row r="646" spans="1:51" ht="12.75" customHeight="1" x14ac:dyDescent="0.2">
      <c r="A646" t="s">
        <v>83</v>
      </c>
      <c r="B646">
        <v>1985</v>
      </c>
      <c r="C646" t="s">
        <v>90</v>
      </c>
      <c r="D646" t="s">
        <v>90</v>
      </c>
      <c r="G646">
        <v>0</v>
      </c>
      <c r="H646" t="s">
        <v>90</v>
      </c>
      <c r="I646" t="s">
        <v>90</v>
      </c>
      <c r="J646" t="s">
        <v>90</v>
      </c>
      <c r="K646" t="s">
        <v>90</v>
      </c>
      <c r="L646" t="s">
        <v>90</v>
      </c>
      <c r="M646" t="s">
        <v>90</v>
      </c>
      <c r="N646" t="s">
        <v>90</v>
      </c>
      <c r="O646">
        <v>1</v>
      </c>
      <c r="P646" t="s">
        <v>90</v>
      </c>
      <c r="Q646" t="s">
        <v>90</v>
      </c>
      <c r="R646" t="s">
        <v>90</v>
      </c>
      <c r="S646" t="s">
        <v>90</v>
      </c>
      <c r="T646" t="s">
        <v>90</v>
      </c>
      <c r="U646" t="s">
        <v>90</v>
      </c>
      <c r="V646" t="s">
        <v>90</v>
      </c>
      <c r="W646" t="s">
        <v>90</v>
      </c>
      <c r="X646" t="s">
        <v>90</v>
      </c>
      <c r="Y646" t="s">
        <v>90</v>
      </c>
      <c r="Z646" t="s">
        <v>90</v>
      </c>
      <c r="AA646" t="s">
        <v>90</v>
      </c>
      <c r="AB646" t="s">
        <v>90</v>
      </c>
      <c r="AC646">
        <v>0</v>
      </c>
      <c r="AD646">
        <f>AC646/AY646</f>
        <v>0</v>
      </c>
      <c r="AH646" t="s">
        <v>90</v>
      </c>
      <c r="AI646" t="s">
        <v>90</v>
      </c>
      <c r="AJ646" t="s">
        <v>90</v>
      </c>
      <c r="AK646" t="s">
        <v>90</v>
      </c>
      <c r="AL646" t="s">
        <v>90</v>
      </c>
      <c r="AM646" t="s">
        <v>90</v>
      </c>
      <c r="AN646">
        <v>0</v>
      </c>
      <c r="AO646" t="s">
        <v>90</v>
      </c>
      <c r="AP646" t="s">
        <v>90</v>
      </c>
      <c r="AQ646">
        <v>1</v>
      </c>
      <c r="AR646" t="s">
        <v>90</v>
      </c>
      <c r="AT646" t="s">
        <v>90</v>
      </c>
      <c r="AU646" t="s">
        <v>90</v>
      </c>
      <c r="AW646">
        <v>2</v>
      </c>
      <c r="AY646">
        <v>18317</v>
      </c>
    </row>
    <row r="647" spans="1:51" ht="12.75" customHeight="1" x14ac:dyDescent="0.2">
      <c r="A647" t="s">
        <v>84</v>
      </c>
      <c r="B647">
        <v>1985</v>
      </c>
      <c r="C647" t="s">
        <v>90</v>
      </c>
      <c r="D647" t="s">
        <v>90</v>
      </c>
      <c r="G647">
        <v>0</v>
      </c>
      <c r="H647" t="s">
        <v>90</v>
      </c>
      <c r="I647" t="s">
        <v>90</v>
      </c>
      <c r="J647" t="s">
        <v>90</v>
      </c>
      <c r="K647" t="s">
        <v>90</v>
      </c>
      <c r="L647" t="s">
        <v>90</v>
      </c>
      <c r="M647" t="s">
        <v>90</v>
      </c>
      <c r="N647" t="s">
        <v>90</v>
      </c>
      <c r="O647">
        <v>0</v>
      </c>
      <c r="P647" t="s">
        <v>90</v>
      </c>
      <c r="Q647" t="s">
        <v>90</v>
      </c>
      <c r="R647" t="s">
        <v>90</v>
      </c>
      <c r="S647" t="s">
        <v>90</v>
      </c>
      <c r="T647" t="s">
        <v>90</v>
      </c>
      <c r="U647" t="s">
        <v>90</v>
      </c>
      <c r="V647" t="s">
        <v>90</v>
      </c>
      <c r="W647" t="s">
        <v>90</v>
      </c>
      <c r="X647" t="s">
        <v>90</v>
      </c>
      <c r="Y647" t="s">
        <v>90</v>
      </c>
      <c r="Z647" t="s">
        <v>90</v>
      </c>
      <c r="AA647" t="s">
        <v>90</v>
      </c>
      <c r="AB647" t="s">
        <v>90</v>
      </c>
      <c r="AC647">
        <v>684</v>
      </c>
      <c r="AD647">
        <f>AC647/AY647</f>
        <v>0.10204096855377813</v>
      </c>
      <c r="AH647" t="s">
        <v>90</v>
      </c>
      <c r="AI647" t="s">
        <v>90</v>
      </c>
      <c r="AJ647" t="s">
        <v>90</v>
      </c>
      <c r="AK647" t="s">
        <v>90</v>
      </c>
      <c r="AL647" t="s">
        <v>90</v>
      </c>
      <c r="AM647" t="s">
        <v>90</v>
      </c>
      <c r="AN647">
        <v>0</v>
      </c>
      <c r="AO647" t="s">
        <v>90</v>
      </c>
      <c r="AP647" t="s">
        <v>90</v>
      </c>
      <c r="AQ647">
        <v>0</v>
      </c>
      <c r="AR647" t="s">
        <v>90</v>
      </c>
      <c r="AT647" t="s">
        <v>90</v>
      </c>
      <c r="AU647" t="s">
        <v>90</v>
      </c>
      <c r="AW647">
        <v>2</v>
      </c>
      <c r="AY647">
        <v>6703.19</v>
      </c>
    </row>
    <row r="648" spans="1:51" ht="12.75" customHeight="1" x14ac:dyDescent="0.2">
      <c r="A648" t="s">
        <v>85</v>
      </c>
      <c r="B648">
        <v>1985</v>
      </c>
      <c r="C648" t="s">
        <v>90</v>
      </c>
      <c r="D648" t="s">
        <v>90</v>
      </c>
      <c r="G648">
        <v>0</v>
      </c>
      <c r="H648" t="s">
        <v>90</v>
      </c>
      <c r="I648" t="s">
        <v>90</v>
      </c>
      <c r="J648" t="s">
        <v>90</v>
      </c>
      <c r="K648" t="s">
        <v>90</v>
      </c>
      <c r="L648" t="s">
        <v>90</v>
      </c>
      <c r="M648" t="s">
        <v>90</v>
      </c>
      <c r="N648" t="s">
        <v>90</v>
      </c>
      <c r="O648">
        <v>0</v>
      </c>
      <c r="P648" t="s">
        <v>90</v>
      </c>
      <c r="Q648" t="s">
        <v>90</v>
      </c>
      <c r="R648" t="s">
        <v>90</v>
      </c>
      <c r="S648" t="s">
        <v>90</v>
      </c>
      <c r="T648" t="s">
        <v>90</v>
      </c>
      <c r="U648" t="s">
        <v>90</v>
      </c>
      <c r="V648" t="s">
        <v>90</v>
      </c>
      <c r="W648" t="s">
        <v>90</v>
      </c>
      <c r="X648" t="s">
        <v>90</v>
      </c>
      <c r="Y648" t="s">
        <v>90</v>
      </c>
      <c r="Z648" t="s">
        <v>90</v>
      </c>
      <c r="AA648" t="s">
        <v>90</v>
      </c>
      <c r="AB648" t="s">
        <v>90</v>
      </c>
      <c r="AC648">
        <v>65</v>
      </c>
      <c r="AD648">
        <f>AC648/AY648</f>
        <v>7.5361357710220498E-4</v>
      </c>
      <c r="AH648" t="s">
        <v>90</v>
      </c>
      <c r="AI648" t="s">
        <v>90</v>
      </c>
      <c r="AJ648" t="s">
        <v>90</v>
      </c>
      <c r="AK648" t="s">
        <v>90</v>
      </c>
      <c r="AL648" t="s">
        <v>90</v>
      </c>
      <c r="AM648" t="s">
        <v>90</v>
      </c>
      <c r="AN648">
        <v>0</v>
      </c>
      <c r="AO648" t="s">
        <v>90</v>
      </c>
      <c r="AP648" t="s">
        <v>90</v>
      </c>
      <c r="AQ648">
        <v>0.5</v>
      </c>
      <c r="AR648" t="s">
        <v>90</v>
      </c>
      <c r="AT648" t="s">
        <v>90</v>
      </c>
      <c r="AU648" t="s">
        <v>90</v>
      </c>
      <c r="AW648">
        <v>2</v>
      </c>
      <c r="AY648">
        <v>86251.1</v>
      </c>
    </row>
    <row r="649" spans="1:51" ht="12.75" customHeight="1" x14ac:dyDescent="0.2">
      <c r="A649" t="s">
        <v>86</v>
      </c>
      <c r="B649">
        <v>1985</v>
      </c>
      <c r="C649" t="s">
        <v>90</v>
      </c>
      <c r="D649" t="s">
        <v>90</v>
      </c>
      <c r="G649">
        <v>0</v>
      </c>
      <c r="H649" t="s">
        <v>90</v>
      </c>
      <c r="I649" t="s">
        <v>90</v>
      </c>
      <c r="J649" t="s">
        <v>90</v>
      </c>
      <c r="K649" t="s">
        <v>90</v>
      </c>
      <c r="L649" t="s">
        <v>90</v>
      </c>
      <c r="M649" t="s">
        <v>90</v>
      </c>
      <c r="N649" t="s">
        <v>90</v>
      </c>
      <c r="O649">
        <v>1</v>
      </c>
      <c r="P649" t="s">
        <v>90</v>
      </c>
      <c r="Q649" t="s">
        <v>90</v>
      </c>
      <c r="R649" t="s">
        <v>90</v>
      </c>
      <c r="S649" t="s">
        <v>90</v>
      </c>
      <c r="T649" t="s">
        <v>90</v>
      </c>
      <c r="U649" t="s">
        <v>90</v>
      </c>
      <c r="V649" t="s">
        <v>90</v>
      </c>
      <c r="W649" t="s">
        <v>90</v>
      </c>
      <c r="X649" t="s">
        <v>90</v>
      </c>
      <c r="Y649" t="s">
        <v>90</v>
      </c>
      <c r="Z649" t="s">
        <v>90</v>
      </c>
      <c r="AA649" t="s">
        <v>90</v>
      </c>
      <c r="AB649" t="s">
        <v>90</v>
      </c>
      <c r="AC649">
        <v>7068</v>
      </c>
      <c r="AD649">
        <f>AC649/AY649</f>
        <v>0.11072937571379558</v>
      </c>
      <c r="AH649" t="s">
        <v>90</v>
      </c>
      <c r="AI649" t="s">
        <v>90</v>
      </c>
      <c r="AJ649" t="s">
        <v>90</v>
      </c>
      <c r="AK649" t="s">
        <v>90</v>
      </c>
      <c r="AL649" t="s">
        <v>90</v>
      </c>
      <c r="AM649" t="s">
        <v>90</v>
      </c>
      <c r="AN649">
        <v>0</v>
      </c>
      <c r="AO649" t="s">
        <v>90</v>
      </c>
      <c r="AP649" t="s">
        <v>90</v>
      </c>
      <c r="AQ649">
        <v>1</v>
      </c>
      <c r="AR649" t="s">
        <v>90</v>
      </c>
      <c r="AT649" t="s">
        <v>90</v>
      </c>
      <c r="AU649" t="s">
        <v>90</v>
      </c>
      <c r="AW649">
        <v>2</v>
      </c>
      <c r="AY649">
        <v>63831.3</v>
      </c>
    </row>
    <row r="650" spans="1:51" ht="12.75" customHeight="1" x14ac:dyDescent="0.2">
      <c r="A650" t="s">
        <v>87</v>
      </c>
      <c r="B650">
        <v>1985</v>
      </c>
      <c r="C650" t="s">
        <v>90</v>
      </c>
      <c r="D650" t="s">
        <v>90</v>
      </c>
      <c r="G650">
        <v>0</v>
      </c>
      <c r="H650" t="s">
        <v>90</v>
      </c>
      <c r="I650" t="s">
        <v>90</v>
      </c>
      <c r="J650" t="s">
        <v>90</v>
      </c>
      <c r="K650" t="s">
        <v>90</v>
      </c>
      <c r="L650" t="s">
        <v>90</v>
      </c>
      <c r="M650" t="s">
        <v>90</v>
      </c>
      <c r="N650" t="s">
        <v>90</v>
      </c>
      <c r="O650">
        <v>0</v>
      </c>
      <c r="P650" t="s">
        <v>90</v>
      </c>
      <c r="Q650" t="s">
        <v>90</v>
      </c>
      <c r="R650" t="s">
        <v>90</v>
      </c>
      <c r="S650" t="s">
        <v>90</v>
      </c>
      <c r="T650" t="s">
        <v>90</v>
      </c>
      <c r="U650" t="s">
        <v>90</v>
      </c>
      <c r="V650" t="s">
        <v>90</v>
      </c>
      <c r="W650" t="s">
        <v>90</v>
      </c>
      <c r="X650" t="s">
        <v>90</v>
      </c>
      <c r="Y650" t="s">
        <v>90</v>
      </c>
      <c r="Z650" t="s">
        <v>90</v>
      </c>
      <c r="AA650" t="s">
        <v>90</v>
      </c>
      <c r="AB650" t="s">
        <v>90</v>
      </c>
      <c r="AC650">
        <v>0</v>
      </c>
      <c r="AD650">
        <f>AC650/AY650</f>
        <v>0</v>
      </c>
      <c r="AH650" t="s">
        <v>90</v>
      </c>
      <c r="AI650" t="s">
        <v>90</v>
      </c>
      <c r="AJ650" t="s">
        <v>90</v>
      </c>
      <c r="AK650" t="s">
        <v>90</v>
      </c>
      <c r="AL650" t="s">
        <v>90</v>
      </c>
      <c r="AM650" t="s">
        <v>90</v>
      </c>
      <c r="AN650">
        <v>0</v>
      </c>
      <c r="AO650" t="s">
        <v>90</v>
      </c>
      <c r="AP650" t="s">
        <v>90</v>
      </c>
      <c r="AQ650">
        <v>0</v>
      </c>
      <c r="AR650" t="s">
        <v>90</v>
      </c>
      <c r="AT650" t="s">
        <v>90</v>
      </c>
      <c r="AU650" t="s">
        <v>90</v>
      </c>
      <c r="AW650">
        <v>2</v>
      </c>
      <c r="AY650">
        <v>20337.099999999999</v>
      </c>
    </row>
    <row r="651" spans="1:51" ht="12.75" customHeight="1" x14ac:dyDescent="0.2">
      <c r="A651" t="s">
        <v>88</v>
      </c>
      <c r="B651">
        <v>1985</v>
      </c>
      <c r="C651" t="s">
        <v>90</v>
      </c>
      <c r="D651" t="s">
        <v>90</v>
      </c>
      <c r="G651">
        <v>0</v>
      </c>
      <c r="H651" t="s">
        <v>90</v>
      </c>
      <c r="I651" t="s">
        <v>90</v>
      </c>
      <c r="J651" t="s">
        <v>90</v>
      </c>
      <c r="K651" t="s">
        <v>90</v>
      </c>
      <c r="L651" t="s">
        <v>90</v>
      </c>
      <c r="M651" t="s">
        <v>90</v>
      </c>
      <c r="N651" t="s">
        <v>90</v>
      </c>
      <c r="O651">
        <v>1</v>
      </c>
      <c r="P651" t="s">
        <v>90</v>
      </c>
      <c r="Q651" t="s">
        <v>90</v>
      </c>
      <c r="R651" t="s">
        <v>90</v>
      </c>
      <c r="S651" t="s">
        <v>90</v>
      </c>
      <c r="T651" t="s">
        <v>90</v>
      </c>
      <c r="U651" t="s">
        <v>90</v>
      </c>
      <c r="V651" t="s">
        <v>90</v>
      </c>
      <c r="W651" t="s">
        <v>90</v>
      </c>
      <c r="X651" t="s">
        <v>90</v>
      </c>
      <c r="Y651" t="s">
        <v>90</v>
      </c>
      <c r="Z651" t="s">
        <v>90</v>
      </c>
      <c r="AA651" t="s">
        <v>90</v>
      </c>
      <c r="AB651" t="s">
        <v>90</v>
      </c>
      <c r="AC651">
        <v>20</v>
      </c>
      <c r="AD651">
        <f>AC651/AY651</f>
        <v>3.0999245168380151E-4</v>
      </c>
      <c r="AH651" t="s">
        <v>90</v>
      </c>
      <c r="AI651" t="s">
        <v>90</v>
      </c>
      <c r="AJ651" t="s">
        <v>90</v>
      </c>
      <c r="AK651" t="s">
        <v>90</v>
      </c>
      <c r="AL651" t="s">
        <v>90</v>
      </c>
      <c r="AM651" t="s">
        <v>90</v>
      </c>
      <c r="AN651">
        <v>0</v>
      </c>
      <c r="AO651" t="s">
        <v>90</v>
      </c>
      <c r="AP651" t="s">
        <v>90</v>
      </c>
      <c r="AQ651">
        <v>0</v>
      </c>
      <c r="AR651" t="s">
        <v>90</v>
      </c>
      <c r="AT651" t="s">
        <v>90</v>
      </c>
      <c r="AU651" t="s">
        <v>90</v>
      </c>
      <c r="AW651">
        <v>2</v>
      </c>
      <c r="AY651">
        <v>64517.7</v>
      </c>
    </row>
    <row r="652" spans="1:51" ht="12.75" customHeight="1" x14ac:dyDescent="0.2">
      <c r="A652" t="s">
        <v>89</v>
      </c>
      <c r="B652">
        <v>1985</v>
      </c>
      <c r="C652" t="s">
        <v>90</v>
      </c>
      <c r="D652" t="s">
        <v>90</v>
      </c>
      <c r="G652">
        <v>0</v>
      </c>
      <c r="H652" t="s">
        <v>90</v>
      </c>
      <c r="I652" t="s">
        <v>90</v>
      </c>
      <c r="J652" t="s">
        <v>90</v>
      </c>
      <c r="K652" t="s">
        <v>90</v>
      </c>
      <c r="L652" t="s">
        <v>90</v>
      </c>
      <c r="M652" t="s">
        <v>90</v>
      </c>
      <c r="N652" t="s">
        <v>90</v>
      </c>
      <c r="O652">
        <v>0</v>
      </c>
      <c r="P652" t="s">
        <v>90</v>
      </c>
      <c r="Q652" t="s">
        <v>90</v>
      </c>
      <c r="R652" t="s">
        <v>90</v>
      </c>
      <c r="S652" t="s">
        <v>90</v>
      </c>
      <c r="T652" t="s">
        <v>90</v>
      </c>
      <c r="U652" t="s">
        <v>90</v>
      </c>
      <c r="V652" t="s">
        <v>90</v>
      </c>
      <c r="W652" t="s">
        <v>90</v>
      </c>
      <c r="X652" t="s">
        <v>90</v>
      </c>
      <c r="Y652" t="s">
        <v>90</v>
      </c>
      <c r="Z652" t="s">
        <v>90</v>
      </c>
      <c r="AA652" t="s">
        <v>90</v>
      </c>
      <c r="AB652" t="s">
        <v>90</v>
      </c>
      <c r="AC652">
        <v>47</v>
      </c>
      <c r="AD652">
        <f>AC652/AY652</f>
        <v>6.7816761994909415E-3</v>
      </c>
      <c r="AH652" t="s">
        <v>90</v>
      </c>
      <c r="AI652" t="s">
        <v>90</v>
      </c>
      <c r="AJ652" t="s">
        <v>90</v>
      </c>
      <c r="AK652" t="s">
        <v>90</v>
      </c>
      <c r="AL652" t="s">
        <v>90</v>
      </c>
      <c r="AM652" t="s">
        <v>90</v>
      </c>
      <c r="AN652">
        <v>0</v>
      </c>
      <c r="AO652" t="s">
        <v>90</v>
      </c>
      <c r="AP652" t="s">
        <v>90</v>
      </c>
      <c r="AQ652">
        <v>1</v>
      </c>
      <c r="AR652" t="s">
        <v>90</v>
      </c>
      <c r="AT652" t="s">
        <v>90</v>
      </c>
      <c r="AU652" t="s">
        <v>90</v>
      </c>
      <c r="AW652">
        <v>2</v>
      </c>
      <c r="AY652">
        <v>6930.44</v>
      </c>
    </row>
    <row r="653" spans="1:51" ht="12.75" customHeight="1" x14ac:dyDescent="0.2">
      <c r="A653" t="s">
        <v>34</v>
      </c>
      <c r="B653">
        <v>1986</v>
      </c>
      <c r="C653" t="s">
        <v>90</v>
      </c>
      <c r="D653" t="s">
        <v>90</v>
      </c>
      <c r="G653">
        <v>0</v>
      </c>
      <c r="H653" t="s">
        <v>90</v>
      </c>
      <c r="I653" t="s">
        <v>90</v>
      </c>
      <c r="J653" t="s">
        <v>90</v>
      </c>
      <c r="K653" t="s">
        <v>90</v>
      </c>
      <c r="L653" t="s">
        <v>90</v>
      </c>
      <c r="M653" t="s">
        <v>90</v>
      </c>
      <c r="N653" t="s">
        <v>90</v>
      </c>
      <c r="O653">
        <v>0</v>
      </c>
      <c r="P653" t="s">
        <v>90</v>
      </c>
      <c r="Q653" t="s">
        <v>90</v>
      </c>
      <c r="R653" t="s">
        <v>90</v>
      </c>
      <c r="S653" t="s">
        <v>90</v>
      </c>
      <c r="T653" t="s">
        <v>90</v>
      </c>
      <c r="U653" t="s">
        <v>90</v>
      </c>
      <c r="V653" t="s">
        <v>90</v>
      </c>
      <c r="W653" t="s">
        <v>90</v>
      </c>
      <c r="X653" t="s">
        <v>90</v>
      </c>
      <c r="Y653" t="s">
        <v>90</v>
      </c>
      <c r="Z653" t="s">
        <v>90</v>
      </c>
      <c r="AA653" t="s">
        <v>90</v>
      </c>
      <c r="AB653" t="s">
        <v>90</v>
      </c>
      <c r="AC653">
        <v>63</v>
      </c>
      <c r="AD653">
        <f>AC653/AY653</f>
        <v>1.3311218399061876E-3</v>
      </c>
      <c r="AH653" t="s">
        <v>90</v>
      </c>
      <c r="AI653" t="s">
        <v>90</v>
      </c>
      <c r="AJ653" t="s">
        <v>90</v>
      </c>
      <c r="AK653" t="s">
        <v>90</v>
      </c>
      <c r="AL653" t="s">
        <v>90</v>
      </c>
      <c r="AM653" t="s">
        <v>90</v>
      </c>
      <c r="AN653">
        <v>0</v>
      </c>
      <c r="AO653" t="s">
        <v>90</v>
      </c>
      <c r="AP653" t="s">
        <v>90</v>
      </c>
      <c r="AQ653">
        <v>0</v>
      </c>
      <c r="AR653" t="s">
        <v>90</v>
      </c>
      <c r="AT653" t="s">
        <v>90</v>
      </c>
      <c r="AU653" t="s">
        <v>90</v>
      </c>
      <c r="AW653">
        <v>2</v>
      </c>
      <c r="AY653">
        <v>47328.5</v>
      </c>
    </row>
    <row r="654" spans="1:51" ht="12.75" customHeight="1" x14ac:dyDescent="0.2">
      <c r="A654" t="s">
        <v>35</v>
      </c>
      <c r="B654">
        <v>1986</v>
      </c>
      <c r="C654" t="s">
        <v>90</v>
      </c>
      <c r="D654" t="s">
        <v>90</v>
      </c>
      <c r="G654">
        <v>0</v>
      </c>
      <c r="H654" t="s">
        <v>90</v>
      </c>
      <c r="I654" t="s">
        <v>90</v>
      </c>
      <c r="J654" t="s">
        <v>90</v>
      </c>
      <c r="K654" t="s">
        <v>90</v>
      </c>
      <c r="L654" t="s">
        <v>90</v>
      </c>
      <c r="M654" t="s">
        <v>90</v>
      </c>
      <c r="N654" t="s">
        <v>90</v>
      </c>
      <c r="O654">
        <v>0</v>
      </c>
      <c r="P654" t="s">
        <v>90</v>
      </c>
      <c r="Q654" t="s">
        <v>90</v>
      </c>
      <c r="R654" t="s">
        <v>90</v>
      </c>
      <c r="S654" t="s">
        <v>90</v>
      </c>
      <c r="T654" t="s">
        <v>90</v>
      </c>
      <c r="U654" t="s">
        <v>90</v>
      </c>
      <c r="V654">
        <v>0</v>
      </c>
      <c r="W654">
        <v>0</v>
      </c>
      <c r="X654">
        <v>0</v>
      </c>
      <c r="Y654">
        <v>0</v>
      </c>
      <c r="Z654">
        <v>1</v>
      </c>
      <c r="AA654">
        <v>0</v>
      </c>
      <c r="AB654">
        <v>0</v>
      </c>
      <c r="AC654">
        <v>0</v>
      </c>
      <c r="AD654">
        <f>AC654/AY654</f>
        <v>0</v>
      </c>
      <c r="AH654" t="s">
        <v>90</v>
      </c>
      <c r="AI654" t="s">
        <v>90</v>
      </c>
      <c r="AJ654" t="s">
        <v>90</v>
      </c>
      <c r="AK654" t="s">
        <v>90</v>
      </c>
      <c r="AL654" t="s">
        <v>90</v>
      </c>
      <c r="AM654" t="s">
        <v>90</v>
      </c>
      <c r="AN654">
        <v>0</v>
      </c>
      <c r="AO654" t="s">
        <v>90</v>
      </c>
      <c r="AP654" t="s">
        <v>90</v>
      </c>
      <c r="AQ654">
        <v>1</v>
      </c>
      <c r="AR654" t="s">
        <v>90</v>
      </c>
      <c r="AT654" t="s">
        <v>90</v>
      </c>
      <c r="AU654" t="s">
        <v>90</v>
      </c>
      <c r="AW654">
        <v>2</v>
      </c>
      <c r="AY654">
        <v>10889</v>
      </c>
    </row>
    <row r="655" spans="1:51" ht="12.75" customHeight="1" x14ac:dyDescent="0.2">
      <c r="A655" t="s">
        <v>36</v>
      </c>
      <c r="B655">
        <v>1986</v>
      </c>
      <c r="C655" t="s">
        <v>90</v>
      </c>
      <c r="D655" t="s">
        <v>90</v>
      </c>
      <c r="G655">
        <v>0</v>
      </c>
      <c r="H655" t="s">
        <v>90</v>
      </c>
      <c r="I655" t="s">
        <v>90</v>
      </c>
      <c r="J655" t="s">
        <v>90</v>
      </c>
      <c r="K655" t="s">
        <v>90</v>
      </c>
      <c r="L655" t="s">
        <v>90</v>
      </c>
      <c r="M655" t="s">
        <v>90</v>
      </c>
      <c r="N655" t="s">
        <v>90</v>
      </c>
      <c r="O655">
        <v>0</v>
      </c>
      <c r="P655" t="s">
        <v>90</v>
      </c>
      <c r="Q655" t="s">
        <v>90</v>
      </c>
      <c r="R655" t="s">
        <v>90</v>
      </c>
      <c r="S655" t="s">
        <v>90</v>
      </c>
      <c r="T655" t="s">
        <v>90</v>
      </c>
      <c r="U655" t="s">
        <v>90</v>
      </c>
      <c r="V655" t="s">
        <v>90</v>
      </c>
      <c r="W655" t="s">
        <v>90</v>
      </c>
      <c r="X655" t="s">
        <v>90</v>
      </c>
      <c r="Y655" t="s">
        <v>90</v>
      </c>
      <c r="Z655" t="s">
        <v>90</v>
      </c>
      <c r="AA655" t="s">
        <v>90</v>
      </c>
      <c r="AB655" t="s">
        <v>90</v>
      </c>
      <c r="AC655">
        <v>12695</v>
      </c>
      <c r="AD655">
        <f>AC655/AY655</f>
        <v>0.27480436829629951</v>
      </c>
      <c r="AH655" t="s">
        <v>90</v>
      </c>
      <c r="AI655" t="s">
        <v>90</v>
      </c>
      <c r="AJ655" t="s">
        <v>90</v>
      </c>
      <c r="AK655" t="s">
        <v>90</v>
      </c>
      <c r="AL655" t="s">
        <v>90</v>
      </c>
      <c r="AM655" t="s">
        <v>90</v>
      </c>
      <c r="AN655">
        <v>0</v>
      </c>
      <c r="AO655" t="s">
        <v>90</v>
      </c>
      <c r="AP655" t="s">
        <v>90</v>
      </c>
      <c r="AQ655">
        <v>0</v>
      </c>
      <c r="AR655" t="s">
        <v>90</v>
      </c>
      <c r="AT655" t="s">
        <v>90</v>
      </c>
      <c r="AU655" t="s">
        <v>90</v>
      </c>
      <c r="AW655">
        <v>2</v>
      </c>
      <c r="AY655">
        <v>46196.5</v>
      </c>
    </row>
    <row r="656" spans="1:51" ht="12.75" customHeight="1" x14ac:dyDescent="0.2">
      <c r="A656" t="s">
        <v>38</v>
      </c>
      <c r="B656">
        <v>1986</v>
      </c>
      <c r="C656" t="s">
        <v>90</v>
      </c>
      <c r="D656" t="s">
        <v>90</v>
      </c>
      <c r="G656">
        <v>0</v>
      </c>
      <c r="H656" t="s">
        <v>90</v>
      </c>
      <c r="I656" t="s">
        <v>90</v>
      </c>
      <c r="J656" t="s">
        <v>90</v>
      </c>
      <c r="K656" t="s">
        <v>90</v>
      </c>
      <c r="L656" t="s">
        <v>90</v>
      </c>
      <c r="M656" t="s">
        <v>90</v>
      </c>
      <c r="N656" t="s">
        <v>90</v>
      </c>
      <c r="O656">
        <v>0</v>
      </c>
      <c r="P656" t="s">
        <v>90</v>
      </c>
      <c r="Q656" t="s">
        <v>90</v>
      </c>
      <c r="R656" t="s">
        <v>90</v>
      </c>
      <c r="S656" t="s">
        <v>90</v>
      </c>
      <c r="T656" t="s">
        <v>90</v>
      </c>
      <c r="U656" t="s">
        <v>90</v>
      </c>
      <c r="V656" t="s">
        <v>90</v>
      </c>
      <c r="W656" t="s">
        <v>90</v>
      </c>
      <c r="X656" t="s">
        <v>90</v>
      </c>
      <c r="Y656" t="s">
        <v>90</v>
      </c>
      <c r="Z656" t="s">
        <v>90</v>
      </c>
      <c r="AA656" t="s">
        <v>90</v>
      </c>
      <c r="AB656" t="s">
        <v>90</v>
      </c>
      <c r="AC656">
        <v>19769</v>
      </c>
      <c r="AD656">
        <f>AC656/AY656</f>
        <v>0.74043694356738621</v>
      </c>
      <c r="AH656" t="s">
        <v>90</v>
      </c>
      <c r="AI656" t="s">
        <v>90</v>
      </c>
      <c r="AJ656" t="s">
        <v>90</v>
      </c>
      <c r="AK656" t="s">
        <v>90</v>
      </c>
      <c r="AL656" t="s">
        <v>90</v>
      </c>
      <c r="AM656" t="s">
        <v>90</v>
      </c>
      <c r="AN656">
        <v>0</v>
      </c>
      <c r="AO656" t="s">
        <v>90</v>
      </c>
      <c r="AP656" t="s">
        <v>90</v>
      </c>
      <c r="AQ656">
        <v>0</v>
      </c>
      <c r="AR656" t="s">
        <v>90</v>
      </c>
      <c r="AT656" t="s">
        <v>90</v>
      </c>
      <c r="AU656" t="s">
        <v>90</v>
      </c>
      <c r="AW656">
        <v>2</v>
      </c>
      <c r="AY656">
        <v>26699.1</v>
      </c>
    </row>
    <row r="657" spans="1:51" ht="12.75" customHeight="1" x14ac:dyDescent="0.2">
      <c r="A657" t="s">
        <v>39</v>
      </c>
      <c r="B657">
        <v>1986</v>
      </c>
      <c r="C657" t="s">
        <v>90</v>
      </c>
      <c r="D657" t="s">
        <v>90</v>
      </c>
      <c r="G657">
        <v>1</v>
      </c>
      <c r="H657" t="s">
        <v>90</v>
      </c>
      <c r="I657" t="s">
        <v>90</v>
      </c>
      <c r="J657" t="s">
        <v>90</v>
      </c>
      <c r="K657" t="s">
        <v>90</v>
      </c>
      <c r="L657" t="s">
        <v>90</v>
      </c>
      <c r="M657" t="s">
        <v>90</v>
      </c>
      <c r="N657" t="s">
        <v>90</v>
      </c>
      <c r="O657">
        <v>1</v>
      </c>
      <c r="P657" t="s">
        <v>90</v>
      </c>
      <c r="Q657" t="s">
        <v>90</v>
      </c>
      <c r="R657" t="s">
        <v>90</v>
      </c>
      <c r="S657" t="s">
        <v>90</v>
      </c>
      <c r="T657" t="s">
        <v>90</v>
      </c>
      <c r="U657" t="s">
        <v>90</v>
      </c>
      <c r="V657" t="s">
        <v>90</v>
      </c>
      <c r="W657" t="s">
        <v>90</v>
      </c>
      <c r="X657" t="s">
        <v>90</v>
      </c>
      <c r="Y657" t="s">
        <v>90</v>
      </c>
      <c r="Z657" t="s">
        <v>90</v>
      </c>
      <c r="AA657" t="s">
        <v>90</v>
      </c>
      <c r="AB657" t="s">
        <v>90</v>
      </c>
      <c r="AC657">
        <v>112347</v>
      </c>
      <c r="AD657">
        <f>AC657/AY657</f>
        <v>0.24464211832850641</v>
      </c>
      <c r="AH657" t="s">
        <v>90</v>
      </c>
      <c r="AI657" t="s">
        <v>90</v>
      </c>
      <c r="AJ657" t="s">
        <v>90</v>
      </c>
      <c r="AK657" t="s">
        <v>90</v>
      </c>
      <c r="AL657" t="s">
        <v>90</v>
      </c>
      <c r="AM657" t="s">
        <v>90</v>
      </c>
      <c r="AN657">
        <v>0</v>
      </c>
      <c r="AO657" t="s">
        <v>90</v>
      </c>
      <c r="AP657" t="s">
        <v>90</v>
      </c>
      <c r="AQ657">
        <v>0.5</v>
      </c>
      <c r="AR657" t="s">
        <v>90</v>
      </c>
      <c r="AT657" t="s">
        <v>90</v>
      </c>
      <c r="AU657" t="s">
        <v>90</v>
      </c>
      <c r="AW657">
        <v>2</v>
      </c>
      <c r="AY657">
        <v>459230</v>
      </c>
    </row>
    <row r="658" spans="1:51" ht="12.75" customHeight="1" x14ac:dyDescent="0.2">
      <c r="A658" t="s">
        <v>40</v>
      </c>
      <c r="B658">
        <v>1986</v>
      </c>
      <c r="C658" t="s">
        <v>90</v>
      </c>
      <c r="D658" t="s">
        <v>90</v>
      </c>
      <c r="G658">
        <v>0</v>
      </c>
      <c r="H658" t="s">
        <v>90</v>
      </c>
      <c r="I658" t="s">
        <v>90</v>
      </c>
      <c r="J658" t="s">
        <v>90</v>
      </c>
      <c r="K658" t="s">
        <v>90</v>
      </c>
      <c r="L658" t="s">
        <v>90</v>
      </c>
      <c r="M658" t="s">
        <v>90</v>
      </c>
      <c r="N658" t="s">
        <v>90</v>
      </c>
      <c r="O658">
        <v>0</v>
      </c>
      <c r="P658" t="s">
        <v>90</v>
      </c>
      <c r="Q658" t="s">
        <v>90</v>
      </c>
      <c r="R658" t="s">
        <v>90</v>
      </c>
      <c r="S658" t="s">
        <v>90</v>
      </c>
      <c r="T658" t="s">
        <v>90</v>
      </c>
      <c r="U658" t="s">
        <v>90</v>
      </c>
      <c r="V658" t="s">
        <v>90</v>
      </c>
      <c r="W658" t="s">
        <v>90</v>
      </c>
      <c r="X658" t="s">
        <v>90</v>
      </c>
      <c r="Y658" t="s">
        <v>90</v>
      </c>
      <c r="Z658" t="s">
        <v>90</v>
      </c>
      <c r="AA658" t="s">
        <v>90</v>
      </c>
      <c r="AB658" t="s">
        <v>90</v>
      </c>
      <c r="AC658">
        <v>8994</v>
      </c>
      <c r="AD658">
        <f>AC658/AY658</f>
        <v>0.17754317670816711</v>
      </c>
      <c r="AH658" t="s">
        <v>90</v>
      </c>
      <c r="AI658" t="s">
        <v>90</v>
      </c>
      <c r="AJ658" t="s">
        <v>90</v>
      </c>
      <c r="AK658" t="s">
        <v>90</v>
      </c>
      <c r="AL658" t="s">
        <v>90</v>
      </c>
      <c r="AM658" t="s">
        <v>90</v>
      </c>
      <c r="AN658">
        <v>0</v>
      </c>
      <c r="AO658" t="s">
        <v>90</v>
      </c>
      <c r="AP658" t="s">
        <v>90</v>
      </c>
      <c r="AQ658">
        <v>1</v>
      </c>
      <c r="AR658" t="s">
        <v>90</v>
      </c>
      <c r="AT658" t="s">
        <v>90</v>
      </c>
      <c r="AU658" t="s">
        <v>90</v>
      </c>
      <c r="AW658">
        <v>2</v>
      </c>
      <c r="AY658">
        <v>50658.1</v>
      </c>
    </row>
    <row r="659" spans="1:51" ht="12.75" customHeight="1" x14ac:dyDescent="0.2">
      <c r="A659" t="s">
        <v>41</v>
      </c>
      <c r="B659">
        <v>1986</v>
      </c>
      <c r="C659" t="s">
        <v>90</v>
      </c>
      <c r="D659" t="s">
        <v>90</v>
      </c>
      <c r="G659">
        <v>1</v>
      </c>
      <c r="H659" t="s">
        <v>90</v>
      </c>
      <c r="I659" t="s">
        <v>90</v>
      </c>
      <c r="J659" t="s">
        <v>90</v>
      </c>
      <c r="K659" t="s">
        <v>90</v>
      </c>
      <c r="L659" t="s">
        <v>90</v>
      </c>
      <c r="M659" t="s">
        <v>90</v>
      </c>
      <c r="N659" t="s">
        <v>90</v>
      </c>
      <c r="O659">
        <v>0</v>
      </c>
      <c r="P659" t="s">
        <v>90</v>
      </c>
      <c r="Q659" t="s">
        <v>90</v>
      </c>
      <c r="R659" t="s">
        <v>90</v>
      </c>
      <c r="S659" t="s">
        <v>90</v>
      </c>
      <c r="T659" t="s">
        <v>90</v>
      </c>
      <c r="U659" t="s">
        <v>90</v>
      </c>
      <c r="V659" t="s">
        <v>90</v>
      </c>
      <c r="W659" t="s">
        <v>90</v>
      </c>
      <c r="X659" t="s">
        <v>90</v>
      </c>
      <c r="Y659" t="s">
        <v>90</v>
      </c>
      <c r="Z659" t="s">
        <v>90</v>
      </c>
      <c r="AA659" t="s">
        <v>90</v>
      </c>
      <c r="AB659" t="s">
        <v>90</v>
      </c>
      <c r="AC659">
        <v>77706</v>
      </c>
      <c r="AD659">
        <f>AC659/AY659</f>
        <v>1.2554953976801788</v>
      </c>
      <c r="AH659" t="s">
        <v>90</v>
      </c>
      <c r="AI659" t="s">
        <v>90</v>
      </c>
      <c r="AJ659" t="s">
        <v>90</v>
      </c>
      <c r="AK659" t="s">
        <v>90</v>
      </c>
      <c r="AL659" t="s">
        <v>90</v>
      </c>
      <c r="AM659" t="s">
        <v>90</v>
      </c>
      <c r="AN659">
        <v>0</v>
      </c>
      <c r="AO659" t="s">
        <v>90</v>
      </c>
      <c r="AP659" t="s">
        <v>90</v>
      </c>
      <c r="AQ659">
        <v>1</v>
      </c>
      <c r="AR659" t="s">
        <v>90</v>
      </c>
      <c r="AT659" t="s">
        <v>90</v>
      </c>
      <c r="AU659" t="s">
        <v>90</v>
      </c>
      <c r="AW659">
        <v>2</v>
      </c>
      <c r="AY659">
        <v>61892.7</v>
      </c>
    </row>
    <row r="660" spans="1:51" ht="12.75" customHeight="1" x14ac:dyDescent="0.2">
      <c r="A660" t="s">
        <v>42</v>
      </c>
      <c r="B660">
        <v>1986</v>
      </c>
      <c r="C660" t="s">
        <v>90</v>
      </c>
      <c r="D660" t="s">
        <v>90</v>
      </c>
      <c r="G660">
        <v>0</v>
      </c>
      <c r="H660" t="s">
        <v>90</v>
      </c>
      <c r="I660" t="s">
        <v>90</v>
      </c>
      <c r="J660" t="s">
        <v>90</v>
      </c>
      <c r="K660" t="s">
        <v>90</v>
      </c>
      <c r="L660" t="s">
        <v>90</v>
      </c>
      <c r="M660" t="s">
        <v>90</v>
      </c>
      <c r="N660" t="s">
        <v>90</v>
      </c>
      <c r="O660">
        <v>0</v>
      </c>
      <c r="P660" t="s">
        <v>90</v>
      </c>
      <c r="Q660" t="s">
        <v>90</v>
      </c>
      <c r="R660" t="s">
        <v>90</v>
      </c>
      <c r="S660" t="s">
        <v>90</v>
      </c>
      <c r="T660" t="s">
        <v>90</v>
      </c>
      <c r="U660" t="s">
        <v>90</v>
      </c>
      <c r="V660" t="s">
        <v>90</v>
      </c>
      <c r="W660" t="s">
        <v>90</v>
      </c>
      <c r="X660" t="s">
        <v>90</v>
      </c>
      <c r="Y660" t="s">
        <v>90</v>
      </c>
      <c r="Z660" t="s">
        <v>90</v>
      </c>
      <c r="AA660" t="s">
        <v>90</v>
      </c>
      <c r="AB660" t="s">
        <v>90</v>
      </c>
      <c r="AC660">
        <v>425</v>
      </c>
      <c r="AD660">
        <f>AC660/AY660</f>
        <v>4.2179436284239778E-2</v>
      </c>
      <c r="AH660" t="s">
        <v>90</v>
      </c>
      <c r="AI660" t="s">
        <v>90</v>
      </c>
      <c r="AJ660" t="s">
        <v>90</v>
      </c>
      <c r="AK660" t="s">
        <v>90</v>
      </c>
      <c r="AL660" t="s">
        <v>90</v>
      </c>
      <c r="AM660" t="s">
        <v>90</v>
      </c>
      <c r="AN660">
        <v>0</v>
      </c>
      <c r="AO660" t="s">
        <v>90</v>
      </c>
      <c r="AP660" t="s">
        <v>90</v>
      </c>
      <c r="AQ660">
        <v>0</v>
      </c>
      <c r="AR660" t="s">
        <v>90</v>
      </c>
      <c r="AT660" t="s">
        <v>90</v>
      </c>
      <c r="AU660" t="s">
        <v>90</v>
      </c>
      <c r="AW660">
        <v>2</v>
      </c>
      <c r="AY660">
        <v>10076</v>
      </c>
    </row>
    <row r="661" spans="1:51" ht="12.75" customHeight="1" x14ac:dyDescent="0.2">
      <c r="A661" t="s">
        <v>43</v>
      </c>
      <c r="B661">
        <v>1986</v>
      </c>
      <c r="C661" t="s">
        <v>90</v>
      </c>
      <c r="D661" t="s">
        <v>90</v>
      </c>
      <c r="G661">
        <v>0</v>
      </c>
      <c r="H661" t="s">
        <v>90</v>
      </c>
      <c r="I661" t="s">
        <v>90</v>
      </c>
      <c r="J661" t="s">
        <v>90</v>
      </c>
      <c r="K661" t="s">
        <v>90</v>
      </c>
      <c r="L661" t="s">
        <v>90</v>
      </c>
      <c r="M661" t="s">
        <v>90</v>
      </c>
      <c r="N661" t="s">
        <v>90</v>
      </c>
      <c r="O661">
        <v>0</v>
      </c>
      <c r="P661" t="s">
        <v>90</v>
      </c>
      <c r="Q661" t="s">
        <v>90</v>
      </c>
      <c r="R661" t="s">
        <v>90</v>
      </c>
      <c r="S661" t="s">
        <v>90</v>
      </c>
      <c r="T661" t="s">
        <v>90</v>
      </c>
      <c r="U661" t="s">
        <v>90</v>
      </c>
      <c r="V661" t="s">
        <v>90</v>
      </c>
      <c r="W661" t="s">
        <v>90</v>
      </c>
      <c r="X661" t="s">
        <v>90</v>
      </c>
      <c r="Y661" t="s">
        <v>90</v>
      </c>
      <c r="Z661" t="s">
        <v>90</v>
      </c>
      <c r="AA661" t="s">
        <v>90</v>
      </c>
      <c r="AB661" t="s">
        <v>90</v>
      </c>
      <c r="AC661">
        <v>115705</v>
      </c>
      <c r="AD661">
        <f>AC661/AY661</f>
        <v>0.65111450003657789</v>
      </c>
      <c r="AH661" t="s">
        <v>90</v>
      </c>
      <c r="AI661" t="s">
        <v>90</v>
      </c>
      <c r="AJ661" t="s">
        <v>90</v>
      </c>
      <c r="AK661" t="s">
        <v>90</v>
      </c>
      <c r="AL661" t="s">
        <v>90</v>
      </c>
      <c r="AM661" t="s">
        <v>90</v>
      </c>
      <c r="AN661">
        <v>0</v>
      </c>
      <c r="AO661" t="s">
        <v>90</v>
      </c>
      <c r="AP661" t="s">
        <v>90</v>
      </c>
      <c r="AQ661">
        <v>0</v>
      </c>
      <c r="AR661" t="s">
        <v>90</v>
      </c>
      <c r="AT661" t="s">
        <v>90</v>
      </c>
      <c r="AU661" t="s">
        <v>90</v>
      </c>
      <c r="AW661">
        <v>2</v>
      </c>
      <c r="AY661">
        <v>177703</v>
      </c>
    </row>
    <row r="662" spans="1:51" ht="12.75" customHeight="1" x14ac:dyDescent="0.2">
      <c r="A662" t="s">
        <v>45</v>
      </c>
      <c r="B662">
        <v>1986</v>
      </c>
      <c r="C662" t="s">
        <v>90</v>
      </c>
      <c r="D662" t="s">
        <v>90</v>
      </c>
      <c r="G662">
        <v>0</v>
      </c>
      <c r="H662" t="s">
        <v>90</v>
      </c>
      <c r="I662" t="s">
        <v>90</v>
      </c>
      <c r="J662" t="s">
        <v>90</v>
      </c>
      <c r="K662" t="s">
        <v>90</v>
      </c>
      <c r="L662" t="s">
        <v>90</v>
      </c>
      <c r="M662" t="s">
        <v>90</v>
      </c>
      <c r="N662" t="s">
        <v>90</v>
      </c>
      <c r="O662">
        <v>0</v>
      </c>
      <c r="P662" t="s">
        <v>90</v>
      </c>
      <c r="Q662" t="s">
        <v>90</v>
      </c>
      <c r="R662" t="s">
        <v>90</v>
      </c>
      <c r="S662" t="s">
        <v>90</v>
      </c>
      <c r="T662" t="s">
        <v>90</v>
      </c>
      <c r="U662" t="s">
        <v>90</v>
      </c>
      <c r="V662">
        <v>0</v>
      </c>
      <c r="W662">
        <v>0</v>
      </c>
      <c r="X662">
        <v>0</v>
      </c>
      <c r="Y662">
        <v>0</v>
      </c>
      <c r="Z662">
        <v>1</v>
      </c>
      <c r="AA662">
        <v>0</v>
      </c>
      <c r="AB662">
        <v>0</v>
      </c>
      <c r="AC662">
        <v>0</v>
      </c>
      <c r="AD662">
        <f>AC662/AY662</f>
        <v>0</v>
      </c>
      <c r="AH662" t="s">
        <v>90</v>
      </c>
      <c r="AI662" t="s">
        <v>90</v>
      </c>
      <c r="AJ662" t="s">
        <v>90</v>
      </c>
      <c r="AK662" t="s">
        <v>90</v>
      </c>
      <c r="AL662" t="s">
        <v>90</v>
      </c>
      <c r="AM662" t="s">
        <v>90</v>
      </c>
      <c r="AN662">
        <v>0</v>
      </c>
      <c r="AO662" t="s">
        <v>90</v>
      </c>
      <c r="AP662" t="s">
        <v>90</v>
      </c>
      <c r="AQ662">
        <v>0</v>
      </c>
      <c r="AR662" t="s">
        <v>90</v>
      </c>
      <c r="AT662" t="s">
        <v>90</v>
      </c>
      <c r="AU662" t="s">
        <v>90</v>
      </c>
      <c r="AW662">
        <v>2</v>
      </c>
      <c r="AY662">
        <v>81991.8</v>
      </c>
    </row>
    <row r="663" spans="1:51" ht="12.75" customHeight="1" x14ac:dyDescent="0.2">
      <c r="A663" t="s">
        <v>47</v>
      </c>
      <c r="B663">
        <v>1986</v>
      </c>
      <c r="C663" t="s">
        <v>90</v>
      </c>
      <c r="D663" t="s">
        <v>90</v>
      </c>
      <c r="G663">
        <v>1</v>
      </c>
      <c r="H663" t="s">
        <v>90</v>
      </c>
      <c r="I663" t="s">
        <v>90</v>
      </c>
      <c r="J663" t="s">
        <v>90</v>
      </c>
      <c r="K663" t="s">
        <v>90</v>
      </c>
      <c r="L663" t="s">
        <v>90</v>
      </c>
      <c r="M663" t="s">
        <v>90</v>
      </c>
      <c r="N663" t="s">
        <v>90</v>
      </c>
      <c r="O663">
        <v>1</v>
      </c>
      <c r="P663" t="s">
        <v>90</v>
      </c>
      <c r="Q663" t="s">
        <v>90</v>
      </c>
      <c r="R663" t="s">
        <v>90</v>
      </c>
      <c r="S663" t="s">
        <v>90</v>
      </c>
      <c r="T663" t="s">
        <v>90</v>
      </c>
      <c r="U663" t="s">
        <v>90</v>
      </c>
      <c r="V663">
        <v>0</v>
      </c>
      <c r="W663">
        <v>0</v>
      </c>
      <c r="X663">
        <v>0</v>
      </c>
      <c r="Y663">
        <v>0</v>
      </c>
      <c r="Z663">
        <v>0</v>
      </c>
      <c r="AA663">
        <v>0</v>
      </c>
      <c r="AB663">
        <v>0</v>
      </c>
      <c r="AC663">
        <v>0</v>
      </c>
      <c r="AD663">
        <f>AC663/AY663</f>
        <v>0</v>
      </c>
      <c r="AE663">
        <v>0</v>
      </c>
      <c r="AH663" t="s">
        <v>90</v>
      </c>
      <c r="AI663" t="s">
        <v>90</v>
      </c>
      <c r="AJ663" t="s">
        <v>90</v>
      </c>
      <c r="AK663" t="s">
        <v>90</v>
      </c>
      <c r="AL663" t="s">
        <v>90</v>
      </c>
      <c r="AM663" t="s">
        <v>90</v>
      </c>
      <c r="AN663">
        <v>0</v>
      </c>
      <c r="AO663" t="s">
        <v>90</v>
      </c>
      <c r="AP663" t="s">
        <v>90</v>
      </c>
      <c r="AQ663">
        <v>1</v>
      </c>
      <c r="AR663" t="s">
        <v>90</v>
      </c>
      <c r="AT663" t="s">
        <v>90</v>
      </c>
      <c r="AU663" t="s">
        <v>90</v>
      </c>
      <c r="AW663">
        <v>2</v>
      </c>
      <c r="AY663">
        <v>16916.099999999999</v>
      </c>
    </row>
    <row r="664" spans="1:51" ht="12.75" customHeight="1" x14ac:dyDescent="0.2">
      <c r="A664" t="s">
        <v>48</v>
      </c>
      <c r="B664">
        <v>1986</v>
      </c>
      <c r="C664" t="s">
        <v>90</v>
      </c>
      <c r="D664" t="s">
        <v>90</v>
      </c>
      <c r="G664">
        <v>0</v>
      </c>
      <c r="H664" t="s">
        <v>90</v>
      </c>
      <c r="I664" t="s">
        <v>90</v>
      </c>
      <c r="J664" t="s">
        <v>90</v>
      </c>
      <c r="K664" t="s">
        <v>90</v>
      </c>
      <c r="L664" t="s">
        <v>90</v>
      </c>
      <c r="M664" t="s">
        <v>90</v>
      </c>
      <c r="N664" t="s">
        <v>90</v>
      </c>
      <c r="O664">
        <v>1</v>
      </c>
      <c r="P664" t="s">
        <v>90</v>
      </c>
      <c r="Q664" t="s">
        <v>90</v>
      </c>
      <c r="R664" t="s">
        <v>90</v>
      </c>
      <c r="S664" t="s">
        <v>90</v>
      </c>
      <c r="T664" t="s">
        <v>90</v>
      </c>
      <c r="U664" t="s">
        <v>90</v>
      </c>
      <c r="V664" t="s">
        <v>90</v>
      </c>
      <c r="W664" t="s">
        <v>90</v>
      </c>
      <c r="X664" t="s">
        <v>90</v>
      </c>
      <c r="Y664" t="s">
        <v>90</v>
      </c>
      <c r="Z664" t="s">
        <v>90</v>
      </c>
      <c r="AA664" t="s">
        <v>90</v>
      </c>
      <c r="AB664" t="s">
        <v>90</v>
      </c>
      <c r="AC664">
        <v>442</v>
      </c>
      <c r="AD664">
        <f>AC664/AY664</f>
        <v>3.7636239782016349E-2</v>
      </c>
      <c r="AH664" t="s">
        <v>90</v>
      </c>
      <c r="AI664" t="s">
        <v>90</v>
      </c>
      <c r="AJ664" t="s">
        <v>90</v>
      </c>
      <c r="AK664" t="s">
        <v>90</v>
      </c>
      <c r="AL664" t="s">
        <v>90</v>
      </c>
      <c r="AM664" t="s">
        <v>90</v>
      </c>
      <c r="AN664">
        <v>0</v>
      </c>
      <c r="AO664" t="s">
        <v>90</v>
      </c>
      <c r="AP664" t="s">
        <v>90</v>
      </c>
      <c r="AQ664">
        <v>0</v>
      </c>
      <c r="AR664" t="s">
        <v>90</v>
      </c>
      <c r="AT664" t="s">
        <v>90</v>
      </c>
      <c r="AU664" t="s">
        <v>90</v>
      </c>
      <c r="AW664">
        <v>2</v>
      </c>
      <c r="AY664">
        <v>11744</v>
      </c>
    </row>
    <row r="665" spans="1:51" ht="12.75" customHeight="1" x14ac:dyDescent="0.2">
      <c r="A665" t="s">
        <v>49</v>
      </c>
      <c r="B665">
        <v>1986</v>
      </c>
      <c r="C665" t="s">
        <v>90</v>
      </c>
      <c r="D665" t="s">
        <v>90</v>
      </c>
      <c r="G665">
        <v>1</v>
      </c>
      <c r="H665" t="s">
        <v>90</v>
      </c>
      <c r="I665" t="s">
        <v>90</v>
      </c>
      <c r="J665" t="s">
        <v>90</v>
      </c>
      <c r="K665" t="s">
        <v>90</v>
      </c>
      <c r="L665" t="s">
        <v>90</v>
      </c>
      <c r="M665" t="s">
        <v>90</v>
      </c>
      <c r="N665" t="s">
        <v>90</v>
      </c>
      <c r="O665">
        <v>1</v>
      </c>
      <c r="P665" t="s">
        <v>90</v>
      </c>
      <c r="Q665" t="s">
        <v>90</v>
      </c>
      <c r="R665" t="s">
        <v>90</v>
      </c>
      <c r="S665" t="s">
        <v>90</v>
      </c>
      <c r="T665" t="s">
        <v>90</v>
      </c>
      <c r="U665" t="s">
        <v>90</v>
      </c>
      <c r="V665" t="s">
        <v>90</v>
      </c>
      <c r="W665" t="s">
        <v>90</v>
      </c>
      <c r="X665" t="s">
        <v>90</v>
      </c>
      <c r="Y665" t="s">
        <v>90</v>
      </c>
      <c r="Z665" t="s">
        <v>90</v>
      </c>
      <c r="AA665" t="s">
        <v>90</v>
      </c>
      <c r="AB665" t="s">
        <v>90</v>
      </c>
      <c r="AC665">
        <v>64139</v>
      </c>
      <c r="AD665">
        <f>AC665/AY665</f>
        <v>0.35249536978516904</v>
      </c>
      <c r="AH665" t="s">
        <v>90</v>
      </c>
      <c r="AI665" t="s">
        <v>90</v>
      </c>
      <c r="AJ665" t="s">
        <v>90</v>
      </c>
      <c r="AK665" t="s">
        <v>90</v>
      </c>
      <c r="AL665" t="s">
        <v>90</v>
      </c>
      <c r="AM665" t="s">
        <v>90</v>
      </c>
      <c r="AN665">
        <v>0</v>
      </c>
      <c r="AO665" t="s">
        <v>90</v>
      </c>
      <c r="AP665" t="s">
        <v>90</v>
      </c>
      <c r="AQ665">
        <v>1</v>
      </c>
      <c r="AR665" t="s">
        <v>90</v>
      </c>
      <c r="AT665" t="s">
        <v>90</v>
      </c>
      <c r="AU665" t="s">
        <v>90</v>
      </c>
      <c r="AW665">
        <v>2</v>
      </c>
      <c r="AY665">
        <v>181957</v>
      </c>
    </row>
    <row r="666" spans="1:51" ht="12.75" customHeight="1" x14ac:dyDescent="0.2">
      <c r="A666" t="s">
        <v>50</v>
      </c>
      <c r="B666">
        <v>1986</v>
      </c>
      <c r="C666" t="s">
        <v>90</v>
      </c>
      <c r="D666" t="s">
        <v>90</v>
      </c>
      <c r="G666">
        <v>0</v>
      </c>
      <c r="H666" t="s">
        <v>90</v>
      </c>
      <c r="I666" t="s">
        <v>90</v>
      </c>
      <c r="J666" t="s">
        <v>90</v>
      </c>
      <c r="K666" t="s">
        <v>90</v>
      </c>
      <c r="L666" t="s">
        <v>90</v>
      </c>
      <c r="M666" t="s">
        <v>90</v>
      </c>
      <c r="N666" t="s">
        <v>90</v>
      </c>
      <c r="O666">
        <v>0</v>
      </c>
      <c r="P666" t="s">
        <v>90</v>
      </c>
      <c r="Q666" t="s">
        <v>90</v>
      </c>
      <c r="R666" t="s">
        <v>90</v>
      </c>
      <c r="S666" t="s">
        <v>90</v>
      </c>
      <c r="T666" t="s">
        <v>90</v>
      </c>
      <c r="U666" t="s">
        <v>90</v>
      </c>
      <c r="V666" t="s">
        <v>90</v>
      </c>
      <c r="W666">
        <v>0</v>
      </c>
      <c r="X666">
        <v>0</v>
      </c>
      <c r="Y666">
        <v>0</v>
      </c>
      <c r="Z666">
        <v>1</v>
      </c>
      <c r="AA666">
        <v>0</v>
      </c>
      <c r="AB666">
        <v>0</v>
      </c>
      <c r="AC666">
        <v>100</v>
      </c>
      <c r="AD666">
        <f>AC666/AY666</f>
        <v>1.3685769263404525E-3</v>
      </c>
      <c r="AH666" t="s">
        <v>90</v>
      </c>
      <c r="AI666" t="s">
        <v>90</v>
      </c>
      <c r="AJ666" t="s">
        <v>90</v>
      </c>
      <c r="AK666" t="s">
        <v>90</v>
      </c>
      <c r="AL666" t="s">
        <v>90</v>
      </c>
      <c r="AM666" t="s">
        <v>90</v>
      </c>
      <c r="AN666">
        <v>0</v>
      </c>
      <c r="AO666" t="s">
        <v>90</v>
      </c>
      <c r="AP666" t="s">
        <v>90</v>
      </c>
      <c r="AQ666">
        <v>0</v>
      </c>
      <c r="AR666" t="s">
        <v>90</v>
      </c>
      <c r="AT666" t="s">
        <v>90</v>
      </c>
      <c r="AU666" t="s">
        <v>90</v>
      </c>
      <c r="AW666">
        <v>2</v>
      </c>
      <c r="AY666">
        <v>73068.600000000006</v>
      </c>
    </row>
    <row r="667" spans="1:51" ht="12.75" customHeight="1" x14ac:dyDescent="0.2">
      <c r="A667" t="s">
        <v>51</v>
      </c>
      <c r="B667">
        <v>1986</v>
      </c>
      <c r="C667" t="s">
        <v>90</v>
      </c>
      <c r="D667" t="s">
        <v>90</v>
      </c>
      <c r="G667">
        <v>0</v>
      </c>
      <c r="H667" t="s">
        <v>90</v>
      </c>
      <c r="I667" t="s">
        <v>90</v>
      </c>
      <c r="J667" t="s">
        <v>90</v>
      </c>
      <c r="K667" t="s">
        <v>90</v>
      </c>
      <c r="L667" t="s">
        <v>90</v>
      </c>
      <c r="M667" t="s">
        <v>90</v>
      </c>
      <c r="N667" t="s">
        <v>90</v>
      </c>
      <c r="O667">
        <v>1</v>
      </c>
      <c r="P667" t="s">
        <v>90</v>
      </c>
      <c r="Q667" t="s">
        <v>90</v>
      </c>
      <c r="R667" t="s">
        <v>90</v>
      </c>
      <c r="S667" t="s">
        <v>90</v>
      </c>
      <c r="T667" t="s">
        <v>90</v>
      </c>
      <c r="U667" t="s">
        <v>90</v>
      </c>
      <c r="V667" t="s">
        <v>90</v>
      </c>
      <c r="W667" t="s">
        <v>90</v>
      </c>
      <c r="X667" t="s">
        <v>90</v>
      </c>
      <c r="Y667" t="s">
        <v>90</v>
      </c>
      <c r="Z667" t="s">
        <v>90</v>
      </c>
      <c r="AA667" t="s">
        <v>90</v>
      </c>
      <c r="AB667" t="s">
        <v>90</v>
      </c>
      <c r="AC667">
        <v>0</v>
      </c>
      <c r="AD667">
        <f>AC667/AY667</f>
        <v>0</v>
      </c>
      <c r="AH667" t="s">
        <v>90</v>
      </c>
      <c r="AI667" t="s">
        <v>90</v>
      </c>
      <c r="AJ667" t="s">
        <v>90</v>
      </c>
      <c r="AK667" t="s">
        <v>90</v>
      </c>
      <c r="AL667" t="s">
        <v>90</v>
      </c>
      <c r="AM667" t="s">
        <v>90</v>
      </c>
      <c r="AN667">
        <v>0</v>
      </c>
      <c r="AO667" t="s">
        <v>90</v>
      </c>
      <c r="AP667" t="s">
        <v>90</v>
      </c>
      <c r="AQ667">
        <v>0</v>
      </c>
      <c r="AR667" t="s">
        <v>90</v>
      </c>
      <c r="AT667" t="s">
        <v>90</v>
      </c>
      <c r="AU667" t="s">
        <v>90</v>
      </c>
      <c r="AW667">
        <v>2</v>
      </c>
      <c r="AY667">
        <v>38774</v>
      </c>
    </row>
    <row r="668" spans="1:51" ht="12.75" customHeight="1" x14ac:dyDescent="0.2">
      <c r="A668" t="s">
        <v>52</v>
      </c>
      <c r="B668">
        <v>1986</v>
      </c>
      <c r="C668" t="s">
        <v>90</v>
      </c>
      <c r="D668" t="s">
        <v>90</v>
      </c>
      <c r="G668">
        <v>0</v>
      </c>
      <c r="H668" t="s">
        <v>90</v>
      </c>
      <c r="I668" t="s">
        <v>90</v>
      </c>
      <c r="J668" t="s">
        <v>90</v>
      </c>
      <c r="K668" t="s">
        <v>90</v>
      </c>
      <c r="L668" t="s">
        <v>90</v>
      </c>
      <c r="M668" t="s">
        <v>90</v>
      </c>
      <c r="N668" t="s">
        <v>90</v>
      </c>
      <c r="O668">
        <v>1</v>
      </c>
      <c r="P668" t="s">
        <v>90</v>
      </c>
      <c r="Q668" t="s">
        <v>90</v>
      </c>
      <c r="R668" t="s">
        <v>90</v>
      </c>
      <c r="S668" t="s">
        <v>90</v>
      </c>
      <c r="T668" t="s">
        <v>90</v>
      </c>
      <c r="U668" t="s">
        <v>90</v>
      </c>
      <c r="V668" t="s">
        <v>90</v>
      </c>
      <c r="W668" t="s">
        <v>90</v>
      </c>
      <c r="X668" t="s">
        <v>90</v>
      </c>
      <c r="Y668" t="s">
        <v>90</v>
      </c>
      <c r="Z668" t="s">
        <v>90</v>
      </c>
      <c r="AA668" t="s">
        <v>90</v>
      </c>
      <c r="AB668" t="s">
        <v>90</v>
      </c>
      <c r="AC668">
        <v>742</v>
      </c>
      <c r="AD668">
        <f>AC668/AY668</f>
        <v>2.0586635888443738E-2</v>
      </c>
      <c r="AH668" t="s">
        <v>90</v>
      </c>
      <c r="AI668" t="s">
        <v>90</v>
      </c>
      <c r="AJ668" t="s">
        <v>90</v>
      </c>
      <c r="AK668" t="s">
        <v>90</v>
      </c>
      <c r="AL668" t="s">
        <v>90</v>
      </c>
      <c r="AM668" t="s">
        <v>90</v>
      </c>
      <c r="AN668">
        <v>0</v>
      </c>
      <c r="AO668" t="s">
        <v>90</v>
      </c>
      <c r="AP668" t="s">
        <v>90</v>
      </c>
      <c r="AQ668">
        <v>0</v>
      </c>
      <c r="AR668" t="s">
        <v>90</v>
      </c>
      <c r="AT668" t="s">
        <v>90</v>
      </c>
      <c r="AU668" t="s">
        <v>90</v>
      </c>
      <c r="AW668">
        <v>2</v>
      </c>
      <c r="AY668">
        <v>36042.800000000003</v>
      </c>
    </row>
    <row r="669" spans="1:51" ht="12.75" customHeight="1" x14ac:dyDescent="0.2">
      <c r="A669" t="s">
        <v>53</v>
      </c>
      <c r="B669">
        <v>1986</v>
      </c>
      <c r="C669" t="s">
        <v>90</v>
      </c>
      <c r="D669" t="s">
        <v>90</v>
      </c>
      <c r="G669">
        <v>0</v>
      </c>
      <c r="H669" t="s">
        <v>90</v>
      </c>
      <c r="I669" t="s">
        <v>90</v>
      </c>
      <c r="J669" t="s">
        <v>90</v>
      </c>
      <c r="K669" t="s">
        <v>90</v>
      </c>
      <c r="L669" t="s">
        <v>90</v>
      </c>
      <c r="M669" t="s">
        <v>90</v>
      </c>
      <c r="N669" t="s">
        <v>90</v>
      </c>
      <c r="O669">
        <v>0</v>
      </c>
      <c r="P669" t="s">
        <v>90</v>
      </c>
      <c r="Q669" t="s">
        <v>90</v>
      </c>
      <c r="R669" t="s">
        <v>90</v>
      </c>
      <c r="S669" t="s">
        <v>90</v>
      </c>
      <c r="T669" t="s">
        <v>90</v>
      </c>
      <c r="U669" t="s">
        <v>90</v>
      </c>
      <c r="V669" t="s">
        <v>90</v>
      </c>
      <c r="W669" t="s">
        <v>90</v>
      </c>
      <c r="X669" t="s">
        <v>90</v>
      </c>
      <c r="Y669" t="s">
        <v>90</v>
      </c>
      <c r="Z669" t="s">
        <v>90</v>
      </c>
      <c r="AA669" t="s">
        <v>90</v>
      </c>
      <c r="AB669" t="s">
        <v>90</v>
      </c>
      <c r="AC669">
        <v>11086</v>
      </c>
      <c r="AD669">
        <f>AC669/AY669</f>
        <v>0.2562881449972258</v>
      </c>
      <c r="AH669" t="s">
        <v>90</v>
      </c>
      <c r="AI669" t="s">
        <v>90</v>
      </c>
      <c r="AJ669" t="s">
        <v>90</v>
      </c>
      <c r="AK669" t="s">
        <v>90</v>
      </c>
      <c r="AL669" t="s">
        <v>90</v>
      </c>
      <c r="AM669" t="s">
        <v>90</v>
      </c>
      <c r="AN669">
        <v>0</v>
      </c>
      <c r="AO669" t="s">
        <v>90</v>
      </c>
      <c r="AP669" t="s">
        <v>90</v>
      </c>
      <c r="AQ669">
        <v>0</v>
      </c>
      <c r="AR669" t="s">
        <v>90</v>
      </c>
      <c r="AT669" t="s">
        <v>90</v>
      </c>
      <c r="AU669" t="s">
        <v>90</v>
      </c>
      <c r="AW669">
        <v>2</v>
      </c>
      <c r="AY669">
        <v>43256</v>
      </c>
    </row>
    <row r="670" spans="1:51" ht="12.75" customHeight="1" x14ac:dyDescent="0.2">
      <c r="A670" t="s">
        <v>54</v>
      </c>
      <c r="B670">
        <v>1986</v>
      </c>
      <c r="C670" t="s">
        <v>90</v>
      </c>
      <c r="D670" t="s">
        <v>90</v>
      </c>
      <c r="G670">
        <v>0</v>
      </c>
      <c r="H670" t="s">
        <v>90</v>
      </c>
      <c r="I670" t="s">
        <v>90</v>
      </c>
      <c r="J670" t="s">
        <v>90</v>
      </c>
      <c r="K670" t="s">
        <v>90</v>
      </c>
      <c r="L670" t="s">
        <v>90</v>
      </c>
      <c r="M670" t="s">
        <v>90</v>
      </c>
      <c r="N670" t="s">
        <v>90</v>
      </c>
      <c r="O670">
        <v>0</v>
      </c>
      <c r="P670" t="s">
        <v>90</v>
      </c>
      <c r="Q670" t="s">
        <v>90</v>
      </c>
      <c r="R670" t="s">
        <v>90</v>
      </c>
      <c r="S670" t="s">
        <v>90</v>
      </c>
      <c r="T670" t="s">
        <v>90</v>
      </c>
      <c r="U670" t="s">
        <v>90</v>
      </c>
      <c r="V670" t="s">
        <v>90</v>
      </c>
      <c r="W670" t="s">
        <v>90</v>
      </c>
      <c r="X670" t="s">
        <v>90</v>
      </c>
      <c r="Y670" t="s">
        <v>90</v>
      </c>
      <c r="Z670" t="s">
        <v>90</v>
      </c>
      <c r="AA670" t="s">
        <v>90</v>
      </c>
      <c r="AB670" t="s">
        <v>90</v>
      </c>
      <c r="AC670">
        <v>23299</v>
      </c>
      <c r="AD670">
        <f>AC670/AY670</f>
        <v>0.43712945590994373</v>
      </c>
      <c r="AH670" t="s">
        <v>90</v>
      </c>
      <c r="AI670" t="s">
        <v>90</v>
      </c>
      <c r="AJ670" t="s">
        <v>90</v>
      </c>
      <c r="AK670" t="s">
        <v>90</v>
      </c>
      <c r="AL670" t="s">
        <v>90</v>
      </c>
      <c r="AM670" t="s">
        <v>90</v>
      </c>
      <c r="AN670">
        <v>0</v>
      </c>
      <c r="AO670" t="s">
        <v>90</v>
      </c>
      <c r="AP670" t="s">
        <v>90</v>
      </c>
      <c r="AQ670">
        <v>1</v>
      </c>
      <c r="AR670" t="s">
        <v>90</v>
      </c>
      <c r="AT670" t="s">
        <v>90</v>
      </c>
      <c r="AU670" t="s">
        <v>90</v>
      </c>
      <c r="AW670">
        <v>2</v>
      </c>
      <c r="AY670">
        <v>53300</v>
      </c>
    </row>
    <row r="671" spans="1:51" ht="12.75" customHeight="1" x14ac:dyDescent="0.2">
      <c r="A671" t="s">
        <v>55</v>
      </c>
      <c r="B671">
        <v>1986</v>
      </c>
      <c r="C671" t="s">
        <v>90</v>
      </c>
      <c r="D671" t="s">
        <v>90</v>
      </c>
      <c r="G671">
        <v>0</v>
      </c>
      <c r="H671" t="s">
        <v>90</v>
      </c>
      <c r="I671" t="s">
        <v>90</v>
      </c>
      <c r="J671" t="s">
        <v>90</v>
      </c>
      <c r="K671" t="s">
        <v>90</v>
      </c>
      <c r="L671" t="s">
        <v>90</v>
      </c>
      <c r="M671" t="s">
        <v>90</v>
      </c>
      <c r="N671" t="s">
        <v>90</v>
      </c>
      <c r="O671">
        <v>0</v>
      </c>
      <c r="P671" t="s">
        <v>90</v>
      </c>
      <c r="Q671" t="s">
        <v>90</v>
      </c>
      <c r="R671" t="s">
        <v>90</v>
      </c>
      <c r="S671" t="s">
        <v>90</v>
      </c>
      <c r="T671" t="s">
        <v>90</v>
      </c>
      <c r="U671" t="s">
        <v>90</v>
      </c>
      <c r="V671" t="s">
        <v>90</v>
      </c>
      <c r="W671" t="s">
        <v>90</v>
      </c>
      <c r="X671" t="s">
        <v>90</v>
      </c>
      <c r="Y671" t="s">
        <v>90</v>
      </c>
      <c r="Z671" t="s">
        <v>90</v>
      </c>
      <c r="AA671" t="s">
        <v>90</v>
      </c>
      <c r="AB671" t="s">
        <v>90</v>
      </c>
      <c r="AC671">
        <v>1318</v>
      </c>
      <c r="AD671">
        <f>AC671/AY671</f>
        <v>8.682076584083738E-2</v>
      </c>
      <c r="AH671" t="s">
        <v>90</v>
      </c>
      <c r="AI671" t="s">
        <v>90</v>
      </c>
      <c r="AJ671" t="s">
        <v>90</v>
      </c>
      <c r="AK671" t="s">
        <v>90</v>
      </c>
      <c r="AL671" t="s">
        <v>90</v>
      </c>
      <c r="AM671" t="s">
        <v>90</v>
      </c>
      <c r="AN671">
        <v>0</v>
      </c>
      <c r="AO671" t="s">
        <v>90</v>
      </c>
      <c r="AP671" t="s">
        <v>90</v>
      </c>
      <c r="AQ671">
        <v>0</v>
      </c>
      <c r="AR671" t="s">
        <v>90</v>
      </c>
      <c r="AT671" t="s">
        <v>90</v>
      </c>
      <c r="AU671" t="s">
        <v>90</v>
      </c>
      <c r="AW671">
        <v>2</v>
      </c>
      <c r="AY671">
        <v>15180.7</v>
      </c>
    </row>
    <row r="672" spans="1:51" ht="12.75" customHeight="1" x14ac:dyDescent="0.2">
      <c r="A672" t="s">
        <v>56</v>
      </c>
      <c r="B672">
        <v>1986</v>
      </c>
      <c r="C672" t="s">
        <v>90</v>
      </c>
      <c r="D672" t="s">
        <v>90</v>
      </c>
      <c r="G672">
        <v>0</v>
      </c>
      <c r="H672" t="s">
        <v>90</v>
      </c>
      <c r="I672" t="s">
        <v>90</v>
      </c>
      <c r="J672" t="s">
        <v>90</v>
      </c>
      <c r="K672" t="s">
        <v>90</v>
      </c>
      <c r="L672" t="s">
        <v>90</v>
      </c>
      <c r="M672" t="s">
        <v>90</v>
      </c>
      <c r="N672" t="s">
        <v>90</v>
      </c>
      <c r="O672">
        <v>1</v>
      </c>
      <c r="P672" t="s">
        <v>90</v>
      </c>
      <c r="Q672" t="s">
        <v>90</v>
      </c>
      <c r="R672" t="s">
        <v>90</v>
      </c>
      <c r="S672" t="s">
        <v>90</v>
      </c>
      <c r="T672" t="s">
        <v>90</v>
      </c>
      <c r="U672" t="s">
        <v>90</v>
      </c>
      <c r="V672" t="s">
        <v>90</v>
      </c>
      <c r="W672" t="s">
        <v>90</v>
      </c>
      <c r="X672" t="s">
        <v>90</v>
      </c>
      <c r="Y672" t="s">
        <v>90</v>
      </c>
      <c r="Z672" t="s">
        <v>90</v>
      </c>
      <c r="AA672" t="s">
        <v>90</v>
      </c>
      <c r="AB672" t="s">
        <v>90</v>
      </c>
      <c r="AC672">
        <v>3628</v>
      </c>
      <c r="AD672">
        <f>AC672/AY672</f>
        <v>4.6208319535369489E-2</v>
      </c>
      <c r="AH672" t="s">
        <v>90</v>
      </c>
      <c r="AI672" t="s">
        <v>90</v>
      </c>
      <c r="AJ672" t="s">
        <v>90</v>
      </c>
      <c r="AK672" t="s">
        <v>90</v>
      </c>
      <c r="AL672" t="s">
        <v>90</v>
      </c>
      <c r="AM672" t="s">
        <v>90</v>
      </c>
      <c r="AN672">
        <v>0</v>
      </c>
      <c r="AO672" t="s">
        <v>90</v>
      </c>
      <c r="AP672" t="s">
        <v>90</v>
      </c>
      <c r="AQ672">
        <v>1</v>
      </c>
      <c r="AR672" t="s">
        <v>90</v>
      </c>
      <c r="AT672" t="s">
        <v>90</v>
      </c>
      <c r="AU672" t="s">
        <v>90</v>
      </c>
      <c r="AW672">
        <v>2</v>
      </c>
      <c r="AY672">
        <v>78514</v>
      </c>
    </row>
    <row r="673" spans="1:51" ht="12.75" customHeight="1" x14ac:dyDescent="0.2">
      <c r="A673" t="s">
        <v>57</v>
      </c>
      <c r="B673">
        <v>1986</v>
      </c>
      <c r="C673" t="s">
        <v>90</v>
      </c>
      <c r="D673" t="s">
        <v>90</v>
      </c>
      <c r="G673">
        <v>0</v>
      </c>
      <c r="H673" t="s">
        <v>90</v>
      </c>
      <c r="I673" t="s">
        <v>90</v>
      </c>
      <c r="J673" t="s">
        <v>90</v>
      </c>
      <c r="K673" t="s">
        <v>90</v>
      </c>
      <c r="L673" t="s">
        <v>90</v>
      </c>
      <c r="M673" t="s">
        <v>90</v>
      </c>
      <c r="N673" t="s">
        <v>90</v>
      </c>
      <c r="O673">
        <v>0</v>
      </c>
      <c r="P673" t="s">
        <v>90</v>
      </c>
      <c r="Q673" t="s">
        <v>90</v>
      </c>
      <c r="R673" t="s">
        <v>90</v>
      </c>
      <c r="S673" t="s">
        <v>90</v>
      </c>
      <c r="T673" t="s">
        <v>90</v>
      </c>
      <c r="U673" t="s">
        <v>90</v>
      </c>
      <c r="V673" t="s">
        <v>90</v>
      </c>
      <c r="W673" t="s">
        <v>90</v>
      </c>
      <c r="X673" t="s">
        <v>90</v>
      </c>
      <c r="Y673" t="s">
        <v>90</v>
      </c>
      <c r="Z673" t="s">
        <v>90</v>
      </c>
      <c r="AA673" t="s">
        <v>90</v>
      </c>
      <c r="AB673" t="s">
        <v>90</v>
      </c>
      <c r="AC673">
        <v>47037</v>
      </c>
      <c r="AD673">
        <f>AC673/AY673</f>
        <v>0.45663000320360358</v>
      </c>
      <c r="AH673" t="s">
        <v>90</v>
      </c>
      <c r="AI673" t="s">
        <v>90</v>
      </c>
      <c r="AJ673" t="s">
        <v>90</v>
      </c>
      <c r="AK673" t="s">
        <v>90</v>
      </c>
      <c r="AL673" t="s">
        <v>90</v>
      </c>
      <c r="AM673" t="s">
        <v>90</v>
      </c>
      <c r="AN673">
        <v>0</v>
      </c>
      <c r="AO673" t="s">
        <v>90</v>
      </c>
      <c r="AP673" t="s">
        <v>90</v>
      </c>
      <c r="AQ673">
        <v>1</v>
      </c>
      <c r="AR673" t="s">
        <v>90</v>
      </c>
      <c r="AT673" t="s">
        <v>90</v>
      </c>
      <c r="AU673" t="s">
        <v>90</v>
      </c>
      <c r="AW673">
        <v>2</v>
      </c>
      <c r="AY673">
        <v>103009</v>
      </c>
    </row>
    <row r="674" spans="1:51" ht="12.75" customHeight="1" x14ac:dyDescent="0.2">
      <c r="A674" t="s">
        <v>58</v>
      </c>
      <c r="B674">
        <v>1986</v>
      </c>
      <c r="C674" t="s">
        <v>90</v>
      </c>
      <c r="D674" t="s">
        <v>90</v>
      </c>
      <c r="G674">
        <v>1</v>
      </c>
      <c r="H674" t="s">
        <v>90</v>
      </c>
      <c r="I674" t="s">
        <v>90</v>
      </c>
      <c r="J674" t="s">
        <v>90</v>
      </c>
      <c r="K674" t="s">
        <v>90</v>
      </c>
      <c r="L674" t="s">
        <v>90</v>
      </c>
      <c r="M674" t="s">
        <v>90</v>
      </c>
      <c r="N674" t="s">
        <v>90</v>
      </c>
      <c r="O674">
        <v>1</v>
      </c>
      <c r="P674" t="s">
        <v>90</v>
      </c>
      <c r="Q674" t="s">
        <v>90</v>
      </c>
      <c r="R674" t="s">
        <v>90</v>
      </c>
      <c r="S674" t="s">
        <v>90</v>
      </c>
      <c r="T674" t="s">
        <v>90</v>
      </c>
      <c r="U674" t="s">
        <v>90</v>
      </c>
      <c r="V674" t="s">
        <v>90</v>
      </c>
      <c r="W674" t="s">
        <v>90</v>
      </c>
      <c r="X674" t="s">
        <v>90</v>
      </c>
      <c r="Y674" t="s">
        <v>90</v>
      </c>
      <c r="Z674" t="s">
        <v>90</v>
      </c>
      <c r="AA674" t="s">
        <v>90</v>
      </c>
      <c r="AB674" t="s">
        <v>90</v>
      </c>
      <c r="AC674">
        <v>21278</v>
      </c>
      <c r="AD674">
        <f>AC674/AY674</f>
        <v>0.15502418837792153</v>
      </c>
      <c r="AH674" t="s">
        <v>90</v>
      </c>
      <c r="AI674" t="s">
        <v>90</v>
      </c>
      <c r="AJ674" t="s">
        <v>90</v>
      </c>
      <c r="AK674" t="s">
        <v>90</v>
      </c>
      <c r="AL674" t="s">
        <v>90</v>
      </c>
      <c r="AM674" t="s">
        <v>90</v>
      </c>
      <c r="AN674">
        <v>0</v>
      </c>
      <c r="AO674" t="s">
        <v>90</v>
      </c>
      <c r="AP674" t="s">
        <v>90</v>
      </c>
      <c r="AQ674">
        <v>0</v>
      </c>
      <c r="AR674" t="s">
        <v>90</v>
      </c>
      <c r="AT674" t="s">
        <v>90</v>
      </c>
      <c r="AU674" t="s">
        <v>90</v>
      </c>
      <c r="AW674">
        <v>2</v>
      </c>
      <c r="AY674">
        <v>137256</v>
      </c>
    </row>
    <row r="675" spans="1:51" ht="12.75" customHeight="1" x14ac:dyDescent="0.2">
      <c r="A675" t="s">
        <v>59</v>
      </c>
      <c r="B675">
        <v>1986</v>
      </c>
      <c r="C675" t="s">
        <v>90</v>
      </c>
      <c r="D675" t="s">
        <v>90</v>
      </c>
      <c r="G675">
        <v>0</v>
      </c>
      <c r="H675" t="s">
        <v>90</v>
      </c>
      <c r="I675" t="s">
        <v>90</v>
      </c>
      <c r="J675" t="s">
        <v>90</v>
      </c>
      <c r="K675" t="s">
        <v>90</v>
      </c>
      <c r="L675" t="s">
        <v>90</v>
      </c>
      <c r="M675" t="s">
        <v>90</v>
      </c>
      <c r="N675" t="s">
        <v>90</v>
      </c>
      <c r="O675">
        <v>1</v>
      </c>
      <c r="P675" t="s">
        <v>90</v>
      </c>
      <c r="Q675" t="s">
        <v>90</v>
      </c>
      <c r="R675" t="s">
        <v>90</v>
      </c>
      <c r="S675" t="s">
        <v>90</v>
      </c>
      <c r="T675" t="s">
        <v>90</v>
      </c>
      <c r="U675" t="s">
        <v>90</v>
      </c>
      <c r="V675" t="s">
        <v>90</v>
      </c>
      <c r="W675" t="s">
        <v>90</v>
      </c>
      <c r="X675" t="s">
        <v>90</v>
      </c>
      <c r="Y675" t="s">
        <v>90</v>
      </c>
      <c r="Z675" t="s">
        <v>90</v>
      </c>
      <c r="AA675" t="s">
        <v>90</v>
      </c>
      <c r="AB675" t="s">
        <v>90</v>
      </c>
      <c r="AC675">
        <v>0</v>
      </c>
      <c r="AD675">
        <f>AC675/AY675</f>
        <v>0</v>
      </c>
      <c r="AH675" t="s">
        <v>90</v>
      </c>
      <c r="AI675" t="s">
        <v>90</v>
      </c>
      <c r="AJ675" t="s">
        <v>90</v>
      </c>
      <c r="AK675" t="s">
        <v>90</v>
      </c>
      <c r="AL675" t="s">
        <v>90</v>
      </c>
      <c r="AM675" t="s">
        <v>90</v>
      </c>
      <c r="AN675">
        <v>0</v>
      </c>
      <c r="AO675" t="s">
        <v>90</v>
      </c>
      <c r="AP675" t="s">
        <v>90</v>
      </c>
      <c r="AQ675">
        <v>0</v>
      </c>
      <c r="AR675" t="s">
        <v>90</v>
      </c>
      <c r="AT675" t="s">
        <v>90</v>
      </c>
      <c r="AU675" t="s">
        <v>90</v>
      </c>
      <c r="AW675">
        <v>2</v>
      </c>
      <c r="AY675">
        <v>64429.3</v>
      </c>
    </row>
    <row r="676" spans="1:51" ht="12.75" customHeight="1" x14ac:dyDescent="0.2">
      <c r="A676" t="s">
        <v>60</v>
      </c>
      <c r="B676">
        <v>1986</v>
      </c>
      <c r="C676" t="s">
        <v>90</v>
      </c>
      <c r="D676" t="s">
        <v>90</v>
      </c>
      <c r="G676">
        <v>0</v>
      </c>
      <c r="H676" t="s">
        <v>90</v>
      </c>
      <c r="I676" t="s">
        <v>90</v>
      </c>
      <c r="J676" t="s">
        <v>90</v>
      </c>
      <c r="K676" t="s">
        <v>90</v>
      </c>
      <c r="L676" t="s">
        <v>90</v>
      </c>
      <c r="M676" t="s">
        <v>90</v>
      </c>
      <c r="N676" t="s">
        <v>90</v>
      </c>
      <c r="O676">
        <v>0</v>
      </c>
      <c r="P676" t="s">
        <v>90</v>
      </c>
      <c r="Q676" t="s">
        <v>90</v>
      </c>
      <c r="R676" t="s">
        <v>90</v>
      </c>
      <c r="S676" t="s">
        <v>90</v>
      </c>
      <c r="T676" t="s">
        <v>90</v>
      </c>
      <c r="U676" t="s">
        <v>90</v>
      </c>
      <c r="V676" t="s">
        <v>90</v>
      </c>
      <c r="W676" t="s">
        <v>90</v>
      </c>
      <c r="X676" t="s">
        <v>90</v>
      </c>
      <c r="Y676" t="s">
        <v>90</v>
      </c>
      <c r="Z676" t="s">
        <v>90</v>
      </c>
      <c r="AA676" t="s">
        <v>90</v>
      </c>
      <c r="AB676" t="s">
        <v>90</v>
      </c>
      <c r="AC676">
        <v>346</v>
      </c>
      <c r="AD676">
        <f>AC676/AY676</f>
        <v>1.3159746389627382E-2</v>
      </c>
      <c r="AH676" t="s">
        <v>90</v>
      </c>
      <c r="AI676" t="s">
        <v>90</v>
      </c>
      <c r="AJ676" t="s">
        <v>90</v>
      </c>
      <c r="AK676" t="s">
        <v>90</v>
      </c>
      <c r="AL676" t="s">
        <v>90</v>
      </c>
      <c r="AM676" t="s">
        <v>90</v>
      </c>
      <c r="AN676">
        <v>0</v>
      </c>
      <c r="AO676" t="s">
        <v>90</v>
      </c>
      <c r="AP676" t="s">
        <v>90</v>
      </c>
      <c r="AQ676">
        <v>0</v>
      </c>
      <c r="AR676" t="s">
        <v>90</v>
      </c>
      <c r="AT676" t="s">
        <v>90</v>
      </c>
      <c r="AU676" t="s">
        <v>90</v>
      </c>
      <c r="AW676">
        <v>2</v>
      </c>
      <c r="AY676">
        <v>26292.3</v>
      </c>
    </row>
    <row r="677" spans="1:51" ht="12.75" customHeight="1" x14ac:dyDescent="0.2">
      <c r="A677" t="s">
        <v>61</v>
      </c>
      <c r="B677">
        <v>1986</v>
      </c>
      <c r="C677" t="s">
        <v>90</v>
      </c>
      <c r="D677" t="s">
        <v>90</v>
      </c>
      <c r="G677">
        <v>1</v>
      </c>
      <c r="H677" t="s">
        <v>90</v>
      </c>
      <c r="I677" t="s">
        <v>90</v>
      </c>
      <c r="J677" t="s">
        <v>90</v>
      </c>
      <c r="K677" t="s">
        <v>90</v>
      </c>
      <c r="L677" t="s">
        <v>90</v>
      </c>
      <c r="M677" t="s">
        <v>90</v>
      </c>
      <c r="N677" t="s">
        <v>90</v>
      </c>
      <c r="O677">
        <v>0</v>
      </c>
      <c r="P677" t="s">
        <v>90</v>
      </c>
      <c r="Q677" t="s">
        <v>90</v>
      </c>
      <c r="R677" t="s">
        <v>90</v>
      </c>
      <c r="S677" t="s">
        <v>90</v>
      </c>
      <c r="T677" t="s">
        <v>90</v>
      </c>
      <c r="U677" t="s">
        <v>90</v>
      </c>
      <c r="V677" t="s">
        <v>90</v>
      </c>
      <c r="W677" t="s">
        <v>90</v>
      </c>
      <c r="X677" t="s">
        <v>90</v>
      </c>
      <c r="Y677" t="s">
        <v>90</v>
      </c>
      <c r="Z677" t="s">
        <v>90</v>
      </c>
      <c r="AA677" t="s">
        <v>90</v>
      </c>
      <c r="AB677" t="s">
        <v>90</v>
      </c>
      <c r="AC677">
        <v>0</v>
      </c>
      <c r="AD677">
        <f>AC677/AY677</f>
        <v>0</v>
      </c>
      <c r="AH677" t="s">
        <v>90</v>
      </c>
      <c r="AI677" t="s">
        <v>90</v>
      </c>
      <c r="AJ677" t="s">
        <v>90</v>
      </c>
      <c r="AK677" t="s">
        <v>90</v>
      </c>
      <c r="AL677" t="s">
        <v>90</v>
      </c>
      <c r="AM677" t="s">
        <v>90</v>
      </c>
      <c r="AN677">
        <v>0</v>
      </c>
      <c r="AO677" t="s">
        <v>90</v>
      </c>
      <c r="AP677" t="s">
        <v>90</v>
      </c>
      <c r="AQ677">
        <v>0</v>
      </c>
      <c r="AR677" t="s">
        <v>90</v>
      </c>
      <c r="AT677" t="s">
        <v>90</v>
      </c>
      <c r="AU677" t="s">
        <v>90</v>
      </c>
      <c r="AW677">
        <v>2</v>
      </c>
      <c r="AY677">
        <v>71632.2</v>
      </c>
    </row>
    <row r="678" spans="1:51" ht="12.75" customHeight="1" x14ac:dyDescent="0.2">
      <c r="A678" t="s">
        <v>62</v>
      </c>
      <c r="B678">
        <v>1986</v>
      </c>
      <c r="C678" t="s">
        <v>90</v>
      </c>
      <c r="D678" t="s">
        <v>90</v>
      </c>
      <c r="G678">
        <v>0</v>
      </c>
      <c r="H678" t="s">
        <v>90</v>
      </c>
      <c r="I678" t="s">
        <v>90</v>
      </c>
      <c r="J678" t="s">
        <v>90</v>
      </c>
      <c r="K678" t="s">
        <v>90</v>
      </c>
      <c r="L678" t="s">
        <v>90</v>
      </c>
      <c r="M678" t="s">
        <v>90</v>
      </c>
      <c r="N678" t="s">
        <v>90</v>
      </c>
      <c r="O678">
        <v>0</v>
      </c>
      <c r="P678" t="s">
        <v>90</v>
      </c>
      <c r="Q678" t="s">
        <v>90</v>
      </c>
      <c r="R678" t="s">
        <v>90</v>
      </c>
      <c r="S678" t="s">
        <v>90</v>
      </c>
      <c r="T678" t="s">
        <v>90</v>
      </c>
      <c r="U678" t="s">
        <v>90</v>
      </c>
      <c r="V678" t="s">
        <v>90</v>
      </c>
      <c r="W678" t="s">
        <v>90</v>
      </c>
      <c r="X678" t="s">
        <v>90</v>
      </c>
      <c r="Y678" t="s">
        <v>90</v>
      </c>
      <c r="Z678" t="s">
        <v>90</v>
      </c>
      <c r="AA678" t="s">
        <v>90</v>
      </c>
      <c r="AB678" t="s">
        <v>90</v>
      </c>
      <c r="AC678">
        <v>173</v>
      </c>
      <c r="AD678">
        <f>AC678/AY678</f>
        <v>1.7393227700474544E-2</v>
      </c>
      <c r="AH678" t="s">
        <v>90</v>
      </c>
      <c r="AI678" t="s">
        <v>90</v>
      </c>
      <c r="AJ678" t="s">
        <v>90</v>
      </c>
      <c r="AK678" t="s">
        <v>90</v>
      </c>
      <c r="AL678" t="s">
        <v>90</v>
      </c>
      <c r="AM678" t="s">
        <v>90</v>
      </c>
      <c r="AN678">
        <v>0</v>
      </c>
      <c r="AO678" t="s">
        <v>90</v>
      </c>
      <c r="AP678" t="s">
        <v>90</v>
      </c>
      <c r="AQ678">
        <v>1</v>
      </c>
      <c r="AR678" t="s">
        <v>90</v>
      </c>
      <c r="AT678" t="s">
        <v>90</v>
      </c>
      <c r="AU678" t="s">
        <v>90</v>
      </c>
      <c r="AW678">
        <v>2</v>
      </c>
      <c r="AY678">
        <v>9946.4</v>
      </c>
    </row>
    <row r="679" spans="1:51" ht="12.75" customHeight="1" x14ac:dyDescent="0.2">
      <c r="A679" t="s">
        <v>64</v>
      </c>
      <c r="B679">
        <v>1986</v>
      </c>
      <c r="C679" t="s">
        <v>90</v>
      </c>
      <c r="D679" t="s">
        <v>90</v>
      </c>
      <c r="G679">
        <v>0</v>
      </c>
      <c r="H679" t="s">
        <v>90</v>
      </c>
      <c r="I679" t="s">
        <v>90</v>
      </c>
      <c r="J679" t="s">
        <v>90</v>
      </c>
      <c r="K679" t="s">
        <v>90</v>
      </c>
      <c r="L679" t="s">
        <v>90</v>
      </c>
      <c r="M679" t="s">
        <v>90</v>
      </c>
      <c r="N679" t="s">
        <v>90</v>
      </c>
      <c r="O679">
        <v>0</v>
      </c>
      <c r="P679" t="s">
        <v>90</v>
      </c>
      <c r="Q679" t="s">
        <v>90</v>
      </c>
      <c r="R679" t="s">
        <v>90</v>
      </c>
      <c r="S679" t="s">
        <v>90</v>
      </c>
      <c r="T679" t="s">
        <v>90</v>
      </c>
      <c r="U679" t="s">
        <v>90</v>
      </c>
      <c r="V679" t="s">
        <v>90</v>
      </c>
      <c r="W679" t="s">
        <v>90</v>
      </c>
      <c r="X679" t="s">
        <v>90</v>
      </c>
      <c r="Y679" t="s">
        <v>90</v>
      </c>
      <c r="Z679" t="s">
        <v>90</v>
      </c>
      <c r="AA679" t="s">
        <v>90</v>
      </c>
      <c r="AB679" t="s">
        <v>90</v>
      </c>
      <c r="AC679">
        <v>11029</v>
      </c>
      <c r="AD679">
        <f>AC679/AY679</f>
        <v>0.49032596518058791</v>
      </c>
      <c r="AH679" t="s">
        <v>90</v>
      </c>
      <c r="AI679" t="s">
        <v>90</v>
      </c>
      <c r="AJ679" t="s">
        <v>90</v>
      </c>
      <c r="AK679" t="s">
        <v>90</v>
      </c>
      <c r="AL679" t="s">
        <v>90</v>
      </c>
      <c r="AM679" t="s">
        <v>90</v>
      </c>
      <c r="AN679">
        <v>0</v>
      </c>
      <c r="AO679" t="s">
        <v>90</v>
      </c>
      <c r="AP679" t="s">
        <v>90</v>
      </c>
      <c r="AQ679">
        <v>0</v>
      </c>
      <c r="AR679" t="s">
        <v>90</v>
      </c>
      <c r="AT679" t="s">
        <v>90</v>
      </c>
      <c r="AU679" t="s">
        <v>90</v>
      </c>
      <c r="AW679">
        <v>2</v>
      </c>
      <c r="AY679">
        <v>22493.200000000001</v>
      </c>
    </row>
    <row r="680" spans="1:51" ht="12.75" customHeight="1" x14ac:dyDescent="0.2">
      <c r="A680" t="s">
        <v>65</v>
      </c>
      <c r="B680">
        <v>1986</v>
      </c>
      <c r="C680" t="s">
        <v>90</v>
      </c>
      <c r="D680" t="s">
        <v>90</v>
      </c>
      <c r="G680">
        <v>0</v>
      </c>
      <c r="H680" t="s">
        <v>90</v>
      </c>
      <c r="I680" t="s">
        <v>90</v>
      </c>
      <c r="J680" t="s">
        <v>90</v>
      </c>
      <c r="K680" t="s">
        <v>90</v>
      </c>
      <c r="L680" t="s">
        <v>90</v>
      </c>
      <c r="M680" t="s">
        <v>90</v>
      </c>
      <c r="N680" t="s">
        <v>90</v>
      </c>
      <c r="O680">
        <v>0</v>
      </c>
      <c r="P680" t="s">
        <v>90</v>
      </c>
      <c r="Q680" t="s">
        <v>90</v>
      </c>
      <c r="R680" t="s">
        <v>90</v>
      </c>
      <c r="S680" t="s">
        <v>90</v>
      </c>
      <c r="T680" t="s">
        <v>90</v>
      </c>
      <c r="U680" t="s">
        <v>90</v>
      </c>
      <c r="V680" t="s">
        <v>90</v>
      </c>
      <c r="W680" t="s">
        <v>90</v>
      </c>
      <c r="X680" t="s">
        <v>90</v>
      </c>
      <c r="Y680" t="s">
        <v>90</v>
      </c>
      <c r="Z680" t="s">
        <v>90</v>
      </c>
      <c r="AA680" t="s">
        <v>90</v>
      </c>
      <c r="AB680" t="s">
        <v>90</v>
      </c>
      <c r="AC680">
        <v>217348</v>
      </c>
      <c r="AD680">
        <f>AC680/AY680</f>
        <v>14.21067428586373</v>
      </c>
      <c r="AH680" t="s">
        <v>90</v>
      </c>
      <c r="AI680" t="s">
        <v>90</v>
      </c>
      <c r="AJ680" t="s">
        <v>90</v>
      </c>
      <c r="AK680" t="s">
        <v>90</v>
      </c>
      <c r="AL680" t="s">
        <v>90</v>
      </c>
      <c r="AM680" t="s">
        <v>90</v>
      </c>
      <c r="AN680">
        <v>1</v>
      </c>
      <c r="AO680" t="s">
        <v>90</v>
      </c>
      <c r="AP680" t="s">
        <v>90</v>
      </c>
      <c r="AQ680">
        <v>0</v>
      </c>
      <c r="AR680" t="s">
        <v>90</v>
      </c>
      <c r="AT680" t="s">
        <v>90</v>
      </c>
      <c r="AU680" t="s">
        <v>90</v>
      </c>
      <c r="AW680">
        <v>2</v>
      </c>
      <c r="AY680">
        <v>15294.7</v>
      </c>
    </row>
    <row r="681" spans="1:51" ht="12.75" customHeight="1" x14ac:dyDescent="0.2">
      <c r="A681" t="s">
        <v>66</v>
      </c>
      <c r="B681">
        <v>1986</v>
      </c>
      <c r="C681" t="s">
        <v>90</v>
      </c>
      <c r="D681" t="s">
        <v>90</v>
      </c>
      <c r="G681">
        <v>0</v>
      </c>
      <c r="H681" t="s">
        <v>90</v>
      </c>
      <c r="I681" t="s">
        <v>90</v>
      </c>
      <c r="J681" t="s">
        <v>90</v>
      </c>
      <c r="K681" t="s">
        <v>90</v>
      </c>
      <c r="L681" t="s">
        <v>90</v>
      </c>
      <c r="M681" t="s">
        <v>90</v>
      </c>
      <c r="N681" t="s">
        <v>90</v>
      </c>
      <c r="O681">
        <v>0</v>
      </c>
      <c r="P681" t="s">
        <v>90</v>
      </c>
      <c r="Q681" t="s">
        <v>90</v>
      </c>
      <c r="R681" t="s">
        <v>90</v>
      </c>
      <c r="S681" t="s">
        <v>90</v>
      </c>
      <c r="T681" t="s">
        <v>90</v>
      </c>
      <c r="U681" t="s">
        <v>90</v>
      </c>
      <c r="V681" t="s">
        <v>90</v>
      </c>
      <c r="W681" t="s">
        <v>90</v>
      </c>
      <c r="X681" t="s">
        <v>90</v>
      </c>
      <c r="Y681" t="s">
        <v>90</v>
      </c>
      <c r="Z681" t="s">
        <v>90</v>
      </c>
      <c r="AA681" t="s">
        <v>90</v>
      </c>
      <c r="AB681" t="s">
        <v>90</v>
      </c>
      <c r="AC681">
        <v>10695</v>
      </c>
      <c r="AD681">
        <f>AC681/AY681</f>
        <v>0.64095264921102002</v>
      </c>
      <c r="AH681" t="s">
        <v>90</v>
      </c>
      <c r="AI681" t="s">
        <v>90</v>
      </c>
      <c r="AJ681" t="s">
        <v>90</v>
      </c>
      <c r="AK681" t="s">
        <v>90</v>
      </c>
      <c r="AL681" t="s">
        <v>90</v>
      </c>
      <c r="AM681" t="s">
        <v>90</v>
      </c>
      <c r="AN681">
        <v>0</v>
      </c>
      <c r="AO681" t="s">
        <v>90</v>
      </c>
      <c r="AP681" t="s">
        <v>90</v>
      </c>
      <c r="AQ681">
        <v>1</v>
      </c>
      <c r="AR681" t="s">
        <v>90</v>
      </c>
      <c r="AT681" t="s">
        <v>90</v>
      </c>
      <c r="AU681" t="s">
        <v>90</v>
      </c>
      <c r="AW681">
        <v>2</v>
      </c>
      <c r="AY681">
        <v>16686.099999999999</v>
      </c>
    </row>
    <row r="682" spans="1:51" ht="12.75" customHeight="1" x14ac:dyDescent="0.2">
      <c r="A682" t="s">
        <v>67</v>
      </c>
      <c r="B682">
        <v>1986</v>
      </c>
      <c r="C682" t="s">
        <v>90</v>
      </c>
      <c r="D682" t="s">
        <v>90</v>
      </c>
      <c r="G682">
        <v>1</v>
      </c>
      <c r="H682" t="s">
        <v>90</v>
      </c>
      <c r="I682" t="s">
        <v>90</v>
      </c>
      <c r="J682" t="s">
        <v>90</v>
      </c>
      <c r="K682" t="s">
        <v>90</v>
      </c>
      <c r="L682" t="s">
        <v>90</v>
      </c>
      <c r="M682" t="s">
        <v>90</v>
      </c>
      <c r="N682" t="s">
        <v>90</v>
      </c>
      <c r="O682">
        <v>0</v>
      </c>
      <c r="P682" t="s">
        <v>90</v>
      </c>
      <c r="Q682" t="s">
        <v>90</v>
      </c>
      <c r="R682" t="s">
        <v>90</v>
      </c>
      <c r="S682" t="s">
        <v>90</v>
      </c>
      <c r="T682" t="s">
        <v>90</v>
      </c>
      <c r="U682" t="s">
        <v>90</v>
      </c>
      <c r="V682" t="s">
        <v>90</v>
      </c>
      <c r="W682" t="s">
        <v>90</v>
      </c>
      <c r="X682" t="s">
        <v>90</v>
      </c>
      <c r="Y682" t="s">
        <v>90</v>
      </c>
      <c r="Z682" t="s">
        <v>90</v>
      </c>
      <c r="AA682" t="s">
        <v>90</v>
      </c>
      <c r="AB682" t="s">
        <v>90</v>
      </c>
      <c r="AC682">
        <v>199247</v>
      </c>
      <c r="AD682">
        <f>AC682/AY682</f>
        <v>1.4283451019749811</v>
      </c>
      <c r="AH682" t="s">
        <v>90</v>
      </c>
      <c r="AI682" t="s">
        <v>90</v>
      </c>
      <c r="AJ682" t="s">
        <v>90</v>
      </c>
      <c r="AK682" t="s">
        <v>90</v>
      </c>
      <c r="AL682" t="s">
        <v>90</v>
      </c>
      <c r="AM682" t="s">
        <v>90</v>
      </c>
      <c r="AN682">
        <v>0</v>
      </c>
      <c r="AO682" t="s">
        <v>90</v>
      </c>
      <c r="AP682" t="s">
        <v>90</v>
      </c>
      <c r="AQ682">
        <v>0</v>
      </c>
      <c r="AR682" t="s">
        <v>90</v>
      </c>
      <c r="AT682" t="s">
        <v>90</v>
      </c>
      <c r="AU682" t="s">
        <v>90</v>
      </c>
      <c r="AW682">
        <v>2</v>
      </c>
      <c r="AY682">
        <v>139495</v>
      </c>
    </row>
    <row r="683" spans="1:51" ht="12.75" customHeight="1" x14ac:dyDescent="0.2">
      <c r="A683" t="s">
        <v>68</v>
      </c>
      <c r="B683">
        <v>1986</v>
      </c>
      <c r="C683" t="s">
        <v>90</v>
      </c>
      <c r="D683" t="s">
        <v>90</v>
      </c>
      <c r="G683">
        <v>1</v>
      </c>
      <c r="H683" t="s">
        <v>90</v>
      </c>
      <c r="I683" t="s">
        <v>90</v>
      </c>
      <c r="J683" t="s">
        <v>90</v>
      </c>
      <c r="K683" t="s">
        <v>90</v>
      </c>
      <c r="L683" t="s">
        <v>90</v>
      </c>
      <c r="M683" t="s">
        <v>90</v>
      </c>
      <c r="N683" t="s">
        <v>90</v>
      </c>
      <c r="O683">
        <v>0</v>
      </c>
      <c r="P683" t="s">
        <v>90</v>
      </c>
      <c r="Q683" t="s">
        <v>90</v>
      </c>
      <c r="R683" t="s">
        <v>90</v>
      </c>
      <c r="S683" t="s">
        <v>90</v>
      </c>
      <c r="T683" t="s">
        <v>90</v>
      </c>
      <c r="U683" t="s">
        <v>90</v>
      </c>
      <c r="V683" t="s">
        <v>90</v>
      </c>
      <c r="W683" t="s">
        <v>90</v>
      </c>
      <c r="X683" t="s">
        <v>90</v>
      </c>
      <c r="Y683" t="s">
        <v>90</v>
      </c>
      <c r="Z683" t="s">
        <v>90</v>
      </c>
      <c r="AA683" t="s">
        <v>90</v>
      </c>
      <c r="AB683" t="s">
        <v>90</v>
      </c>
      <c r="AC683">
        <v>4105</v>
      </c>
      <c r="AD683">
        <f>AC683/AY683</f>
        <v>0.22867297258152566</v>
      </c>
      <c r="AH683" t="s">
        <v>90</v>
      </c>
      <c r="AI683" t="s">
        <v>90</v>
      </c>
      <c r="AJ683" t="s">
        <v>90</v>
      </c>
      <c r="AK683" t="s">
        <v>90</v>
      </c>
      <c r="AL683" t="s">
        <v>90</v>
      </c>
      <c r="AM683" t="s">
        <v>90</v>
      </c>
      <c r="AN683">
        <v>0</v>
      </c>
      <c r="AO683" t="s">
        <v>90</v>
      </c>
      <c r="AP683" t="s">
        <v>90</v>
      </c>
      <c r="AQ683">
        <v>1</v>
      </c>
      <c r="AR683" t="s">
        <v>90</v>
      </c>
      <c r="AT683" t="s">
        <v>90</v>
      </c>
      <c r="AU683" t="s">
        <v>90</v>
      </c>
      <c r="AW683">
        <v>2</v>
      </c>
      <c r="AY683">
        <v>17951.400000000001</v>
      </c>
    </row>
    <row r="684" spans="1:51" ht="12.75" customHeight="1" x14ac:dyDescent="0.2">
      <c r="A684" t="s">
        <v>70</v>
      </c>
      <c r="B684">
        <v>1986</v>
      </c>
      <c r="C684" t="s">
        <v>90</v>
      </c>
      <c r="D684" t="s">
        <v>90</v>
      </c>
      <c r="G684">
        <v>1</v>
      </c>
      <c r="H684" t="s">
        <v>90</v>
      </c>
      <c r="I684" t="s">
        <v>90</v>
      </c>
      <c r="J684" t="s">
        <v>90</v>
      </c>
      <c r="K684" t="s">
        <v>90</v>
      </c>
      <c r="L684" t="s">
        <v>90</v>
      </c>
      <c r="M684" t="s">
        <v>90</v>
      </c>
      <c r="N684" t="s">
        <v>90</v>
      </c>
      <c r="O684">
        <v>0</v>
      </c>
      <c r="P684" t="s">
        <v>90</v>
      </c>
      <c r="Q684" t="s">
        <v>90</v>
      </c>
      <c r="R684" t="s">
        <v>90</v>
      </c>
      <c r="S684" t="s">
        <v>90</v>
      </c>
      <c r="T684" t="s">
        <v>90</v>
      </c>
      <c r="U684" t="s">
        <v>90</v>
      </c>
      <c r="V684" t="s">
        <v>90</v>
      </c>
      <c r="W684" t="s">
        <v>90</v>
      </c>
      <c r="X684" t="s">
        <v>90</v>
      </c>
      <c r="Y684" t="s">
        <v>90</v>
      </c>
      <c r="Z684" t="s">
        <v>90</v>
      </c>
      <c r="AA684" t="s">
        <v>90</v>
      </c>
      <c r="AB684" t="s">
        <v>90</v>
      </c>
      <c r="AC684">
        <v>91641</v>
      </c>
      <c r="AD684">
        <f>AC684/AY684</f>
        <v>0.2970602250294172</v>
      </c>
      <c r="AH684" t="s">
        <v>90</v>
      </c>
      <c r="AI684" t="s">
        <v>90</v>
      </c>
      <c r="AJ684" t="s">
        <v>90</v>
      </c>
      <c r="AK684" t="s">
        <v>90</v>
      </c>
      <c r="AL684" t="s">
        <v>90</v>
      </c>
      <c r="AM684" t="s">
        <v>90</v>
      </c>
      <c r="AN684">
        <v>0</v>
      </c>
      <c r="AO684" t="s">
        <v>90</v>
      </c>
      <c r="AP684" t="s">
        <v>90</v>
      </c>
      <c r="AQ684">
        <v>0</v>
      </c>
      <c r="AR684" t="s">
        <v>90</v>
      </c>
      <c r="AT684" t="s">
        <v>90</v>
      </c>
      <c r="AU684" t="s">
        <v>90</v>
      </c>
      <c r="AW684">
        <v>2</v>
      </c>
      <c r="AY684">
        <v>308493</v>
      </c>
    </row>
    <row r="685" spans="1:51" ht="12.75" customHeight="1" x14ac:dyDescent="0.2">
      <c r="A685" t="s">
        <v>71</v>
      </c>
      <c r="B685">
        <v>1986</v>
      </c>
      <c r="C685" t="s">
        <v>90</v>
      </c>
      <c r="D685" t="s">
        <v>90</v>
      </c>
      <c r="G685">
        <v>1</v>
      </c>
      <c r="H685" t="s">
        <v>90</v>
      </c>
      <c r="I685" t="s">
        <v>90</v>
      </c>
      <c r="J685" t="s">
        <v>90</v>
      </c>
      <c r="K685" t="s">
        <v>90</v>
      </c>
      <c r="L685" t="s">
        <v>90</v>
      </c>
      <c r="M685" t="s">
        <v>90</v>
      </c>
      <c r="N685" t="s">
        <v>90</v>
      </c>
      <c r="O685">
        <v>1</v>
      </c>
      <c r="P685" t="s">
        <v>90</v>
      </c>
      <c r="Q685" t="s">
        <v>90</v>
      </c>
      <c r="R685" t="s">
        <v>90</v>
      </c>
      <c r="S685" t="s">
        <v>90</v>
      </c>
      <c r="T685" t="s">
        <v>90</v>
      </c>
      <c r="U685" t="s">
        <v>90</v>
      </c>
      <c r="V685" t="s">
        <v>90</v>
      </c>
      <c r="W685" t="s">
        <v>90</v>
      </c>
      <c r="X685" t="s">
        <v>90</v>
      </c>
      <c r="Y685" t="s">
        <v>90</v>
      </c>
      <c r="Z685" t="s">
        <v>90</v>
      </c>
      <c r="AA685" t="s">
        <v>90</v>
      </c>
      <c r="AB685" t="s">
        <v>90</v>
      </c>
      <c r="AC685">
        <v>0</v>
      </c>
      <c r="AD685">
        <f>AC685/AY685</f>
        <v>0</v>
      </c>
      <c r="AH685" t="s">
        <v>90</v>
      </c>
      <c r="AI685" t="s">
        <v>90</v>
      </c>
      <c r="AJ685" t="s">
        <v>90</v>
      </c>
      <c r="AK685" t="s">
        <v>90</v>
      </c>
      <c r="AL685" t="s">
        <v>90</v>
      </c>
      <c r="AM685" t="s">
        <v>90</v>
      </c>
      <c r="AN685">
        <v>0</v>
      </c>
      <c r="AO685" t="s">
        <v>90</v>
      </c>
      <c r="AP685" t="s">
        <v>90</v>
      </c>
      <c r="AQ685">
        <v>0</v>
      </c>
      <c r="AR685" t="s">
        <v>90</v>
      </c>
      <c r="AT685" t="s">
        <v>90</v>
      </c>
      <c r="AU685" t="s">
        <v>90</v>
      </c>
      <c r="AW685">
        <v>2</v>
      </c>
      <c r="AY685">
        <v>81724.100000000006</v>
      </c>
    </row>
    <row r="686" spans="1:51" ht="12.75" customHeight="1" x14ac:dyDescent="0.2">
      <c r="A686" t="s">
        <v>72</v>
      </c>
      <c r="B686">
        <v>1986</v>
      </c>
      <c r="C686" t="s">
        <v>90</v>
      </c>
      <c r="D686" t="s">
        <v>90</v>
      </c>
      <c r="G686">
        <v>0</v>
      </c>
      <c r="H686" t="s">
        <v>90</v>
      </c>
      <c r="I686" t="s">
        <v>90</v>
      </c>
      <c r="J686" t="s">
        <v>90</v>
      </c>
      <c r="K686" t="s">
        <v>90</v>
      </c>
      <c r="L686" t="s">
        <v>90</v>
      </c>
      <c r="M686" t="s">
        <v>90</v>
      </c>
      <c r="N686" t="s">
        <v>90</v>
      </c>
      <c r="O686">
        <v>1</v>
      </c>
      <c r="P686" t="s">
        <v>90</v>
      </c>
      <c r="Q686" t="s">
        <v>90</v>
      </c>
      <c r="R686" t="s">
        <v>90</v>
      </c>
      <c r="S686" t="s">
        <v>90</v>
      </c>
      <c r="T686" t="s">
        <v>90</v>
      </c>
      <c r="U686" t="s">
        <v>90</v>
      </c>
      <c r="V686" t="s">
        <v>90</v>
      </c>
      <c r="W686" t="s">
        <v>90</v>
      </c>
      <c r="X686" t="s">
        <v>90</v>
      </c>
      <c r="Y686" t="s">
        <v>90</v>
      </c>
      <c r="Z686" t="s">
        <v>90</v>
      </c>
      <c r="AA686" t="s">
        <v>90</v>
      </c>
      <c r="AB686" t="s">
        <v>90</v>
      </c>
      <c r="AC686">
        <v>0</v>
      </c>
      <c r="AD686">
        <f>AC686/AY686</f>
        <v>0</v>
      </c>
      <c r="AH686" t="s">
        <v>90</v>
      </c>
      <c r="AI686" t="s">
        <v>90</v>
      </c>
      <c r="AJ686" t="s">
        <v>90</v>
      </c>
      <c r="AK686" t="s">
        <v>90</v>
      </c>
      <c r="AL686" t="s">
        <v>90</v>
      </c>
      <c r="AM686" t="s">
        <v>90</v>
      </c>
      <c r="AN686">
        <v>0</v>
      </c>
      <c r="AO686" t="s">
        <v>90</v>
      </c>
      <c r="AP686" t="s">
        <v>90</v>
      </c>
      <c r="AQ686">
        <v>0</v>
      </c>
      <c r="AR686" t="s">
        <v>90</v>
      </c>
      <c r="AT686" t="s">
        <v>90</v>
      </c>
      <c r="AU686" t="s">
        <v>90</v>
      </c>
      <c r="AW686">
        <v>2</v>
      </c>
      <c r="AY686">
        <v>8798.08</v>
      </c>
    </row>
    <row r="687" spans="1:51" ht="12.75" customHeight="1" x14ac:dyDescent="0.2">
      <c r="A687" t="s">
        <v>73</v>
      </c>
      <c r="B687">
        <v>1986</v>
      </c>
      <c r="C687" t="s">
        <v>90</v>
      </c>
      <c r="D687" t="s">
        <v>90</v>
      </c>
      <c r="G687">
        <v>1</v>
      </c>
      <c r="H687" t="s">
        <v>90</v>
      </c>
      <c r="I687" t="s">
        <v>90</v>
      </c>
      <c r="J687" t="s">
        <v>90</v>
      </c>
      <c r="K687" t="s">
        <v>90</v>
      </c>
      <c r="L687" t="s">
        <v>90</v>
      </c>
      <c r="M687" t="s">
        <v>90</v>
      </c>
      <c r="N687" t="s">
        <v>90</v>
      </c>
      <c r="O687">
        <v>0</v>
      </c>
      <c r="P687" t="s">
        <v>90</v>
      </c>
      <c r="Q687" t="s">
        <v>90</v>
      </c>
      <c r="R687" t="s">
        <v>90</v>
      </c>
      <c r="S687" t="s">
        <v>90</v>
      </c>
      <c r="T687" t="s">
        <v>90</v>
      </c>
      <c r="U687" t="s">
        <v>90</v>
      </c>
      <c r="V687" t="s">
        <v>90</v>
      </c>
      <c r="W687" t="s">
        <v>90</v>
      </c>
      <c r="X687" t="s">
        <v>90</v>
      </c>
      <c r="Y687" t="s">
        <v>90</v>
      </c>
      <c r="Z687" t="s">
        <v>90</v>
      </c>
      <c r="AA687" t="s">
        <v>90</v>
      </c>
      <c r="AB687" t="s">
        <v>90</v>
      </c>
      <c r="AC687">
        <v>10949</v>
      </c>
      <c r="AD687">
        <f>AC687/AY687</f>
        <v>7.0624584760467263E-2</v>
      </c>
      <c r="AH687" t="s">
        <v>90</v>
      </c>
      <c r="AI687" t="s">
        <v>90</v>
      </c>
      <c r="AJ687" t="s">
        <v>90</v>
      </c>
      <c r="AK687" t="s">
        <v>90</v>
      </c>
      <c r="AL687" t="s">
        <v>90</v>
      </c>
      <c r="AM687" t="s">
        <v>90</v>
      </c>
      <c r="AN687">
        <v>0</v>
      </c>
      <c r="AO687" t="s">
        <v>90</v>
      </c>
      <c r="AP687" t="s">
        <v>90</v>
      </c>
      <c r="AQ687">
        <v>0</v>
      </c>
      <c r="AR687" t="s">
        <v>90</v>
      </c>
      <c r="AT687" t="s">
        <v>90</v>
      </c>
      <c r="AU687" t="s">
        <v>90</v>
      </c>
      <c r="AW687">
        <v>2</v>
      </c>
      <c r="AY687">
        <v>155031</v>
      </c>
    </row>
    <row r="688" spans="1:51" ht="12.75" customHeight="1" x14ac:dyDescent="0.2">
      <c r="A688" t="s">
        <v>74</v>
      </c>
      <c r="B688">
        <v>1986</v>
      </c>
      <c r="C688" t="s">
        <v>90</v>
      </c>
      <c r="D688" t="s">
        <v>90</v>
      </c>
      <c r="G688">
        <v>0</v>
      </c>
      <c r="H688" t="s">
        <v>90</v>
      </c>
      <c r="I688" t="s">
        <v>90</v>
      </c>
      <c r="J688" t="s">
        <v>90</v>
      </c>
      <c r="K688" t="s">
        <v>90</v>
      </c>
      <c r="L688" t="s">
        <v>90</v>
      </c>
      <c r="M688" t="s">
        <v>90</v>
      </c>
      <c r="N688" t="s">
        <v>90</v>
      </c>
      <c r="O688">
        <v>1</v>
      </c>
      <c r="P688" t="s">
        <v>90</v>
      </c>
      <c r="Q688" t="s">
        <v>90</v>
      </c>
      <c r="R688" t="s">
        <v>90</v>
      </c>
      <c r="S688" t="s">
        <v>90</v>
      </c>
      <c r="T688" t="s">
        <v>90</v>
      </c>
      <c r="U688" t="s">
        <v>90</v>
      </c>
      <c r="V688" t="s">
        <v>90</v>
      </c>
      <c r="W688" t="s">
        <v>90</v>
      </c>
      <c r="X688" t="s">
        <v>90</v>
      </c>
      <c r="Y688" t="s">
        <v>90</v>
      </c>
      <c r="Z688" t="s">
        <v>90</v>
      </c>
      <c r="AA688" t="s">
        <v>90</v>
      </c>
      <c r="AB688" t="s">
        <v>90</v>
      </c>
      <c r="AC688">
        <v>1474</v>
      </c>
      <c r="AD688">
        <f>AC688/AY688</f>
        <v>3.3624180211006556E-2</v>
      </c>
      <c r="AH688" t="s">
        <v>90</v>
      </c>
      <c r="AI688" t="s">
        <v>90</v>
      </c>
      <c r="AJ688" t="s">
        <v>90</v>
      </c>
      <c r="AK688" t="s">
        <v>90</v>
      </c>
      <c r="AL688" t="s">
        <v>90</v>
      </c>
      <c r="AM688" t="s">
        <v>90</v>
      </c>
      <c r="AN688">
        <v>0</v>
      </c>
      <c r="AO688" t="s">
        <v>90</v>
      </c>
      <c r="AP688" t="s">
        <v>90</v>
      </c>
      <c r="AQ688">
        <v>0</v>
      </c>
      <c r="AR688" t="s">
        <v>90</v>
      </c>
      <c r="AT688" t="s">
        <v>90</v>
      </c>
      <c r="AU688" t="s">
        <v>90</v>
      </c>
      <c r="AW688">
        <v>2</v>
      </c>
      <c r="AY688">
        <v>43837.5</v>
      </c>
    </row>
    <row r="689" spans="1:51" ht="12.75" customHeight="1" x14ac:dyDescent="0.2">
      <c r="A689" t="s">
        <v>75</v>
      </c>
      <c r="B689">
        <v>1986</v>
      </c>
      <c r="C689" t="s">
        <v>90</v>
      </c>
      <c r="D689" t="s">
        <v>90</v>
      </c>
      <c r="G689">
        <v>0</v>
      </c>
      <c r="H689" t="s">
        <v>90</v>
      </c>
      <c r="I689" t="s">
        <v>90</v>
      </c>
      <c r="J689" t="s">
        <v>90</v>
      </c>
      <c r="K689" t="s">
        <v>90</v>
      </c>
      <c r="L689" t="s">
        <v>90</v>
      </c>
      <c r="M689" t="s">
        <v>90</v>
      </c>
      <c r="N689" t="s">
        <v>90</v>
      </c>
      <c r="O689">
        <v>1</v>
      </c>
      <c r="P689" t="s">
        <v>90</v>
      </c>
      <c r="Q689" t="s">
        <v>90</v>
      </c>
      <c r="R689" t="s">
        <v>90</v>
      </c>
      <c r="S689" t="s">
        <v>90</v>
      </c>
      <c r="T689" t="s">
        <v>90</v>
      </c>
      <c r="U689" t="s">
        <v>90</v>
      </c>
      <c r="V689" t="s">
        <v>90</v>
      </c>
      <c r="W689" t="s">
        <v>90</v>
      </c>
      <c r="X689" t="s">
        <v>90</v>
      </c>
      <c r="Y689" t="s">
        <v>90</v>
      </c>
      <c r="Z689" t="s">
        <v>90</v>
      </c>
      <c r="AA689" t="s">
        <v>90</v>
      </c>
      <c r="AB689" t="s">
        <v>90</v>
      </c>
      <c r="AC689">
        <v>4688</v>
      </c>
      <c r="AD689">
        <f>AC689/AY689</f>
        <v>0.12740896156804341</v>
      </c>
      <c r="AH689" t="s">
        <v>90</v>
      </c>
      <c r="AI689" t="s">
        <v>90</v>
      </c>
      <c r="AJ689" t="s">
        <v>90</v>
      </c>
      <c r="AK689" t="s">
        <v>90</v>
      </c>
      <c r="AL689" t="s">
        <v>90</v>
      </c>
      <c r="AM689" t="s">
        <v>90</v>
      </c>
      <c r="AN689">
        <v>0</v>
      </c>
      <c r="AO689" t="s">
        <v>90</v>
      </c>
      <c r="AP689" t="s">
        <v>90</v>
      </c>
      <c r="AQ689">
        <v>0</v>
      </c>
      <c r="AR689" t="s">
        <v>90</v>
      </c>
      <c r="AT689" t="s">
        <v>90</v>
      </c>
      <c r="AU689" t="s">
        <v>90</v>
      </c>
      <c r="AW689">
        <v>2</v>
      </c>
      <c r="AY689">
        <v>36794.9</v>
      </c>
    </row>
    <row r="690" spans="1:51" ht="12.75" customHeight="1" x14ac:dyDescent="0.2">
      <c r="A690" t="s">
        <v>76</v>
      </c>
      <c r="B690">
        <v>1986</v>
      </c>
      <c r="C690" t="s">
        <v>90</v>
      </c>
      <c r="D690" t="s">
        <v>90</v>
      </c>
      <c r="G690">
        <v>0</v>
      </c>
      <c r="H690" t="s">
        <v>90</v>
      </c>
      <c r="I690" t="s">
        <v>90</v>
      </c>
      <c r="J690" t="s">
        <v>90</v>
      </c>
      <c r="K690" t="s">
        <v>90</v>
      </c>
      <c r="L690" t="s">
        <v>90</v>
      </c>
      <c r="M690" t="s">
        <v>90</v>
      </c>
      <c r="N690" t="s">
        <v>90</v>
      </c>
      <c r="O690">
        <v>0</v>
      </c>
      <c r="P690" t="s">
        <v>90</v>
      </c>
      <c r="Q690" t="s">
        <v>90</v>
      </c>
      <c r="R690" t="s">
        <v>90</v>
      </c>
      <c r="S690" t="s">
        <v>90</v>
      </c>
      <c r="T690" t="s">
        <v>90</v>
      </c>
      <c r="U690" t="s">
        <v>90</v>
      </c>
      <c r="V690" t="s">
        <v>90</v>
      </c>
      <c r="W690" t="s">
        <v>90</v>
      </c>
      <c r="X690" t="s">
        <v>90</v>
      </c>
      <c r="Y690" t="s">
        <v>90</v>
      </c>
      <c r="Z690" t="s">
        <v>90</v>
      </c>
      <c r="AA690" t="s">
        <v>90</v>
      </c>
      <c r="AB690" t="s">
        <v>90</v>
      </c>
      <c r="AC690">
        <v>9563</v>
      </c>
      <c r="AD690">
        <f>AC690/AY690</f>
        <v>5.482774239045058E-2</v>
      </c>
      <c r="AH690" t="s">
        <v>90</v>
      </c>
      <c r="AI690" t="s">
        <v>90</v>
      </c>
      <c r="AJ690" t="s">
        <v>90</v>
      </c>
      <c r="AK690" t="s">
        <v>90</v>
      </c>
      <c r="AL690" t="s">
        <v>90</v>
      </c>
      <c r="AM690" t="s">
        <v>90</v>
      </c>
      <c r="AN690">
        <v>0</v>
      </c>
      <c r="AO690" t="s">
        <v>90</v>
      </c>
      <c r="AP690" t="s">
        <v>90</v>
      </c>
      <c r="AQ690">
        <v>1</v>
      </c>
      <c r="AR690" t="s">
        <v>90</v>
      </c>
      <c r="AT690" t="s">
        <v>90</v>
      </c>
      <c r="AU690" t="s">
        <v>90</v>
      </c>
      <c r="AW690">
        <v>2</v>
      </c>
      <c r="AY690">
        <v>174419</v>
      </c>
    </row>
    <row r="691" spans="1:51" ht="12.75" customHeight="1" x14ac:dyDescent="0.2">
      <c r="A691" t="s">
        <v>77</v>
      </c>
      <c r="B691">
        <v>1986</v>
      </c>
      <c r="C691" t="s">
        <v>90</v>
      </c>
      <c r="D691" t="s">
        <v>90</v>
      </c>
      <c r="G691">
        <v>0</v>
      </c>
      <c r="H691" t="s">
        <v>90</v>
      </c>
      <c r="I691" t="s">
        <v>90</v>
      </c>
      <c r="J691" t="s">
        <v>90</v>
      </c>
      <c r="K691" t="s">
        <v>90</v>
      </c>
      <c r="L691" t="s">
        <v>90</v>
      </c>
      <c r="M691" t="s">
        <v>90</v>
      </c>
      <c r="N691" t="s">
        <v>90</v>
      </c>
      <c r="O691">
        <v>0</v>
      </c>
      <c r="P691" t="s">
        <v>90</v>
      </c>
      <c r="Q691" t="s">
        <v>90</v>
      </c>
      <c r="R691" t="s">
        <v>90</v>
      </c>
      <c r="S691" t="s">
        <v>90</v>
      </c>
      <c r="T691" t="s">
        <v>90</v>
      </c>
      <c r="U691" t="s">
        <v>90</v>
      </c>
      <c r="V691" t="s">
        <v>90</v>
      </c>
      <c r="W691" t="s">
        <v>90</v>
      </c>
      <c r="X691" t="s">
        <v>90</v>
      </c>
      <c r="Y691" t="s">
        <v>90</v>
      </c>
      <c r="Z691" t="s">
        <v>90</v>
      </c>
      <c r="AA691" t="s">
        <v>90</v>
      </c>
      <c r="AB691" t="s">
        <v>90</v>
      </c>
      <c r="AC691">
        <v>5903</v>
      </c>
      <c r="AD691">
        <f>AC691/AY691</f>
        <v>0.40014370737923832</v>
      </c>
      <c r="AH691" t="s">
        <v>90</v>
      </c>
      <c r="AI691" t="s">
        <v>90</v>
      </c>
      <c r="AJ691" t="s">
        <v>90</v>
      </c>
      <c r="AK691" t="s">
        <v>90</v>
      </c>
      <c r="AL691" t="s">
        <v>90</v>
      </c>
      <c r="AM691" t="s">
        <v>90</v>
      </c>
      <c r="AN691">
        <v>0</v>
      </c>
      <c r="AO691" t="s">
        <v>90</v>
      </c>
      <c r="AP691" t="s">
        <v>90</v>
      </c>
      <c r="AQ691">
        <v>0</v>
      </c>
      <c r="AR691" t="s">
        <v>90</v>
      </c>
      <c r="AT691" t="s">
        <v>90</v>
      </c>
      <c r="AU691" t="s">
        <v>90</v>
      </c>
      <c r="AW691">
        <v>2</v>
      </c>
      <c r="AY691">
        <v>14752.2</v>
      </c>
    </row>
    <row r="692" spans="1:51" ht="12.75" customHeight="1" x14ac:dyDescent="0.2">
      <c r="A692" t="s">
        <v>78</v>
      </c>
      <c r="B692">
        <v>1986</v>
      </c>
      <c r="C692" t="s">
        <v>90</v>
      </c>
      <c r="D692" t="s">
        <v>90</v>
      </c>
      <c r="G692">
        <v>0</v>
      </c>
      <c r="H692" t="s">
        <v>90</v>
      </c>
      <c r="I692" t="s">
        <v>90</v>
      </c>
      <c r="J692" t="s">
        <v>90</v>
      </c>
      <c r="K692" t="s">
        <v>90</v>
      </c>
      <c r="L692" t="s">
        <v>90</v>
      </c>
      <c r="M692" t="s">
        <v>90</v>
      </c>
      <c r="N692" t="s">
        <v>90</v>
      </c>
      <c r="O692">
        <v>1</v>
      </c>
      <c r="P692" t="s">
        <v>90</v>
      </c>
      <c r="Q692" t="s">
        <v>90</v>
      </c>
      <c r="R692" t="s">
        <v>90</v>
      </c>
      <c r="S692" t="s">
        <v>90</v>
      </c>
      <c r="T692" t="s">
        <v>90</v>
      </c>
      <c r="U692" t="s">
        <v>90</v>
      </c>
      <c r="V692" t="s">
        <v>90</v>
      </c>
      <c r="W692" t="s">
        <v>90</v>
      </c>
      <c r="X692" t="s">
        <v>90</v>
      </c>
      <c r="Y692" t="s">
        <v>90</v>
      </c>
      <c r="Z692" t="s">
        <v>90</v>
      </c>
      <c r="AA692" t="s">
        <v>90</v>
      </c>
      <c r="AB692" t="s">
        <v>90</v>
      </c>
      <c r="AC692">
        <v>9238</v>
      </c>
      <c r="AD692">
        <f>AC692/AY692</f>
        <v>0.23139253822936365</v>
      </c>
      <c r="AH692" t="s">
        <v>90</v>
      </c>
      <c r="AI692" t="s">
        <v>90</v>
      </c>
      <c r="AJ692" t="s">
        <v>90</v>
      </c>
      <c r="AK692" t="s">
        <v>90</v>
      </c>
      <c r="AL692" t="s">
        <v>90</v>
      </c>
      <c r="AM692" t="s">
        <v>90</v>
      </c>
      <c r="AN692">
        <v>0</v>
      </c>
      <c r="AO692" t="s">
        <v>90</v>
      </c>
      <c r="AP692" t="s">
        <v>90</v>
      </c>
      <c r="AQ692">
        <v>0</v>
      </c>
      <c r="AR692" t="s">
        <v>90</v>
      </c>
      <c r="AT692" t="s">
        <v>90</v>
      </c>
      <c r="AU692" t="s">
        <v>90</v>
      </c>
      <c r="AW692">
        <v>2</v>
      </c>
      <c r="AY692">
        <v>39923.5</v>
      </c>
    </row>
    <row r="693" spans="1:51" ht="12.75" customHeight="1" x14ac:dyDescent="0.2">
      <c r="A693" t="s">
        <v>80</v>
      </c>
      <c r="B693">
        <v>1986</v>
      </c>
      <c r="C693" t="s">
        <v>90</v>
      </c>
      <c r="D693" t="s">
        <v>90</v>
      </c>
      <c r="G693">
        <v>0</v>
      </c>
      <c r="H693" t="s">
        <v>90</v>
      </c>
      <c r="I693" t="s">
        <v>90</v>
      </c>
      <c r="J693" t="s">
        <v>90</v>
      </c>
      <c r="K693" t="s">
        <v>90</v>
      </c>
      <c r="L693" t="s">
        <v>90</v>
      </c>
      <c r="M693" t="s">
        <v>90</v>
      </c>
      <c r="N693" t="s">
        <v>90</v>
      </c>
      <c r="O693">
        <v>1</v>
      </c>
      <c r="P693" t="s">
        <v>90</v>
      </c>
      <c r="Q693" t="s">
        <v>90</v>
      </c>
      <c r="R693" t="s">
        <v>90</v>
      </c>
      <c r="S693" t="s">
        <v>90</v>
      </c>
      <c r="T693" t="s">
        <v>90</v>
      </c>
      <c r="U693" t="s">
        <v>90</v>
      </c>
      <c r="V693" t="s">
        <v>90</v>
      </c>
      <c r="W693" t="s">
        <v>90</v>
      </c>
      <c r="X693" t="s">
        <v>90</v>
      </c>
      <c r="Y693" t="s">
        <v>90</v>
      </c>
      <c r="Z693" t="s">
        <v>90</v>
      </c>
      <c r="AA693" t="s">
        <v>90</v>
      </c>
      <c r="AB693" t="s">
        <v>90</v>
      </c>
      <c r="AC693">
        <v>3357</v>
      </c>
      <c r="AD693">
        <f>AC693/AY693</f>
        <v>0.38881347608745004</v>
      </c>
      <c r="AH693" t="s">
        <v>90</v>
      </c>
      <c r="AI693" t="s">
        <v>90</v>
      </c>
      <c r="AJ693" t="s">
        <v>90</v>
      </c>
      <c r="AK693" t="s">
        <v>90</v>
      </c>
      <c r="AL693" t="s">
        <v>90</v>
      </c>
      <c r="AM693" t="s">
        <v>90</v>
      </c>
      <c r="AN693">
        <v>0</v>
      </c>
      <c r="AO693" t="s">
        <v>90</v>
      </c>
      <c r="AP693" t="s">
        <v>90</v>
      </c>
      <c r="AQ693">
        <v>0</v>
      </c>
      <c r="AR693" t="s">
        <v>90</v>
      </c>
      <c r="AT693" t="s">
        <v>90</v>
      </c>
      <c r="AU693" t="s">
        <v>90</v>
      </c>
      <c r="AW693">
        <v>2</v>
      </c>
      <c r="AY693">
        <v>8633.9599999999991</v>
      </c>
    </row>
    <row r="694" spans="1:51" ht="12.75" customHeight="1" x14ac:dyDescent="0.2">
      <c r="A694" t="s">
        <v>81</v>
      </c>
      <c r="B694">
        <v>1986</v>
      </c>
      <c r="C694" t="s">
        <v>90</v>
      </c>
      <c r="D694" t="s">
        <v>90</v>
      </c>
      <c r="G694">
        <v>1</v>
      </c>
      <c r="H694" t="s">
        <v>90</v>
      </c>
      <c r="I694" t="s">
        <v>90</v>
      </c>
      <c r="J694" t="s">
        <v>90</v>
      </c>
      <c r="K694" t="s">
        <v>90</v>
      </c>
      <c r="L694" t="s">
        <v>90</v>
      </c>
      <c r="M694" t="s">
        <v>90</v>
      </c>
      <c r="N694" t="s">
        <v>90</v>
      </c>
      <c r="O694">
        <v>0</v>
      </c>
      <c r="P694" t="s">
        <v>90</v>
      </c>
      <c r="Q694" t="s">
        <v>90</v>
      </c>
      <c r="R694" t="s">
        <v>90</v>
      </c>
      <c r="S694" t="s">
        <v>90</v>
      </c>
      <c r="T694" t="s">
        <v>90</v>
      </c>
      <c r="U694" t="s">
        <v>90</v>
      </c>
      <c r="V694" t="s">
        <v>90</v>
      </c>
      <c r="W694" t="s">
        <v>90</v>
      </c>
      <c r="X694" t="s">
        <v>90</v>
      </c>
      <c r="Y694" t="s">
        <v>90</v>
      </c>
      <c r="Z694" t="s">
        <v>90</v>
      </c>
      <c r="AA694" t="s">
        <v>90</v>
      </c>
      <c r="AB694" t="s">
        <v>90</v>
      </c>
      <c r="AC694">
        <v>0</v>
      </c>
      <c r="AD694">
        <f>AC694/AY694</f>
        <v>0</v>
      </c>
      <c r="AH694" t="s">
        <v>90</v>
      </c>
      <c r="AI694" t="s">
        <v>90</v>
      </c>
      <c r="AJ694" t="s">
        <v>90</v>
      </c>
      <c r="AK694" t="s">
        <v>90</v>
      </c>
      <c r="AL694" t="s">
        <v>90</v>
      </c>
      <c r="AM694" t="s">
        <v>90</v>
      </c>
      <c r="AN694">
        <v>0</v>
      </c>
      <c r="AO694" t="s">
        <v>90</v>
      </c>
      <c r="AP694" t="s">
        <v>90</v>
      </c>
      <c r="AQ694">
        <v>0</v>
      </c>
      <c r="AR694" t="s">
        <v>90</v>
      </c>
      <c r="AT694" t="s">
        <v>90</v>
      </c>
      <c r="AU694" t="s">
        <v>90</v>
      </c>
      <c r="AW694">
        <v>2</v>
      </c>
      <c r="AY694">
        <v>59147.1</v>
      </c>
    </row>
    <row r="695" spans="1:51" ht="12.75" customHeight="1" x14ac:dyDescent="0.2">
      <c r="A695" t="s">
        <v>82</v>
      </c>
      <c r="B695">
        <v>1986</v>
      </c>
      <c r="C695" t="s">
        <v>90</v>
      </c>
      <c r="D695" t="s">
        <v>90</v>
      </c>
      <c r="G695">
        <v>1</v>
      </c>
      <c r="H695" t="s">
        <v>90</v>
      </c>
      <c r="I695" t="s">
        <v>90</v>
      </c>
      <c r="J695" t="s">
        <v>90</v>
      </c>
      <c r="K695" t="s">
        <v>90</v>
      </c>
      <c r="L695" t="s">
        <v>90</v>
      </c>
      <c r="M695" t="s">
        <v>90</v>
      </c>
      <c r="N695" t="s">
        <v>90</v>
      </c>
      <c r="O695">
        <v>0</v>
      </c>
      <c r="P695" t="s">
        <v>90</v>
      </c>
      <c r="Q695" t="s">
        <v>90</v>
      </c>
      <c r="R695" t="s">
        <v>90</v>
      </c>
      <c r="S695" t="s">
        <v>90</v>
      </c>
      <c r="T695" t="s">
        <v>90</v>
      </c>
      <c r="U695" t="s">
        <v>90</v>
      </c>
      <c r="V695" t="s">
        <v>90</v>
      </c>
      <c r="W695" t="s">
        <v>90</v>
      </c>
      <c r="X695" t="s">
        <v>90</v>
      </c>
      <c r="Y695" t="s">
        <v>90</v>
      </c>
      <c r="Z695" t="s">
        <v>90</v>
      </c>
      <c r="AA695" t="s">
        <v>90</v>
      </c>
      <c r="AB695" t="s">
        <v>90</v>
      </c>
      <c r="AC695">
        <v>213</v>
      </c>
      <c r="AD695">
        <f>AC695/AY695</f>
        <v>9.0269537209696556E-4</v>
      </c>
      <c r="AH695" t="s">
        <v>90</v>
      </c>
      <c r="AI695" t="s">
        <v>90</v>
      </c>
      <c r="AJ695" t="s">
        <v>90</v>
      </c>
      <c r="AK695" t="s">
        <v>90</v>
      </c>
      <c r="AL695" t="s">
        <v>90</v>
      </c>
      <c r="AM695" t="s">
        <v>90</v>
      </c>
      <c r="AN695">
        <v>0</v>
      </c>
      <c r="AO695" t="s">
        <v>90</v>
      </c>
      <c r="AP695" t="s">
        <v>90</v>
      </c>
      <c r="AQ695">
        <v>0</v>
      </c>
      <c r="AR695" t="s">
        <v>90</v>
      </c>
      <c r="AT695" t="s">
        <v>90</v>
      </c>
      <c r="AU695" t="s">
        <v>90</v>
      </c>
      <c r="AW695">
        <v>2</v>
      </c>
      <c r="AY695">
        <v>235960</v>
      </c>
    </row>
    <row r="696" spans="1:51" ht="12.75" customHeight="1" x14ac:dyDescent="0.2">
      <c r="A696" t="s">
        <v>83</v>
      </c>
      <c r="B696">
        <v>1986</v>
      </c>
      <c r="C696" t="s">
        <v>90</v>
      </c>
      <c r="D696" t="s">
        <v>90</v>
      </c>
      <c r="G696">
        <v>1</v>
      </c>
      <c r="H696" t="s">
        <v>90</v>
      </c>
      <c r="I696" t="s">
        <v>90</v>
      </c>
      <c r="J696" t="s">
        <v>90</v>
      </c>
      <c r="K696" t="s">
        <v>90</v>
      </c>
      <c r="L696" t="s">
        <v>90</v>
      </c>
      <c r="M696" t="s">
        <v>90</v>
      </c>
      <c r="N696" t="s">
        <v>90</v>
      </c>
      <c r="O696">
        <v>1</v>
      </c>
      <c r="P696" t="s">
        <v>90</v>
      </c>
      <c r="Q696" t="s">
        <v>90</v>
      </c>
      <c r="R696" t="s">
        <v>90</v>
      </c>
      <c r="S696" t="s">
        <v>90</v>
      </c>
      <c r="T696" t="s">
        <v>90</v>
      </c>
      <c r="U696" t="s">
        <v>90</v>
      </c>
      <c r="V696" t="s">
        <v>90</v>
      </c>
      <c r="W696" t="s">
        <v>90</v>
      </c>
      <c r="X696" t="s">
        <v>90</v>
      </c>
      <c r="Y696" t="s">
        <v>90</v>
      </c>
      <c r="Z696" t="s">
        <v>90</v>
      </c>
      <c r="AA696" t="s">
        <v>90</v>
      </c>
      <c r="AB696" t="s">
        <v>90</v>
      </c>
      <c r="AC696">
        <v>0</v>
      </c>
      <c r="AD696">
        <f>AC696/AY696</f>
        <v>0</v>
      </c>
      <c r="AH696" t="s">
        <v>90</v>
      </c>
      <c r="AI696" t="s">
        <v>90</v>
      </c>
      <c r="AJ696" t="s">
        <v>90</v>
      </c>
      <c r="AK696" t="s">
        <v>90</v>
      </c>
      <c r="AL696" t="s">
        <v>90</v>
      </c>
      <c r="AM696" t="s">
        <v>90</v>
      </c>
      <c r="AN696">
        <v>0</v>
      </c>
      <c r="AO696" t="s">
        <v>90</v>
      </c>
      <c r="AP696" t="s">
        <v>90</v>
      </c>
      <c r="AQ696">
        <v>1</v>
      </c>
      <c r="AR696" t="s">
        <v>90</v>
      </c>
      <c r="AT696" t="s">
        <v>90</v>
      </c>
      <c r="AU696" t="s">
        <v>90</v>
      </c>
      <c r="AW696">
        <v>2</v>
      </c>
      <c r="AY696">
        <v>19436.599999999999</v>
      </c>
    </row>
    <row r="697" spans="1:51" ht="12.75" customHeight="1" x14ac:dyDescent="0.2">
      <c r="A697" t="s">
        <v>84</v>
      </c>
      <c r="B697">
        <v>1986</v>
      </c>
      <c r="C697" t="s">
        <v>90</v>
      </c>
      <c r="D697" t="s">
        <v>90</v>
      </c>
      <c r="G697">
        <v>0</v>
      </c>
      <c r="H697" t="s">
        <v>90</v>
      </c>
      <c r="I697" t="s">
        <v>90</v>
      </c>
      <c r="J697" t="s">
        <v>90</v>
      </c>
      <c r="K697" t="s">
        <v>90</v>
      </c>
      <c r="L697" t="s">
        <v>90</v>
      </c>
      <c r="M697" t="s">
        <v>90</v>
      </c>
      <c r="N697" t="s">
        <v>90</v>
      </c>
      <c r="O697">
        <v>0</v>
      </c>
      <c r="P697" t="s">
        <v>90</v>
      </c>
      <c r="Q697" t="s">
        <v>90</v>
      </c>
      <c r="R697" t="s">
        <v>90</v>
      </c>
      <c r="S697" t="s">
        <v>90</v>
      </c>
      <c r="T697" t="s">
        <v>90</v>
      </c>
      <c r="U697" t="s">
        <v>90</v>
      </c>
      <c r="V697" t="s">
        <v>90</v>
      </c>
      <c r="W697" t="s">
        <v>90</v>
      </c>
      <c r="X697" t="s">
        <v>90</v>
      </c>
      <c r="Y697" t="s">
        <v>90</v>
      </c>
      <c r="Z697" t="s">
        <v>90</v>
      </c>
      <c r="AA697" t="s">
        <v>90</v>
      </c>
      <c r="AB697" t="s">
        <v>90</v>
      </c>
      <c r="AC697">
        <v>492</v>
      </c>
      <c r="AD697">
        <f>AC697/AY697</f>
        <v>6.8513562064653408E-2</v>
      </c>
      <c r="AH697" t="s">
        <v>90</v>
      </c>
      <c r="AI697" t="s">
        <v>90</v>
      </c>
      <c r="AJ697" t="s">
        <v>90</v>
      </c>
      <c r="AK697" t="s">
        <v>90</v>
      </c>
      <c r="AL697" t="s">
        <v>90</v>
      </c>
      <c r="AM697" t="s">
        <v>90</v>
      </c>
      <c r="AN697">
        <v>0</v>
      </c>
      <c r="AO697" t="s">
        <v>90</v>
      </c>
      <c r="AP697" t="s">
        <v>90</v>
      </c>
      <c r="AQ697">
        <v>0</v>
      </c>
      <c r="AR697" t="s">
        <v>90</v>
      </c>
      <c r="AT697" t="s">
        <v>90</v>
      </c>
      <c r="AU697" t="s">
        <v>90</v>
      </c>
      <c r="AW697">
        <v>2</v>
      </c>
      <c r="AY697">
        <v>7181.06</v>
      </c>
    </row>
    <row r="698" spans="1:51" ht="12.75" customHeight="1" x14ac:dyDescent="0.2">
      <c r="A698" t="s">
        <v>85</v>
      </c>
      <c r="B698">
        <v>1986</v>
      </c>
      <c r="C698" t="s">
        <v>90</v>
      </c>
      <c r="D698" t="s">
        <v>90</v>
      </c>
      <c r="G698">
        <v>0</v>
      </c>
      <c r="H698" t="s">
        <v>90</v>
      </c>
      <c r="I698" t="s">
        <v>90</v>
      </c>
      <c r="J698" t="s">
        <v>90</v>
      </c>
      <c r="K698" t="s">
        <v>90</v>
      </c>
      <c r="L698" t="s">
        <v>90</v>
      </c>
      <c r="M698" t="s">
        <v>90</v>
      </c>
      <c r="N698" t="s">
        <v>90</v>
      </c>
      <c r="O698">
        <v>0</v>
      </c>
      <c r="P698" t="s">
        <v>90</v>
      </c>
      <c r="Q698" t="s">
        <v>90</v>
      </c>
      <c r="R698" t="s">
        <v>90</v>
      </c>
      <c r="S698" t="s">
        <v>90</v>
      </c>
      <c r="T698" t="s">
        <v>90</v>
      </c>
      <c r="U698" t="s">
        <v>90</v>
      </c>
      <c r="V698" t="s">
        <v>90</v>
      </c>
      <c r="W698" t="s">
        <v>90</v>
      </c>
      <c r="X698" t="s">
        <v>90</v>
      </c>
      <c r="Y698" t="s">
        <v>90</v>
      </c>
      <c r="Z698" t="s">
        <v>90</v>
      </c>
      <c r="AA698" t="s">
        <v>90</v>
      </c>
      <c r="AB698" t="s">
        <v>90</v>
      </c>
      <c r="AC698">
        <v>163</v>
      </c>
      <c r="AD698">
        <f>AC698/AY698</f>
        <v>1.7508093465292084E-3</v>
      </c>
      <c r="AH698" t="s">
        <v>90</v>
      </c>
      <c r="AI698" t="s">
        <v>90</v>
      </c>
      <c r="AJ698" t="s">
        <v>90</v>
      </c>
      <c r="AK698" t="s">
        <v>90</v>
      </c>
      <c r="AL698" t="s">
        <v>90</v>
      </c>
      <c r="AM698" t="s">
        <v>90</v>
      </c>
      <c r="AN698">
        <v>0</v>
      </c>
      <c r="AO698" t="s">
        <v>90</v>
      </c>
      <c r="AP698" t="s">
        <v>90</v>
      </c>
      <c r="AQ698">
        <v>0.5</v>
      </c>
      <c r="AR698" t="s">
        <v>90</v>
      </c>
      <c r="AT698" t="s">
        <v>90</v>
      </c>
      <c r="AU698" t="s">
        <v>90</v>
      </c>
      <c r="AW698">
        <v>2</v>
      </c>
      <c r="AY698">
        <v>93099.8</v>
      </c>
    </row>
    <row r="699" spans="1:51" ht="12.75" customHeight="1" x14ac:dyDescent="0.2">
      <c r="A699" t="s">
        <v>86</v>
      </c>
      <c r="B699">
        <v>1986</v>
      </c>
      <c r="C699" t="s">
        <v>90</v>
      </c>
      <c r="D699" t="s">
        <v>90</v>
      </c>
      <c r="G699">
        <v>1</v>
      </c>
      <c r="H699" t="s">
        <v>90</v>
      </c>
      <c r="I699" t="s">
        <v>90</v>
      </c>
      <c r="J699" t="s">
        <v>90</v>
      </c>
      <c r="K699" t="s">
        <v>90</v>
      </c>
      <c r="L699" t="s">
        <v>90</v>
      </c>
      <c r="M699" t="s">
        <v>90</v>
      </c>
      <c r="N699" t="s">
        <v>90</v>
      </c>
      <c r="O699">
        <v>1</v>
      </c>
      <c r="P699" t="s">
        <v>90</v>
      </c>
      <c r="Q699" t="s">
        <v>90</v>
      </c>
      <c r="R699" t="s">
        <v>90</v>
      </c>
      <c r="S699" t="s">
        <v>90</v>
      </c>
      <c r="T699" t="s">
        <v>90</v>
      </c>
      <c r="U699" t="s">
        <v>90</v>
      </c>
      <c r="V699" t="s">
        <v>90</v>
      </c>
      <c r="W699" t="s">
        <v>90</v>
      </c>
      <c r="X699" t="s">
        <v>90</v>
      </c>
      <c r="Y699" t="s">
        <v>90</v>
      </c>
      <c r="Z699" t="s">
        <v>90</v>
      </c>
      <c r="AA699" t="s">
        <v>90</v>
      </c>
      <c r="AB699" t="s">
        <v>90</v>
      </c>
      <c r="AC699">
        <v>8744</v>
      </c>
      <c r="AD699">
        <f>AC699/AY699</f>
        <v>0.12885921865098662</v>
      </c>
      <c r="AH699" t="s">
        <v>90</v>
      </c>
      <c r="AI699" t="s">
        <v>90</v>
      </c>
      <c r="AJ699" t="s">
        <v>90</v>
      </c>
      <c r="AK699" t="s">
        <v>90</v>
      </c>
      <c r="AL699" t="s">
        <v>90</v>
      </c>
      <c r="AM699" t="s">
        <v>90</v>
      </c>
      <c r="AN699">
        <v>0</v>
      </c>
      <c r="AO699" t="s">
        <v>90</v>
      </c>
      <c r="AP699" t="s">
        <v>90</v>
      </c>
      <c r="AQ699">
        <v>1</v>
      </c>
      <c r="AR699" t="s">
        <v>90</v>
      </c>
      <c r="AT699" t="s">
        <v>90</v>
      </c>
      <c r="AU699" t="s">
        <v>90</v>
      </c>
      <c r="AW699">
        <v>2</v>
      </c>
      <c r="AY699">
        <v>67857</v>
      </c>
    </row>
    <row r="700" spans="1:51" ht="12.75" customHeight="1" x14ac:dyDescent="0.2">
      <c r="A700" t="s">
        <v>87</v>
      </c>
      <c r="B700">
        <v>1986</v>
      </c>
      <c r="C700" t="s">
        <v>90</v>
      </c>
      <c r="D700" t="s">
        <v>90</v>
      </c>
      <c r="G700">
        <v>0</v>
      </c>
      <c r="H700" t="s">
        <v>90</v>
      </c>
      <c r="I700" t="s">
        <v>90</v>
      </c>
      <c r="J700" t="s">
        <v>90</v>
      </c>
      <c r="K700" t="s">
        <v>90</v>
      </c>
      <c r="L700" t="s">
        <v>90</v>
      </c>
      <c r="M700" t="s">
        <v>90</v>
      </c>
      <c r="N700" t="s">
        <v>90</v>
      </c>
      <c r="O700">
        <v>0</v>
      </c>
      <c r="P700" t="s">
        <v>90</v>
      </c>
      <c r="Q700" t="s">
        <v>90</v>
      </c>
      <c r="R700" t="s">
        <v>90</v>
      </c>
      <c r="S700" t="s">
        <v>90</v>
      </c>
      <c r="T700" t="s">
        <v>90</v>
      </c>
      <c r="U700" t="s">
        <v>90</v>
      </c>
      <c r="V700" t="s">
        <v>90</v>
      </c>
      <c r="W700" t="s">
        <v>90</v>
      </c>
      <c r="X700" t="s">
        <v>90</v>
      </c>
      <c r="Y700" t="s">
        <v>90</v>
      </c>
      <c r="Z700" t="s">
        <v>90</v>
      </c>
      <c r="AA700" t="s">
        <v>90</v>
      </c>
      <c r="AB700" t="s">
        <v>90</v>
      </c>
      <c r="AC700">
        <v>0</v>
      </c>
      <c r="AD700">
        <f>AC700/AY700</f>
        <v>0</v>
      </c>
      <c r="AH700" t="s">
        <v>90</v>
      </c>
      <c r="AI700" t="s">
        <v>90</v>
      </c>
      <c r="AJ700" t="s">
        <v>90</v>
      </c>
      <c r="AK700" t="s">
        <v>90</v>
      </c>
      <c r="AL700" t="s">
        <v>90</v>
      </c>
      <c r="AM700" t="s">
        <v>90</v>
      </c>
      <c r="AN700">
        <v>0</v>
      </c>
      <c r="AO700" t="s">
        <v>90</v>
      </c>
      <c r="AP700" t="s">
        <v>90</v>
      </c>
      <c r="AQ700">
        <v>0</v>
      </c>
      <c r="AR700" t="s">
        <v>90</v>
      </c>
      <c r="AT700" t="s">
        <v>90</v>
      </c>
      <c r="AU700" t="s">
        <v>90</v>
      </c>
      <c r="AW700">
        <v>2</v>
      </c>
      <c r="AY700">
        <v>20708.2</v>
      </c>
    </row>
    <row r="701" spans="1:51" ht="12.75" customHeight="1" x14ac:dyDescent="0.2">
      <c r="A701" t="s">
        <v>88</v>
      </c>
      <c r="B701">
        <v>1986</v>
      </c>
      <c r="C701" t="s">
        <v>90</v>
      </c>
      <c r="D701" t="s">
        <v>90</v>
      </c>
      <c r="G701">
        <v>0</v>
      </c>
      <c r="H701" t="s">
        <v>90</v>
      </c>
      <c r="I701" t="s">
        <v>90</v>
      </c>
      <c r="J701" t="s">
        <v>90</v>
      </c>
      <c r="K701" t="s">
        <v>90</v>
      </c>
      <c r="L701" t="s">
        <v>90</v>
      </c>
      <c r="M701" t="s">
        <v>90</v>
      </c>
      <c r="N701" t="s">
        <v>90</v>
      </c>
      <c r="O701">
        <v>1</v>
      </c>
      <c r="P701" t="s">
        <v>90</v>
      </c>
      <c r="Q701" t="s">
        <v>90</v>
      </c>
      <c r="R701" t="s">
        <v>90</v>
      </c>
      <c r="S701" t="s">
        <v>90</v>
      </c>
      <c r="T701" t="s">
        <v>90</v>
      </c>
      <c r="U701" t="s">
        <v>90</v>
      </c>
      <c r="V701" t="s">
        <v>90</v>
      </c>
      <c r="W701" t="s">
        <v>90</v>
      </c>
      <c r="X701" t="s">
        <v>90</v>
      </c>
      <c r="Y701" t="s">
        <v>90</v>
      </c>
      <c r="Z701" t="s">
        <v>90</v>
      </c>
      <c r="AA701" t="s">
        <v>90</v>
      </c>
      <c r="AB701" t="s">
        <v>90</v>
      </c>
      <c r="AC701">
        <v>603</v>
      </c>
      <c r="AD701">
        <f>AC701/AY701</f>
        <v>8.902392573367229E-3</v>
      </c>
      <c r="AH701" t="s">
        <v>90</v>
      </c>
      <c r="AI701" t="s">
        <v>90</v>
      </c>
      <c r="AJ701" t="s">
        <v>90</v>
      </c>
      <c r="AK701" t="s">
        <v>90</v>
      </c>
      <c r="AL701" t="s">
        <v>90</v>
      </c>
      <c r="AM701" t="s">
        <v>90</v>
      </c>
      <c r="AN701">
        <v>0</v>
      </c>
      <c r="AO701" t="s">
        <v>90</v>
      </c>
      <c r="AP701" t="s">
        <v>90</v>
      </c>
      <c r="AQ701">
        <v>0</v>
      </c>
      <c r="AR701" t="s">
        <v>90</v>
      </c>
      <c r="AT701" t="s">
        <v>90</v>
      </c>
      <c r="AU701" t="s">
        <v>90</v>
      </c>
      <c r="AW701">
        <v>2</v>
      </c>
      <c r="AY701">
        <v>67734.600000000006</v>
      </c>
    </row>
    <row r="702" spans="1:51" ht="12.75" customHeight="1" x14ac:dyDescent="0.2">
      <c r="A702" t="s">
        <v>89</v>
      </c>
      <c r="B702">
        <v>1986</v>
      </c>
      <c r="C702" t="s">
        <v>90</v>
      </c>
      <c r="D702" t="s">
        <v>90</v>
      </c>
      <c r="G702">
        <v>0</v>
      </c>
      <c r="H702" t="s">
        <v>90</v>
      </c>
      <c r="I702" t="s">
        <v>90</v>
      </c>
      <c r="J702" t="s">
        <v>90</v>
      </c>
      <c r="K702" t="s">
        <v>90</v>
      </c>
      <c r="L702" t="s">
        <v>90</v>
      </c>
      <c r="M702" t="s">
        <v>90</v>
      </c>
      <c r="N702" t="s">
        <v>90</v>
      </c>
      <c r="O702">
        <v>0</v>
      </c>
      <c r="P702" t="s">
        <v>90</v>
      </c>
      <c r="Q702" t="s">
        <v>90</v>
      </c>
      <c r="R702" t="s">
        <v>90</v>
      </c>
      <c r="S702" t="s">
        <v>90</v>
      </c>
      <c r="T702" t="s">
        <v>90</v>
      </c>
      <c r="U702" t="s">
        <v>90</v>
      </c>
      <c r="V702" t="s">
        <v>90</v>
      </c>
      <c r="W702" t="s">
        <v>90</v>
      </c>
      <c r="X702" t="s">
        <v>90</v>
      </c>
      <c r="Y702" t="s">
        <v>90</v>
      </c>
      <c r="Z702" t="s">
        <v>90</v>
      </c>
      <c r="AA702" t="s">
        <v>90</v>
      </c>
      <c r="AB702" t="s">
        <v>90</v>
      </c>
      <c r="AC702">
        <v>131</v>
      </c>
      <c r="AD702">
        <f>AC702/AY702</f>
        <v>1.8211391155658736E-2</v>
      </c>
      <c r="AH702" t="s">
        <v>90</v>
      </c>
      <c r="AI702" t="s">
        <v>90</v>
      </c>
      <c r="AJ702" t="s">
        <v>90</v>
      </c>
      <c r="AK702" t="s">
        <v>90</v>
      </c>
      <c r="AL702" t="s">
        <v>90</v>
      </c>
      <c r="AM702" t="s">
        <v>90</v>
      </c>
      <c r="AN702">
        <v>0</v>
      </c>
      <c r="AO702" t="s">
        <v>90</v>
      </c>
      <c r="AP702" t="s">
        <v>90</v>
      </c>
      <c r="AQ702">
        <v>1</v>
      </c>
      <c r="AR702" t="s">
        <v>90</v>
      </c>
      <c r="AT702" t="s">
        <v>90</v>
      </c>
      <c r="AU702" t="s">
        <v>90</v>
      </c>
      <c r="AW702">
        <v>2</v>
      </c>
      <c r="AY702">
        <v>7193.3</v>
      </c>
    </row>
    <row r="703" spans="1:51" ht="12.75" customHeight="1" x14ac:dyDescent="0.2">
      <c r="A703" t="s">
        <v>34</v>
      </c>
      <c r="B703">
        <v>1987</v>
      </c>
      <c r="C703" t="s">
        <v>90</v>
      </c>
      <c r="D703" t="s">
        <v>90</v>
      </c>
      <c r="G703">
        <v>0</v>
      </c>
      <c r="H703" t="s">
        <v>90</v>
      </c>
      <c r="I703" t="s">
        <v>90</v>
      </c>
      <c r="J703" t="s">
        <v>90</v>
      </c>
      <c r="K703" t="s">
        <v>90</v>
      </c>
      <c r="L703" t="s">
        <v>90</v>
      </c>
      <c r="M703" t="s">
        <v>90</v>
      </c>
      <c r="N703" t="s">
        <v>90</v>
      </c>
      <c r="O703">
        <v>0</v>
      </c>
      <c r="P703" t="s">
        <v>90</v>
      </c>
      <c r="Q703" t="s">
        <v>90</v>
      </c>
      <c r="R703" t="s">
        <v>90</v>
      </c>
      <c r="S703" t="s">
        <v>90</v>
      </c>
      <c r="T703" t="s">
        <v>90</v>
      </c>
      <c r="U703" t="s">
        <v>90</v>
      </c>
      <c r="V703" t="s">
        <v>90</v>
      </c>
      <c r="W703" t="s">
        <v>90</v>
      </c>
      <c r="X703" t="s">
        <v>90</v>
      </c>
      <c r="Y703" t="s">
        <v>90</v>
      </c>
      <c r="Z703" t="s">
        <v>90</v>
      </c>
      <c r="AA703" t="s">
        <v>90</v>
      </c>
      <c r="AB703" t="s">
        <v>90</v>
      </c>
      <c r="AC703">
        <v>67</v>
      </c>
      <c r="AD703">
        <f>AC703/AY703</f>
        <v>1.3467282543587766E-3</v>
      </c>
      <c r="AH703" t="s">
        <v>90</v>
      </c>
      <c r="AI703" t="s">
        <v>90</v>
      </c>
      <c r="AJ703" t="s">
        <v>90</v>
      </c>
      <c r="AK703" t="s">
        <v>90</v>
      </c>
      <c r="AL703" t="s">
        <v>90</v>
      </c>
      <c r="AM703" t="s">
        <v>90</v>
      </c>
      <c r="AN703">
        <v>0</v>
      </c>
      <c r="AO703" t="s">
        <v>90</v>
      </c>
      <c r="AP703" t="s">
        <v>90</v>
      </c>
      <c r="AQ703">
        <v>0</v>
      </c>
      <c r="AR703" t="s">
        <v>90</v>
      </c>
      <c r="AT703" t="s">
        <v>90</v>
      </c>
      <c r="AU703" t="s">
        <v>90</v>
      </c>
      <c r="AW703">
        <v>2</v>
      </c>
      <c r="AY703">
        <v>49750.2</v>
      </c>
    </row>
    <row r="704" spans="1:51" ht="12.75" customHeight="1" x14ac:dyDescent="0.2">
      <c r="A704" t="s">
        <v>35</v>
      </c>
      <c r="B704">
        <v>1987</v>
      </c>
      <c r="C704" t="s">
        <v>90</v>
      </c>
      <c r="D704" t="s">
        <v>90</v>
      </c>
      <c r="G704">
        <v>0</v>
      </c>
      <c r="H704" t="s">
        <v>90</v>
      </c>
      <c r="I704" t="s">
        <v>90</v>
      </c>
      <c r="J704" t="s">
        <v>90</v>
      </c>
      <c r="K704" t="s">
        <v>90</v>
      </c>
      <c r="L704" t="s">
        <v>90</v>
      </c>
      <c r="M704" t="s">
        <v>90</v>
      </c>
      <c r="N704" t="s">
        <v>90</v>
      </c>
      <c r="O704">
        <v>0</v>
      </c>
      <c r="P704" t="s">
        <v>90</v>
      </c>
      <c r="Q704" t="s">
        <v>90</v>
      </c>
      <c r="R704" t="s">
        <v>90</v>
      </c>
      <c r="S704" t="s">
        <v>90</v>
      </c>
      <c r="T704" t="s">
        <v>90</v>
      </c>
      <c r="U704" t="s">
        <v>90</v>
      </c>
      <c r="V704">
        <v>0</v>
      </c>
      <c r="W704">
        <v>0</v>
      </c>
      <c r="X704">
        <v>0</v>
      </c>
      <c r="Y704">
        <v>0</v>
      </c>
      <c r="Z704">
        <v>1</v>
      </c>
      <c r="AA704">
        <v>0</v>
      </c>
      <c r="AB704">
        <v>0</v>
      </c>
      <c r="AC704">
        <v>0</v>
      </c>
      <c r="AD704">
        <f>AC704/AY704</f>
        <v>0</v>
      </c>
      <c r="AH704" t="s">
        <v>90</v>
      </c>
      <c r="AI704" t="s">
        <v>90</v>
      </c>
      <c r="AJ704" t="s">
        <v>90</v>
      </c>
      <c r="AK704" t="s">
        <v>90</v>
      </c>
      <c r="AL704" t="s">
        <v>90</v>
      </c>
      <c r="AM704" t="s">
        <v>90</v>
      </c>
      <c r="AN704">
        <v>0</v>
      </c>
      <c r="AO704" t="s">
        <v>90</v>
      </c>
      <c r="AP704" t="s">
        <v>90</v>
      </c>
      <c r="AQ704">
        <v>1</v>
      </c>
      <c r="AR704" t="s">
        <v>90</v>
      </c>
      <c r="AT704" t="s">
        <v>90</v>
      </c>
      <c r="AU704" t="s">
        <v>90</v>
      </c>
      <c r="AW704">
        <v>2</v>
      </c>
      <c r="AY704">
        <v>10621</v>
      </c>
    </row>
    <row r="705" spans="1:51" ht="12.75" customHeight="1" x14ac:dyDescent="0.2">
      <c r="A705" t="s">
        <v>36</v>
      </c>
      <c r="B705">
        <v>1987</v>
      </c>
      <c r="C705" t="s">
        <v>90</v>
      </c>
      <c r="D705" t="s">
        <v>90</v>
      </c>
      <c r="G705">
        <v>0</v>
      </c>
      <c r="H705" t="s">
        <v>90</v>
      </c>
      <c r="I705" t="s">
        <v>90</v>
      </c>
      <c r="J705" t="s">
        <v>90</v>
      </c>
      <c r="K705" t="s">
        <v>90</v>
      </c>
      <c r="L705" t="s">
        <v>90</v>
      </c>
      <c r="M705" t="s">
        <v>90</v>
      </c>
      <c r="N705" t="s">
        <v>90</v>
      </c>
      <c r="O705">
        <v>0</v>
      </c>
      <c r="P705" t="s">
        <v>90</v>
      </c>
      <c r="Q705" t="s">
        <v>90</v>
      </c>
      <c r="R705" t="s">
        <v>90</v>
      </c>
      <c r="S705" t="s">
        <v>90</v>
      </c>
      <c r="T705" t="s">
        <v>90</v>
      </c>
      <c r="U705" t="s">
        <v>90</v>
      </c>
      <c r="V705" t="s">
        <v>90</v>
      </c>
      <c r="W705" t="s">
        <v>90</v>
      </c>
      <c r="X705" t="s">
        <v>90</v>
      </c>
      <c r="Y705" t="s">
        <v>90</v>
      </c>
      <c r="Z705" t="s">
        <v>90</v>
      </c>
      <c r="AA705" t="s">
        <v>90</v>
      </c>
      <c r="AB705" t="s">
        <v>90</v>
      </c>
      <c r="AC705">
        <v>11619</v>
      </c>
      <c r="AD705">
        <f>AC705/AY705</f>
        <v>0.23153212934234832</v>
      </c>
      <c r="AH705" t="s">
        <v>90</v>
      </c>
      <c r="AI705" t="s">
        <v>90</v>
      </c>
      <c r="AJ705" t="s">
        <v>90</v>
      </c>
      <c r="AK705" t="s">
        <v>90</v>
      </c>
      <c r="AL705" t="s">
        <v>90</v>
      </c>
      <c r="AM705" t="s">
        <v>90</v>
      </c>
      <c r="AN705">
        <v>0</v>
      </c>
      <c r="AO705" t="s">
        <v>90</v>
      </c>
      <c r="AP705" t="s">
        <v>90</v>
      </c>
      <c r="AQ705">
        <v>0</v>
      </c>
      <c r="AR705" t="s">
        <v>90</v>
      </c>
      <c r="AT705" t="s">
        <v>90</v>
      </c>
      <c r="AU705" t="s">
        <v>90</v>
      </c>
      <c r="AW705">
        <v>2</v>
      </c>
      <c r="AY705">
        <v>50183.1</v>
      </c>
    </row>
    <row r="706" spans="1:51" ht="12.75" customHeight="1" x14ac:dyDescent="0.2">
      <c r="A706" t="s">
        <v>38</v>
      </c>
      <c r="B706">
        <v>1987</v>
      </c>
      <c r="C706" t="s">
        <v>90</v>
      </c>
      <c r="D706" t="s">
        <v>90</v>
      </c>
      <c r="G706">
        <v>0</v>
      </c>
      <c r="H706" t="s">
        <v>90</v>
      </c>
      <c r="I706" t="s">
        <v>90</v>
      </c>
      <c r="J706" t="s">
        <v>90</v>
      </c>
      <c r="K706" t="s">
        <v>90</v>
      </c>
      <c r="L706" t="s">
        <v>90</v>
      </c>
      <c r="M706" t="s">
        <v>90</v>
      </c>
      <c r="N706" t="s">
        <v>90</v>
      </c>
      <c r="O706">
        <v>0</v>
      </c>
      <c r="P706" t="s">
        <v>90</v>
      </c>
      <c r="Q706" t="s">
        <v>90</v>
      </c>
      <c r="R706" t="s">
        <v>90</v>
      </c>
      <c r="S706" t="s">
        <v>90</v>
      </c>
      <c r="T706" t="s">
        <v>90</v>
      </c>
      <c r="U706" t="s">
        <v>90</v>
      </c>
      <c r="V706" t="s">
        <v>90</v>
      </c>
      <c r="W706" t="s">
        <v>90</v>
      </c>
      <c r="X706" t="s">
        <v>90</v>
      </c>
      <c r="Y706" t="s">
        <v>90</v>
      </c>
      <c r="Z706" t="s">
        <v>90</v>
      </c>
      <c r="AA706" t="s">
        <v>90</v>
      </c>
      <c r="AB706" t="s">
        <v>90</v>
      </c>
      <c r="AC706">
        <v>20555</v>
      </c>
      <c r="AD706">
        <f>AC706/AY706</f>
        <v>0.73677532205917151</v>
      </c>
      <c r="AH706" t="s">
        <v>90</v>
      </c>
      <c r="AI706" t="s">
        <v>90</v>
      </c>
      <c r="AJ706" t="s">
        <v>90</v>
      </c>
      <c r="AK706" t="s">
        <v>90</v>
      </c>
      <c r="AL706" t="s">
        <v>90</v>
      </c>
      <c r="AM706" t="s">
        <v>90</v>
      </c>
      <c r="AN706">
        <v>0</v>
      </c>
      <c r="AO706" t="s">
        <v>90</v>
      </c>
      <c r="AP706" t="s">
        <v>90</v>
      </c>
      <c r="AQ706">
        <v>0</v>
      </c>
      <c r="AR706" t="s">
        <v>90</v>
      </c>
      <c r="AT706" t="s">
        <v>90</v>
      </c>
      <c r="AU706" t="s">
        <v>90</v>
      </c>
      <c r="AW706">
        <v>2</v>
      </c>
      <c r="AY706">
        <v>27898.6</v>
      </c>
    </row>
    <row r="707" spans="1:51" ht="12.75" customHeight="1" x14ac:dyDescent="0.2">
      <c r="A707" t="s">
        <v>39</v>
      </c>
      <c r="B707">
        <v>1987</v>
      </c>
      <c r="C707" t="s">
        <v>90</v>
      </c>
      <c r="D707" t="s">
        <v>90</v>
      </c>
      <c r="G707">
        <v>1</v>
      </c>
      <c r="H707" t="s">
        <v>90</v>
      </c>
      <c r="I707" t="s">
        <v>90</v>
      </c>
      <c r="J707" t="s">
        <v>90</v>
      </c>
      <c r="K707" t="s">
        <v>90</v>
      </c>
      <c r="L707" t="s">
        <v>90</v>
      </c>
      <c r="M707" t="s">
        <v>90</v>
      </c>
      <c r="N707" t="s">
        <v>90</v>
      </c>
      <c r="O707">
        <v>1</v>
      </c>
      <c r="P707" t="s">
        <v>90</v>
      </c>
      <c r="Q707" t="s">
        <v>90</v>
      </c>
      <c r="R707" t="s">
        <v>90</v>
      </c>
      <c r="S707" t="s">
        <v>90</v>
      </c>
      <c r="T707" t="s">
        <v>90</v>
      </c>
      <c r="U707" t="s">
        <v>90</v>
      </c>
      <c r="V707" t="s">
        <v>90</v>
      </c>
      <c r="W707" t="s">
        <v>90</v>
      </c>
      <c r="X707" t="s">
        <v>90</v>
      </c>
      <c r="Y707" t="s">
        <v>90</v>
      </c>
      <c r="Z707" t="s">
        <v>90</v>
      </c>
      <c r="AA707" t="s">
        <v>90</v>
      </c>
      <c r="AB707" t="s">
        <v>90</v>
      </c>
      <c r="AC707">
        <v>113155</v>
      </c>
      <c r="AD707">
        <f>AC707/AY707</f>
        <v>0.22878453351449277</v>
      </c>
      <c r="AH707" t="s">
        <v>90</v>
      </c>
      <c r="AI707" t="s">
        <v>90</v>
      </c>
      <c r="AJ707" t="s">
        <v>90</v>
      </c>
      <c r="AK707" t="s">
        <v>90</v>
      </c>
      <c r="AL707" t="s">
        <v>90</v>
      </c>
      <c r="AM707" t="s">
        <v>90</v>
      </c>
      <c r="AN707">
        <v>0</v>
      </c>
      <c r="AO707" t="s">
        <v>90</v>
      </c>
      <c r="AP707" t="s">
        <v>90</v>
      </c>
      <c r="AQ707">
        <v>0.5</v>
      </c>
      <c r="AR707" t="s">
        <v>90</v>
      </c>
      <c r="AT707" t="s">
        <v>90</v>
      </c>
      <c r="AU707" t="s">
        <v>90</v>
      </c>
      <c r="AW707">
        <v>2</v>
      </c>
      <c r="AY707">
        <v>494592</v>
      </c>
    </row>
    <row r="708" spans="1:51" ht="12.75" customHeight="1" x14ac:dyDescent="0.2">
      <c r="A708" t="s">
        <v>40</v>
      </c>
      <c r="B708">
        <v>1987</v>
      </c>
      <c r="C708" t="s">
        <v>90</v>
      </c>
      <c r="D708" t="s">
        <v>90</v>
      </c>
      <c r="G708">
        <v>0</v>
      </c>
      <c r="H708" t="s">
        <v>90</v>
      </c>
      <c r="I708" t="s">
        <v>90</v>
      </c>
      <c r="J708" t="s">
        <v>90</v>
      </c>
      <c r="K708" t="s">
        <v>90</v>
      </c>
      <c r="L708" t="s">
        <v>90</v>
      </c>
      <c r="M708" t="s">
        <v>90</v>
      </c>
      <c r="N708" t="s">
        <v>90</v>
      </c>
      <c r="O708">
        <v>0</v>
      </c>
      <c r="P708" t="s">
        <v>90</v>
      </c>
      <c r="Q708" t="s">
        <v>90</v>
      </c>
      <c r="R708" t="s">
        <v>90</v>
      </c>
      <c r="S708" t="s">
        <v>90</v>
      </c>
      <c r="T708" t="s">
        <v>90</v>
      </c>
      <c r="U708" t="s">
        <v>90</v>
      </c>
      <c r="V708" t="s">
        <v>90</v>
      </c>
      <c r="W708" t="s">
        <v>90</v>
      </c>
      <c r="X708" t="s">
        <v>90</v>
      </c>
      <c r="Y708" t="s">
        <v>90</v>
      </c>
      <c r="Z708" t="s">
        <v>90</v>
      </c>
      <c r="AA708" t="s">
        <v>90</v>
      </c>
      <c r="AB708" t="s">
        <v>90</v>
      </c>
      <c r="AC708">
        <v>9255</v>
      </c>
      <c r="AD708">
        <f>AC708/AY708</f>
        <v>0.17714919005208243</v>
      </c>
      <c r="AH708" t="s">
        <v>90</v>
      </c>
      <c r="AI708" t="s">
        <v>90</v>
      </c>
      <c r="AJ708" t="s">
        <v>90</v>
      </c>
      <c r="AK708" t="s">
        <v>90</v>
      </c>
      <c r="AL708" t="s">
        <v>90</v>
      </c>
      <c r="AM708" t="s">
        <v>90</v>
      </c>
      <c r="AN708">
        <v>0</v>
      </c>
      <c r="AO708" t="s">
        <v>90</v>
      </c>
      <c r="AP708" t="s">
        <v>90</v>
      </c>
      <c r="AQ708">
        <v>1</v>
      </c>
      <c r="AR708" t="s">
        <v>90</v>
      </c>
      <c r="AT708" t="s">
        <v>90</v>
      </c>
      <c r="AU708" t="s">
        <v>90</v>
      </c>
      <c r="AW708">
        <v>2</v>
      </c>
      <c r="AY708">
        <v>52244.1</v>
      </c>
    </row>
    <row r="709" spans="1:51" ht="12.75" customHeight="1" x14ac:dyDescent="0.2">
      <c r="A709" t="s">
        <v>41</v>
      </c>
      <c r="B709">
        <v>1987</v>
      </c>
      <c r="C709" t="s">
        <v>90</v>
      </c>
      <c r="D709" t="s">
        <v>90</v>
      </c>
      <c r="G709">
        <v>1</v>
      </c>
      <c r="H709" t="s">
        <v>90</v>
      </c>
      <c r="I709" t="s">
        <v>90</v>
      </c>
      <c r="J709" t="s">
        <v>90</v>
      </c>
      <c r="K709" t="s">
        <v>90</v>
      </c>
      <c r="L709" t="s">
        <v>90</v>
      </c>
      <c r="M709" t="s">
        <v>90</v>
      </c>
      <c r="N709" t="s">
        <v>90</v>
      </c>
      <c r="O709">
        <v>0</v>
      </c>
      <c r="P709" t="s">
        <v>90</v>
      </c>
      <c r="Q709" t="s">
        <v>90</v>
      </c>
      <c r="R709" t="s">
        <v>90</v>
      </c>
      <c r="S709" t="s">
        <v>90</v>
      </c>
      <c r="T709" t="s">
        <v>90</v>
      </c>
      <c r="U709" t="s">
        <v>90</v>
      </c>
      <c r="V709" t="s">
        <v>90</v>
      </c>
      <c r="W709" t="s">
        <v>90</v>
      </c>
      <c r="X709" t="s">
        <v>90</v>
      </c>
      <c r="Y709" t="s">
        <v>90</v>
      </c>
      <c r="Z709" t="s">
        <v>90</v>
      </c>
      <c r="AA709" t="s">
        <v>90</v>
      </c>
      <c r="AB709" t="s">
        <v>90</v>
      </c>
      <c r="AC709">
        <v>80343</v>
      </c>
      <c r="AD709">
        <f>AC709/AY709</f>
        <v>1.1899405348163836</v>
      </c>
      <c r="AH709" t="s">
        <v>90</v>
      </c>
      <c r="AI709" t="s">
        <v>90</v>
      </c>
      <c r="AJ709" t="s">
        <v>90</v>
      </c>
      <c r="AK709" t="s">
        <v>90</v>
      </c>
      <c r="AL709" t="s">
        <v>90</v>
      </c>
      <c r="AM709" t="s">
        <v>90</v>
      </c>
      <c r="AN709">
        <v>0</v>
      </c>
      <c r="AO709" t="s">
        <v>90</v>
      </c>
      <c r="AP709" t="s">
        <v>90</v>
      </c>
      <c r="AQ709">
        <v>1</v>
      </c>
      <c r="AR709" t="s">
        <v>90</v>
      </c>
      <c r="AT709" t="s">
        <v>90</v>
      </c>
      <c r="AU709" t="s">
        <v>90</v>
      </c>
      <c r="AW709">
        <v>2</v>
      </c>
      <c r="AY709">
        <v>67518.5</v>
      </c>
    </row>
    <row r="710" spans="1:51" ht="12.75" customHeight="1" x14ac:dyDescent="0.2">
      <c r="A710" t="s">
        <v>42</v>
      </c>
      <c r="B710">
        <v>1987</v>
      </c>
      <c r="C710" t="s">
        <v>90</v>
      </c>
      <c r="D710" t="s">
        <v>90</v>
      </c>
      <c r="G710">
        <v>0</v>
      </c>
      <c r="H710" t="s">
        <v>90</v>
      </c>
      <c r="I710" t="s">
        <v>90</v>
      </c>
      <c r="J710" t="s">
        <v>90</v>
      </c>
      <c r="K710" t="s">
        <v>90</v>
      </c>
      <c r="L710" t="s">
        <v>90</v>
      </c>
      <c r="M710" t="s">
        <v>90</v>
      </c>
      <c r="N710" t="s">
        <v>90</v>
      </c>
      <c r="O710">
        <v>0</v>
      </c>
      <c r="P710" t="s">
        <v>90</v>
      </c>
      <c r="Q710" t="s">
        <v>90</v>
      </c>
      <c r="R710" t="s">
        <v>90</v>
      </c>
      <c r="S710" t="s">
        <v>90</v>
      </c>
      <c r="T710" t="s">
        <v>90</v>
      </c>
      <c r="U710" t="s">
        <v>90</v>
      </c>
      <c r="V710" t="s">
        <v>90</v>
      </c>
      <c r="W710" t="s">
        <v>90</v>
      </c>
      <c r="X710" t="s">
        <v>90</v>
      </c>
      <c r="Y710" t="s">
        <v>90</v>
      </c>
      <c r="Z710" t="s">
        <v>90</v>
      </c>
      <c r="AA710" t="s">
        <v>90</v>
      </c>
      <c r="AB710" t="s">
        <v>90</v>
      </c>
      <c r="AC710">
        <v>63</v>
      </c>
      <c r="AD710">
        <f>AC710/AY710</f>
        <v>5.8137925306608346E-3</v>
      </c>
      <c r="AH710" t="s">
        <v>90</v>
      </c>
      <c r="AI710" t="s">
        <v>90</v>
      </c>
      <c r="AJ710" t="s">
        <v>90</v>
      </c>
      <c r="AK710" t="s">
        <v>90</v>
      </c>
      <c r="AL710" t="s">
        <v>90</v>
      </c>
      <c r="AM710" t="s">
        <v>90</v>
      </c>
      <c r="AN710">
        <v>0</v>
      </c>
      <c r="AO710" t="s">
        <v>90</v>
      </c>
      <c r="AP710" t="s">
        <v>90</v>
      </c>
      <c r="AQ710">
        <v>0</v>
      </c>
      <c r="AR710" t="s">
        <v>90</v>
      </c>
      <c r="AT710" t="s">
        <v>90</v>
      </c>
      <c r="AU710" t="s">
        <v>90</v>
      </c>
      <c r="AW710">
        <v>2</v>
      </c>
      <c r="AY710">
        <v>10836.3</v>
      </c>
    </row>
    <row r="711" spans="1:51" ht="12.75" customHeight="1" x14ac:dyDescent="0.2">
      <c r="A711" t="s">
        <v>43</v>
      </c>
      <c r="B711">
        <v>1987</v>
      </c>
      <c r="C711" t="s">
        <v>90</v>
      </c>
      <c r="D711" t="s">
        <v>90</v>
      </c>
      <c r="G711">
        <v>1</v>
      </c>
      <c r="H711" t="s">
        <v>90</v>
      </c>
      <c r="I711" t="s">
        <v>90</v>
      </c>
      <c r="J711" t="s">
        <v>90</v>
      </c>
      <c r="K711" t="s">
        <v>90</v>
      </c>
      <c r="L711" t="s">
        <v>90</v>
      </c>
      <c r="M711" t="s">
        <v>90</v>
      </c>
      <c r="N711" t="s">
        <v>90</v>
      </c>
      <c r="O711">
        <v>0</v>
      </c>
      <c r="P711" t="s">
        <v>90</v>
      </c>
      <c r="Q711" t="s">
        <v>90</v>
      </c>
      <c r="R711" t="s">
        <v>90</v>
      </c>
      <c r="S711" t="s">
        <v>90</v>
      </c>
      <c r="T711" t="s">
        <v>90</v>
      </c>
      <c r="U711" t="s">
        <v>90</v>
      </c>
      <c r="V711" t="s">
        <v>90</v>
      </c>
      <c r="W711" t="s">
        <v>90</v>
      </c>
      <c r="X711" t="s">
        <v>90</v>
      </c>
      <c r="Y711" t="s">
        <v>90</v>
      </c>
      <c r="Z711" t="s">
        <v>90</v>
      </c>
      <c r="AA711" t="s">
        <v>90</v>
      </c>
      <c r="AB711" t="s">
        <v>90</v>
      </c>
      <c r="AC711">
        <v>121654</v>
      </c>
      <c r="AD711">
        <f>AC711/AY711</f>
        <v>0.63775668010463793</v>
      </c>
      <c r="AH711" t="s">
        <v>90</v>
      </c>
      <c r="AI711" t="s">
        <v>90</v>
      </c>
      <c r="AJ711" t="s">
        <v>90</v>
      </c>
      <c r="AK711" t="s">
        <v>90</v>
      </c>
      <c r="AL711" t="s">
        <v>90</v>
      </c>
      <c r="AM711" t="s">
        <v>90</v>
      </c>
      <c r="AN711">
        <v>0</v>
      </c>
      <c r="AO711" t="s">
        <v>90</v>
      </c>
      <c r="AP711" t="s">
        <v>90</v>
      </c>
      <c r="AQ711">
        <v>0</v>
      </c>
      <c r="AR711" t="s">
        <v>90</v>
      </c>
      <c r="AT711" t="s">
        <v>90</v>
      </c>
      <c r="AU711" t="s">
        <v>90</v>
      </c>
      <c r="AW711">
        <v>2</v>
      </c>
      <c r="AY711">
        <v>190753</v>
      </c>
    </row>
    <row r="712" spans="1:51" ht="12.75" customHeight="1" x14ac:dyDescent="0.2">
      <c r="A712" t="s">
        <v>45</v>
      </c>
      <c r="B712">
        <v>1987</v>
      </c>
      <c r="C712" t="s">
        <v>90</v>
      </c>
      <c r="D712" t="s">
        <v>90</v>
      </c>
      <c r="G712">
        <v>0</v>
      </c>
      <c r="H712" t="s">
        <v>90</v>
      </c>
      <c r="I712" t="s">
        <v>90</v>
      </c>
      <c r="J712" t="s">
        <v>90</v>
      </c>
      <c r="K712" t="s">
        <v>90</v>
      </c>
      <c r="L712" t="s">
        <v>90</v>
      </c>
      <c r="M712" t="s">
        <v>90</v>
      </c>
      <c r="N712" t="s">
        <v>90</v>
      </c>
      <c r="O712">
        <v>0</v>
      </c>
      <c r="P712" t="s">
        <v>90</v>
      </c>
      <c r="Q712" t="s">
        <v>90</v>
      </c>
      <c r="R712" t="s">
        <v>90</v>
      </c>
      <c r="S712" t="s">
        <v>90</v>
      </c>
      <c r="T712" t="s">
        <v>90</v>
      </c>
      <c r="U712" t="s">
        <v>90</v>
      </c>
      <c r="V712">
        <v>0</v>
      </c>
      <c r="W712">
        <v>0</v>
      </c>
      <c r="X712">
        <v>0</v>
      </c>
      <c r="Y712">
        <v>0</v>
      </c>
      <c r="Z712">
        <v>1</v>
      </c>
      <c r="AA712">
        <v>0</v>
      </c>
      <c r="AB712">
        <v>0</v>
      </c>
      <c r="AC712">
        <v>0</v>
      </c>
      <c r="AD712">
        <f>AC712/AY712</f>
        <v>0</v>
      </c>
      <c r="AH712" t="s">
        <v>90</v>
      </c>
      <c r="AI712" t="s">
        <v>90</v>
      </c>
      <c r="AJ712" t="s">
        <v>90</v>
      </c>
      <c r="AK712" t="s">
        <v>90</v>
      </c>
      <c r="AL712" t="s">
        <v>90</v>
      </c>
      <c r="AM712" t="s">
        <v>90</v>
      </c>
      <c r="AN712">
        <v>0</v>
      </c>
      <c r="AO712" t="s">
        <v>90</v>
      </c>
      <c r="AP712" t="s">
        <v>90</v>
      </c>
      <c r="AQ712">
        <v>0</v>
      </c>
      <c r="AR712" t="s">
        <v>90</v>
      </c>
      <c r="AT712" t="s">
        <v>90</v>
      </c>
      <c r="AU712" t="s">
        <v>90</v>
      </c>
      <c r="AW712">
        <v>2</v>
      </c>
      <c r="AY712">
        <v>88514.5</v>
      </c>
    </row>
    <row r="713" spans="1:51" ht="12.75" customHeight="1" x14ac:dyDescent="0.2">
      <c r="A713" t="s">
        <v>47</v>
      </c>
      <c r="B713">
        <v>1987</v>
      </c>
      <c r="C713" t="s">
        <v>90</v>
      </c>
      <c r="D713" t="s">
        <v>90</v>
      </c>
      <c r="G713">
        <v>1</v>
      </c>
      <c r="H713" t="s">
        <v>90</v>
      </c>
      <c r="I713" t="s">
        <v>90</v>
      </c>
      <c r="J713" t="s">
        <v>90</v>
      </c>
      <c r="K713" t="s">
        <v>90</v>
      </c>
      <c r="L713" t="s">
        <v>90</v>
      </c>
      <c r="M713" t="s">
        <v>90</v>
      </c>
      <c r="N713" t="s">
        <v>90</v>
      </c>
      <c r="O713">
        <v>1</v>
      </c>
      <c r="P713" t="s">
        <v>90</v>
      </c>
      <c r="Q713" t="s">
        <v>90</v>
      </c>
      <c r="R713" t="s">
        <v>90</v>
      </c>
      <c r="S713" t="s">
        <v>90</v>
      </c>
      <c r="T713" t="s">
        <v>90</v>
      </c>
      <c r="U713" t="s">
        <v>90</v>
      </c>
      <c r="V713">
        <v>0</v>
      </c>
      <c r="W713">
        <v>0</v>
      </c>
      <c r="X713">
        <v>0</v>
      </c>
      <c r="Y713">
        <v>0</v>
      </c>
      <c r="Z713">
        <v>0</v>
      </c>
      <c r="AA713">
        <v>0</v>
      </c>
      <c r="AB713">
        <v>0</v>
      </c>
      <c r="AC713">
        <v>0</v>
      </c>
      <c r="AD713">
        <f>AC713/AY713</f>
        <v>0</v>
      </c>
      <c r="AE713">
        <v>0</v>
      </c>
      <c r="AH713" t="s">
        <v>90</v>
      </c>
      <c r="AI713" t="s">
        <v>90</v>
      </c>
      <c r="AJ713" t="s">
        <v>90</v>
      </c>
      <c r="AK713" t="s">
        <v>90</v>
      </c>
      <c r="AL713" t="s">
        <v>90</v>
      </c>
      <c r="AM713" t="s">
        <v>90</v>
      </c>
      <c r="AN713">
        <v>0</v>
      </c>
      <c r="AO713" t="s">
        <v>90</v>
      </c>
      <c r="AP713" t="s">
        <v>90</v>
      </c>
      <c r="AQ713">
        <v>1</v>
      </c>
      <c r="AR713" t="s">
        <v>90</v>
      </c>
      <c r="AT713" t="s">
        <v>90</v>
      </c>
      <c r="AU713" t="s">
        <v>90</v>
      </c>
      <c r="AW713">
        <v>2</v>
      </c>
      <c r="AY713">
        <v>17985.8</v>
      </c>
    </row>
    <row r="714" spans="1:51" ht="12.75" customHeight="1" x14ac:dyDescent="0.2">
      <c r="A714" t="s">
        <v>48</v>
      </c>
      <c r="B714">
        <v>1987</v>
      </c>
      <c r="C714" t="s">
        <v>90</v>
      </c>
      <c r="D714" t="s">
        <v>90</v>
      </c>
      <c r="G714">
        <v>1</v>
      </c>
      <c r="H714" t="s">
        <v>90</v>
      </c>
      <c r="I714" t="s">
        <v>90</v>
      </c>
      <c r="J714" t="s">
        <v>90</v>
      </c>
      <c r="K714" t="s">
        <v>90</v>
      </c>
      <c r="L714" t="s">
        <v>90</v>
      </c>
      <c r="M714" t="s">
        <v>90</v>
      </c>
      <c r="N714" t="s">
        <v>90</v>
      </c>
      <c r="O714">
        <v>1</v>
      </c>
      <c r="P714" t="s">
        <v>90</v>
      </c>
      <c r="Q714" t="s">
        <v>90</v>
      </c>
      <c r="R714" t="s">
        <v>90</v>
      </c>
      <c r="S714" t="s">
        <v>90</v>
      </c>
      <c r="T714" t="s">
        <v>90</v>
      </c>
      <c r="U714" t="s">
        <v>90</v>
      </c>
      <c r="V714" t="s">
        <v>90</v>
      </c>
      <c r="W714" t="s">
        <v>90</v>
      </c>
      <c r="X714" t="s">
        <v>90</v>
      </c>
      <c r="Y714" t="s">
        <v>90</v>
      </c>
      <c r="Z714" t="s">
        <v>90</v>
      </c>
      <c r="AA714" t="s">
        <v>90</v>
      </c>
      <c r="AB714" t="s">
        <v>90</v>
      </c>
      <c r="AC714">
        <v>483</v>
      </c>
      <c r="AD714">
        <f>AC714/AY714</f>
        <v>3.9831109498441389E-2</v>
      </c>
      <c r="AH714" t="s">
        <v>90</v>
      </c>
      <c r="AI714" t="s">
        <v>90</v>
      </c>
      <c r="AJ714" t="s">
        <v>90</v>
      </c>
      <c r="AK714" t="s">
        <v>90</v>
      </c>
      <c r="AL714" t="s">
        <v>90</v>
      </c>
      <c r="AM714" t="s">
        <v>90</v>
      </c>
      <c r="AN714">
        <v>0</v>
      </c>
      <c r="AO714" t="s">
        <v>90</v>
      </c>
      <c r="AP714" t="s">
        <v>90</v>
      </c>
      <c r="AQ714">
        <v>0</v>
      </c>
      <c r="AR714" t="s">
        <v>90</v>
      </c>
      <c r="AT714" t="s">
        <v>90</v>
      </c>
      <c r="AU714" t="s">
        <v>90</v>
      </c>
      <c r="AW714">
        <v>2</v>
      </c>
      <c r="AY714">
        <v>12126.2</v>
      </c>
    </row>
    <row r="715" spans="1:51" ht="12.75" customHeight="1" x14ac:dyDescent="0.2">
      <c r="A715" t="s">
        <v>49</v>
      </c>
      <c r="B715">
        <v>1987</v>
      </c>
      <c r="C715" t="s">
        <v>90</v>
      </c>
      <c r="D715" t="s">
        <v>90</v>
      </c>
      <c r="G715">
        <v>1</v>
      </c>
      <c r="H715" t="s">
        <v>90</v>
      </c>
      <c r="I715" t="s">
        <v>90</v>
      </c>
      <c r="J715" t="s">
        <v>90</v>
      </c>
      <c r="K715" t="s">
        <v>90</v>
      </c>
      <c r="L715" t="s">
        <v>90</v>
      </c>
      <c r="M715" t="s">
        <v>90</v>
      </c>
      <c r="N715" t="s">
        <v>90</v>
      </c>
      <c r="O715">
        <v>1</v>
      </c>
      <c r="P715" t="s">
        <v>90</v>
      </c>
      <c r="Q715" t="s">
        <v>90</v>
      </c>
      <c r="R715" t="s">
        <v>90</v>
      </c>
      <c r="S715" t="s">
        <v>90</v>
      </c>
      <c r="T715" t="s">
        <v>90</v>
      </c>
      <c r="U715" t="s">
        <v>90</v>
      </c>
      <c r="V715" t="s">
        <v>90</v>
      </c>
      <c r="W715" t="s">
        <v>90</v>
      </c>
      <c r="X715" t="s">
        <v>90</v>
      </c>
      <c r="Y715" t="s">
        <v>90</v>
      </c>
      <c r="Z715" t="s">
        <v>90</v>
      </c>
      <c r="AA715" t="s">
        <v>90</v>
      </c>
      <c r="AB715" t="s">
        <v>90</v>
      </c>
      <c r="AC715">
        <v>60550</v>
      </c>
      <c r="AD715">
        <f>AC715/AY715</f>
        <v>0.31578892470090014</v>
      </c>
      <c r="AH715" t="s">
        <v>90</v>
      </c>
      <c r="AI715" t="s">
        <v>90</v>
      </c>
      <c r="AJ715" t="s">
        <v>90</v>
      </c>
      <c r="AK715" t="s">
        <v>90</v>
      </c>
      <c r="AL715" t="s">
        <v>90</v>
      </c>
      <c r="AM715" t="s">
        <v>90</v>
      </c>
      <c r="AN715">
        <v>0</v>
      </c>
      <c r="AO715" t="s">
        <v>90</v>
      </c>
      <c r="AP715" t="s">
        <v>90</v>
      </c>
      <c r="AQ715">
        <v>1</v>
      </c>
      <c r="AR715" t="s">
        <v>90</v>
      </c>
      <c r="AT715" t="s">
        <v>90</v>
      </c>
      <c r="AU715" t="s">
        <v>90</v>
      </c>
      <c r="AW715">
        <v>2</v>
      </c>
      <c r="AY715">
        <v>191742</v>
      </c>
    </row>
    <row r="716" spans="1:51" ht="12.75" customHeight="1" x14ac:dyDescent="0.2">
      <c r="A716" t="s">
        <v>50</v>
      </c>
      <c r="B716">
        <v>1987</v>
      </c>
      <c r="C716" t="s">
        <v>90</v>
      </c>
      <c r="D716" t="s">
        <v>90</v>
      </c>
      <c r="G716">
        <v>1</v>
      </c>
      <c r="H716" t="s">
        <v>90</v>
      </c>
      <c r="I716" t="s">
        <v>90</v>
      </c>
      <c r="J716" t="s">
        <v>90</v>
      </c>
      <c r="K716" t="s">
        <v>90</v>
      </c>
      <c r="L716" t="s">
        <v>90</v>
      </c>
      <c r="M716" t="s">
        <v>90</v>
      </c>
      <c r="N716" t="s">
        <v>90</v>
      </c>
      <c r="O716">
        <v>0</v>
      </c>
      <c r="P716" t="s">
        <v>90</v>
      </c>
      <c r="Q716" t="s">
        <v>90</v>
      </c>
      <c r="R716" t="s">
        <v>90</v>
      </c>
      <c r="S716" t="s">
        <v>90</v>
      </c>
      <c r="T716" t="s">
        <v>90</v>
      </c>
      <c r="U716" t="s">
        <v>90</v>
      </c>
      <c r="V716" t="s">
        <v>90</v>
      </c>
      <c r="W716">
        <v>0</v>
      </c>
      <c r="X716">
        <v>0</v>
      </c>
      <c r="Y716">
        <v>0</v>
      </c>
      <c r="Z716">
        <v>1</v>
      </c>
      <c r="AA716">
        <v>0</v>
      </c>
      <c r="AB716">
        <v>0</v>
      </c>
      <c r="AC716">
        <v>64</v>
      </c>
      <c r="AD716">
        <f>AC716/AY716</f>
        <v>8.2939693771099407E-4</v>
      </c>
      <c r="AH716" t="s">
        <v>90</v>
      </c>
      <c r="AI716" t="s">
        <v>90</v>
      </c>
      <c r="AJ716" t="s">
        <v>90</v>
      </c>
      <c r="AK716" t="s">
        <v>90</v>
      </c>
      <c r="AL716" t="s">
        <v>90</v>
      </c>
      <c r="AM716" t="s">
        <v>90</v>
      </c>
      <c r="AN716">
        <v>0</v>
      </c>
      <c r="AO716" t="s">
        <v>90</v>
      </c>
      <c r="AP716" t="s">
        <v>90</v>
      </c>
      <c r="AQ716">
        <v>0</v>
      </c>
      <c r="AR716" t="s">
        <v>90</v>
      </c>
      <c r="AT716" t="s">
        <v>90</v>
      </c>
      <c r="AU716" t="s">
        <v>90</v>
      </c>
      <c r="AW716">
        <v>2</v>
      </c>
      <c r="AY716">
        <v>77164.5</v>
      </c>
    </row>
    <row r="717" spans="1:51" ht="12.75" customHeight="1" x14ac:dyDescent="0.2">
      <c r="A717" t="s">
        <v>51</v>
      </c>
      <c r="B717">
        <v>1987</v>
      </c>
      <c r="C717" t="s">
        <v>90</v>
      </c>
      <c r="D717" t="s">
        <v>90</v>
      </c>
      <c r="G717">
        <v>1</v>
      </c>
      <c r="H717" t="s">
        <v>90</v>
      </c>
      <c r="I717" t="s">
        <v>90</v>
      </c>
      <c r="J717" t="s">
        <v>90</v>
      </c>
      <c r="K717" t="s">
        <v>90</v>
      </c>
      <c r="L717" t="s">
        <v>90</v>
      </c>
      <c r="M717" t="s">
        <v>90</v>
      </c>
      <c r="N717" t="s">
        <v>90</v>
      </c>
      <c r="O717">
        <v>1</v>
      </c>
      <c r="P717" t="s">
        <v>90</v>
      </c>
      <c r="Q717" t="s">
        <v>90</v>
      </c>
      <c r="R717" t="s">
        <v>90</v>
      </c>
      <c r="S717" t="s">
        <v>90</v>
      </c>
      <c r="T717" t="s">
        <v>90</v>
      </c>
      <c r="U717" t="s">
        <v>90</v>
      </c>
      <c r="V717" t="s">
        <v>90</v>
      </c>
      <c r="W717" t="s">
        <v>90</v>
      </c>
      <c r="X717" t="s">
        <v>90</v>
      </c>
      <c r="Y717" t="s">
        <v>90</v>
      </c>
      <c r="Z717" t="s">
        <v>90</v>
      </c>
      <c r="AA717" t="s">
        <v>90</v>
      </c>
      <c r="AB717" t="s">
        <v>90</v>
      </c>
      <c r="AC717">
        <v>0</v>
      </c>
      <c r="AD717">
        <f>AC717/AY717</f>
        <v>0</v>
      </c>
      <c r="AH717" t="s">
        <v>90</v>
      </c>
      <c r="AI717" t="s">
        <v>90</v>
      </c>
      <c r="AJ717" t="s">
        <v>90</v>
      </c>
      <c r="AK717" t="s">
        <v>90</v>
      </c>
      <c r="AL717" t="s">
        <v>90</v>
      </c>
      <c r="AM717" t="s">
        <v>90</v>
      </c>
      <c r="AN717">
        <v>0</v>
      </c>
      <c r="AO717" t="s">
        <v>90</v>
      </c>
      <c r="AP717" t="s">
        <v>90</v>
      </c>
      <c r="AQ717">
        <v>0</v>
      </c>
      <c r="AR717" t="s">
        <v>90</v>
      </c>
      <c r="AT717" t="s">
        <v>90</v>
      </c>
      <c r="AU717" t="s">
        <v>90</v>
      </c>
      <c r="AW717">
        <v>2</v>
      </c>
      <c r="AY717">
        <v>40460.6</v>
      </c>
    </row>
    <row r="718" spans="1:51" ht="12.75" customHeight="1" x14ac:dyDescent="0.2">
      <c r="A718" t="s">
        <v>52</v>
      </c>
      <c r="B718">
        <v>1987</v>
      </c>
      <c r="C718" t="s">
        <v>90</v>
      </c>
      <c r="D718" t="s">
        <v>90</v>
      </c>
      <c r="G718">
        <v>1</v>
      </c>
      <c r="H718" t="s">
        <v>90</v>
      </c>
      <c r="I718" t="s">
        <v>90</v>
      </c>
      <c r="J718" t="s">
        <v>90</v>
      </c>
      <c r="K718" t="s">
        <v>90</v>
      </c>
      <c r="L718" t="s">
        <v>90</v>
      </c>
      <c r="M718" t="s">
        <v>90</v>
      </c>
      <c r="N718" t="s">
        <v>90</v>
      </c>
      <c r="O718">
        <v>1</v>
      </c>
      <c r="P718" t="s">
        <v>90</v>
      </c>
      <c r="Q718" t="s">
        <v>90</v>
      </c>
      <c r="R718" t="s">
        <v>90</v>
      </c>
      <c r="S718" t="s">
        <v>90</v>
      </c>
      <c r="T718" t="s">
        <v>90</v>
      </c>
      <c r="U718" t="s">
        <v>90</v>
      </c>
      <c r="V718" t="s">
        <v>90</v>
      </c>
      <c r="W718" t="s">
        <v>90</v>
      </c>
      <c r="X718" t="s">
        <v>90</v>
      </c>
      <c r="Y718" t="s">
        <v>90</v>
      </c>
      <c r="Z718" t="s">
        <v>90</v>
      </c>
      <c r="AA718" t="s">
        <v>90</v>
      </c>
      <c r="AB718" t="s">
        <v>90</v>
      </c>
      <c r="AC718">
        <v>774</v>
      </c>
      <c r="AD718">
        <f>AC718/AY718</f>
        <v>2.0479332807679485E-2</v>
      </c>
      <c r="AH718" t="s">
        <v>90</v>
      </c>
      <c r="AI718" t="s">
        <v>90</v>
      </c>
      <c r="AJ718" t="s">
        <v>90</v>
      </c>
      <c r="AK718" t="s">
        <v>90</v>
      </c>
      <c r="AL718" t="s">
        <v>90</v>
      </c>
      <c r="AM718" t="s">
        <v>90</v>
      </c>
      <c r="AN718">
        <v>0</v>
      </c>
      <c r="AO718" t="s">
        <v>90</v>
      </c>
      <c r="AP718" t="s">
        <v>90</v>
      </c>
      <c r="AQ718">
        <v>0</v>
      </c>
      <c r="AR718" t="s">
        <v>90</v>
      </c>
      <c r="AT718" t="s">
        <v>90</v>
      </c>
      <c r="AU718" t="s">
        <v>90</v>
      </c>
      <c r="AW718">
        <v>2</v>
      </c>
      <c r="AY718">
        <v>37794.199999999997</v>
      </c>
    </row>
    <row r="719" spans="1:51" ht="12.75" customHeight="1" x14ac:dyDescent="0.2">
      <c r="A719" t="s">
        <v>53</v>
      </c>
      <c r="B719">
        <v>1987</v>
      </c>
      <c r="C719" t="s">
        <v>90</v>
      </c>
      <c r="D719" t="s">
        <v>90</v>
      </c>
      <c r="G719">
        <v>0</v>
      </c>
      <c r="H719" t="s">
        <v>90</v>
      </c>
      <c r="I719" t="s">
        <v>90</v>
      </c>
      <c r="J719" t="s">
        <v>90</v>
      </c>
      <c r="K719" t="s">
        <v>90</v>
      </c>
      <c r="L719" t="s">
        <v>90</v>
      </c>
      <c r="M719" t="s">
        <v>90</v>
      </c>
      <c r="N719" t="s">
        <v>90</v>
      </c>
      <c r="O719">
        <v>0</v>
      </c>
      <c r="P719" t="s">
        <v>90</v>
      </c>
      <c r="Q719" t="s">
        <v>90</v>
      </c>
      <c r="R719" t="s">
        <v>90</v>
      </c>
      <c r="S719" t="s">
        <v>90</v>
      </c>
      <c r="T719" t="s">
        <v>90</v>
      </c>
      <c r="U719" t="s">
        <v>90</v>
      </c>
      <c r="V719" t="s">
        <v>90</v>
      </c>
      <c r="W719" t="s">
        <v>90</v>
      </c>
      <c r="X719" t="s">
        <v>90</v>
      </c>
      <c r="Y719" t="s">
        <v>90</v>
      </c>
      <c r="Z719" t="s">
        <v>90</v>
      </c>
      <c r="AA719" t="s">
        <v>90</v>
      </c>
      <c r="AB719" t="s">
        <v>90</v>
      </c>
      <c r="AC719">
        <v>6183</v>
      </c>
      <c r="AD719">
        <f>AC719/AY719</f>
        <v>0.13817809621289662</v>
      </c>
      <c r="AH719" t="s">
        <v>90</v>
      </c>
      <c r="AI719" t="s">
        <v>90</v>
      </c>
      <c r="AJ719" t="s">
        <v>90</v>
      </c>
      <c r="AK719" t="s">
        <v>90</v>
      </c>
      <c r="AL719" t="s">
        <v>90</v>
      </c>
      <c r="AM719" t="s">
        <v>90</v>
      </c>
      <c r="AN719">
        <v>0</v>
      </c>
      <c r="AO719" t="s">
        <v>90</v>
      </c>
      <c r="AP719" t="s">
        <v>90</v>
      </c>
      <c r="AQ719">
        <v>0</v>
      </c>
      <c r="AR719" t="s">
        <v>90</v>
      </c>
      <c r="AT719" t="s">
        <v>90</v>
      </c>
      <c r="AU719" t="s">
        <v>90</v>
      </c>
      <c r="AW719">
        <v>2</v>
      </c>
      <c r="AY719">
        <v>44746.6</v>
      </c>
    </row>
    <row r="720" spans="1:51" ht="12.75" customHeight="1" x14ac:dyDescent="0.2">
      <c r="A720" t="s">
        <v>54</v>
      </c>
      <c r="B720">
        <v>1987</v>
      </c>
      <c r="C720" t="s">
        <v>90</v>
      </c>
      <c r="D720" t="s">
        <v>90</v>
      </c>
      <c r="G720">
        <v>1</v>
      </c>
      <c r="H720" t="s">
        <v>90</v>
      </c>
      <c r="I720" t="s">
        <v>90</v>
      </c>
      <c r="J720" t="s">
        <v>90</v>
      </c>
      <c r="K720" t="s">
        <v>90</v>
      </c>
      <c r="L720" t="s">
        <v>90</v>
      </c>
      <c r="M720" t="s">
        <v>90</v>
      </c>
      <c r="N720" t="s">
        <v>90</v>
      </c>
      <c r="O720">
        <v>0</v>
      </c>
      <c r="P720" t="s">
        <v>90</v>
      </c>
      <c r="Q720" t="s">
        <v>90</v>
      </c>
      <c r="R720" t="s">
        <v>90</v>
      </c>
      <c r="S720" t="s">
        <v>90</v>
      </c>
      <c r="T720" t="s">
        <v>90</v>
      </c>
      <c r="U720" t="s">
        <v>90</v>
      </c>
      <c r="V720" t="s">
        <v>90</v>
      </c>
      <c r="W720" t="s">
        <v>90</v>
      </c>
      <c r="X720" t="s">
        <v>90</v>
      </c>
      <c r="Y720" t="s">
        <v>90</v>
      </c>
      <c r="Z720" t="s">
        <v>90</v>
      </c>
      <c r="AA720" t="s">
        <v>90</v>
      </c>
      <c r="AB720" t="s">
        <v>90</v>
      </c>
      <c r="AC720">
        <v>22244</v>
      </c>
      <c r="AD720">
        <f>AC720/AY720</f>
        <v>0.42230284528535439</v>
      </c>
      <c r="AH720" t="s">
        <v>90</v>
      </c>
      <c r="AI720" t="s">
        <v>90</v>
      </c>
      <c r="AJ720" t="s">
        <v>90</v>
      </c>
      <c r="AK720" t="s">
        <v>90</v>
      </c>
      <c r="AL720" t="s">
        <v>90</v>
      </c>
      <c r="AM720" t="s">
        <v>90</v>
      </c>
      <c r="AN720">
        <v>0</v>
      </c>
      <c r="AO720" t="s">
        <v>90</v>
      </c>
      <c r="AP720" t="s">
        <v>90</v>
      </c>
      <c r="AQ720">
        <v>1</v>
      </c>
      <c r="AR720" t="s">
        <v>90</v>
      </c>
      <c r="AT720" t="s">
        <v>90</v>
      </c>
      <c r="AU720" t="s">
        <v>90</v>
      </c>
      <c r="AW720">
        <v>2</v>
      </c>
      <c r="AY720">
        <v>52673.1</v>
      </c>
    </row>
    <row r="721" spans="1:51" ht="12.75" customHeight="1" x14ac:dyDescent="0.2">
      <c r="A721" t="s">
        <v>55</v>
      </c>
      <c r="B721">
        <v>1987</v>
      </c>
      <c r="C721" t="s">
        <v>90</v>
      </c>
      <c r="D721" t="s">
        <v>90</v>
      </c>
      <c r="G721">
        <v>0</v>
      </c>
      <c r="H721" t="s">
        <v>90</v>
      </c>
      <c r="I721" t="s">
        <v>90</v>
      </c>
      <c r="J721" t="s">
        <v>90</v>
      </c>
      <c r="K721" t="s">
        <v>90</v>
      </c>
      <c r="L721" t="s">
        <v>90</v>
      </c>
      <c r="M721" t="s">
        <v>90</v>
      </c>
      <c r="N721" t="s">
        <v>90</v>
      </c>
      <c r="O721">
        <v>0</v>
      </c>
      <c r="P721" t="s">
        <v>90</v>
      </c>
      <c r="Q721" t="s">
        <v>90</v>
      </c>
      <c r="R721" t="s">
        <v>90</v>
      </c>
      <c r="S721" t="s">
        <v>90</v>
      </c>
      <c r="T721" t="s">
        <v>90</v>
      </c>
      <c r="U721" t="s">
        <v>90</v>
      </c>
      <c r="V721" t="s">
        <v>90</v>
      </c>
      <c r="W721" t="s">
        <v>90</v>
      </c>
      <c r="X721" t="s">
        <v>90</v>
      </c>
      <c r="Y721" t="s">
        <v>90</v>
      </c>
      <c r="Z721" t="s">
        <v>90</v>
      </c>
      <c r="AA721" t="s">
        <v>90</v>
      </c>
      <c r="AB721" t="s">
        <v>90</v>
      </c>
      <c r="AC721">
        <v>1582</v>
      </c>
      <c r="AD721">
        <f>AC721/AY721</f>
        <v>9.4967103683426965E-2</v>
      </c>
      <c r="AH721" t="s">
        <v>90</v>
      </c>
      <c r="AI721" t="s">
        <v>90</v>
      </c>
      <c r="AJ721" t="s">
        <v>90</v>
      </c>
      <c r="AK721" t="s">
        <v>90</v>
      </c>
      <c r="AL721" t="s">
        <v>90</v>
      </c>
      <c r="AM721" t="s">
        <v>90</v>
      </c>
      <c r="AN721">
        <v>0</v>
      </c>
      <c r="AO721" t="s">
        <v>90</v>
      </c>
      <c r="AP721" t="s">
        <v>90</v>
      </c>
      <c r="AQ721">
        <v>0</v>
      </c>
      <c r="AR721" t="s">
        <v>90</v>
      </c>
      <c r="AT721" t="s">
        <v>90</v>
      </c>
      <c r="AU721" t="s">
        <v>90</v>
      </c>
      <c r="AW721">
        <v>2</v>
      </c>
      <c r="AY721">
        <v>16658.400000000001</v>
      </c>
    </row>
    <row r="722" spans="1:51" ht="12.75" customHeight="1" x14ac:dyDescent="0.2">
      <c r="A722" t="s">
        <v>56</v>
      </c>
      <c r="B722">
        <v>1987</v>
      </c>
      <c r="C722" t="s">
        <v>90</v>
      </c>
      <c r="D722" t="s">
        <v>90</v>
      </c>
      <c r="G722">
        <v>1</v>
      </c>
      <c r="H722" t="s">
        <v>90</v>
      </c>
      <c r="I722" t="s">
        <v>90</v>
      </c>
      <c r="J722" t="s">
        <v>90</v>
      </c>
      <c r="K722" t="s">
        <v>90</v>
      </c>
      <c r="L722" t="s">
        <v>90</v>
      </c>
      <c r="M722" t="s">
        <v>90</v>
      </c>
      <c r="N722" t="s">
        <v>90</v>
      </c>
      <c r="O722">
        <v>1</v>
      </c>
      <c r="P722" t="s">
        <v>90</v>
      </c>
      <c r="Q722" t="s">
        <v>90</v>
      </c>
      <c r="R722" t="s">
        <v>90</v>
      </c>
      <c r="S722" t="s">
        <v>90</v>
      </c>
      <c r="T722" t="s">
        <v>90</v>
      </c>
      <c r="U722" t="s">
        <v>90</v>
      </c>
      <c r="V722" t="s">
        <v>90</v>
      </c>
      <c r="W722" t="s">
        <v>90</v>
      </c>
      <c r="X722" t="s">
        <v>90</v>
      </c>
      <c r="Y722" t="s">
        <v>90</v>
      </c>
      <c r="Z722" t="s">
        <v>90</v>
      </c>
      <c r="AA722" t="s">
        <v>90</v>
      </c>
      <c r="AB722" t="s">
        <v>90</v>
      </c>
      <c r="AC722">
        <v>3983</v>
      </c>
      <c r="AD722">
        <f>AC722/AY722</f>
        <v>4.7101145067506123E-2</v>
      </c>
      <c r="AH722" t="s">
        <v>90</v>
      </c>
      <c r="AI722" t="s">
        <v>90</v>
      </c>
      <c r="AJ722" t="s">
        <v>90</v>
      </c>
      <c r="AK722" t="s">
        <v>90</v>
      </c>
      <c r="AL722" t="s">
        <v>90</v>
      </c>
      <c r="AM722" t="s">
        <v>90</v>
      </c>
      <c r="AN722">
        <v>0</v>
      </c>
      <c r="AO722" t="s">
        <v>90</v>
      </c>
      <c r="AP722" t="s">
        <v>90</v>
      </c>
      <c r="AQ722">
        <v>1</v>
      </c>
      <c r="AR722" t="s">
        <v>90</v>
      </c>
      <c r="AT722" t="s">
        <v>90</v>
      </c>
      <c r="AU722" t="s">
        <v>90</v>
      </c>
      <c r="AW722">
        <v>2</v>
      </c>
      <c r="AY722">
        <v>84562.7</v>
      </c>
    </row>
    <row r="723" spans="1:51" ht="12.75" customHeight="1" x14ac:dyDescent="0.2">
      <c r="A723" t="s">
        <v>57</v>
      </c>
      <c r="B723">
        <v>1987</v>
      </c>
      <c r="C723" t="s">
        <v>90</v>
      </c>
      <c r="D723" t="s">
        <v>90</v>
      </c>
      <c r="G723">
        <v>0</v>
      </c>
      <c r="H723" t="s">
        <v>90</v>
      </c>
      <c r="I723" t="s">
        <v>90</v>
      </c>
      <c r="J723" t="s">
        <v>90</v>
      </c>
      <c r="K723" t="s">
        <v>90</v>
      </c>
      <c r="L723" t="s">
        <v>90</v>
      </c>
      <c r="M723" t="s">
        <v>90</v>
      </c>
      <c r="N723" t="s">
        <v>90</v>
      </c>
      <c r="O723">
        <v>0</v>
      </c>
      <c r="P723" t="s">
        <v>90</v>
      </c>
      <c r="Q723" t="s">
        <v>90</v>
      </c>
      <c r="R723" t="s">
        <v>90</v>
      </c>
      <c r="S723" t="s">
        <v>90</v>
      </c>
      <c r="T723" t="s">
        <v>90</v>
      </c>
      <c r="U723" t="s">
        <v>90</v>
      </c>
      <c r="V723" t="s">
        <v>90</v>
      </c>
      <c r="W723" t="s">
        <v>90</v>
      </c>
      <c r="X723" t="s">
        <v>90</v>
      </c>
      <c r="Y723" t="s">
        <v>90</v>
      </c>
      <c r="Z723" t="s">
        <v>90</v>
      </c>
      <c r="AA723" t="s">
        <v>90</v>
      </c>
      <c r="AB723" t="s">
        <v>90</v>
      </c>
      <c r="AC723">
        <v>45469</v>
      </c>
      <c r="AD723">
        <f>AC723/AY723</f>
        <v>0.40722397363330226</v>
      </c>
      <c r="AH723" t="s">
        <v>90</v>
      </c>
      <c r="AI723" t="s">
        <v>90</v>
      </c>
      <c r="AJ723" t="s">
        <v>90</v>
      </c>
      <c r="AK723" t="s">
        <v>90</v>
      </c>
      <c r="AL723" t="s">
        <v>90</v>
      </c>
      <c r="AM723" t="s">
        <v>90</v>
      </c>
      <c r="AN723">
        <v>0</v>
      </c>
      <c r="AO723" t="s">
        <v>90</v>
      </c>
      <c r="AP723" t="s">
        <v>90</v>
      </c>
      <c r="AQ723">
        <v>1</v>
      </c>
      <c r="AR723" t="s">
        <v>90</v>
      </c>
      <c r="AT723" t="s">
        <v>90</v>
      </c>
      <c r="AU723" t="s">
        <v>90</v>
      </c>
      <c r="AW723">
        <v>2</v>
      </c>
      <c r="AY723">
        <v>111656</v>
      </c>
    </row>
    <row r="724" spans="1:51" ht="12.75" customHeight="1" x14ac:dyDescent="0.2">
      <c r="A724" t="s">
        <v>58</v>
      </c>
      <c r="B724">
        <v>1987</v>
      </c>
      <c r="C724" t="s">
        <v>90</v>
      </c>
      <c r="D724" t="s">
        <v>90</v>
      </c>
      <c r="G724">
        <v>1</v>
      </c>
      <c r="H724" t="s">
        <v>90</v>
      </c>
      <c r="I724" t="s">
        <v>90</v>
      </c>
      <c r="J724" t="s">
        <v>90</v>
      </c>
      <c r="K724" t="s">
        <v>90</v>
      </c>
      <c r="L724" t="s">
        <v>90</v>
      </c>
      <c r="M724" t="s">
        <v>90</v>
      </c>
      <c r="N724" t="s">
        <v>90</v>
      </c>
      <c r="O724">
        <v>1</v>
      </c>
      <c r="P724" t="s">
        <v>90</v>
      </c>
      <c r="Q724" t="s">
        <v>90</v>
      </c>
      <c r="R724" t="s">
        <v>90</v>
      </c>
      <c r="S724" t="s">
        <v>90</v>
      </c>
      <c r="T724" t="s">
        <v>90</v>
      </c>
      <c r="U724" t="s">
        <v>90</v>
      </c>
      <c r="V724" t="s">
        <v>90</v>
      </c>
      <c r="W724" t="s">
        <v>90</v>
      </c>
      <c r="X724" t="s">
        <v>90</v>
      </c>
      <c r="Y724" t="s">
        <v>90</v>
      </c>
      <c r="Z724" t="s">
        <v>90</v>
      </c>
      <c r="AA724" t="s">
        <v>90</v>
      </c>
      <c r="AB724" t="s">
        <v>90</v>
      </c>
      <c r="AC724">
        <v>20317</v>
      </c>
      <c r="AD724">
        <f>AC724/AY724</f>
        <v>0.14113732355229522</v>
      </c>
      <c r="AH724" t="s">
        <v>90</v>
      </c>
      <c r="AI724" t="s">
        <v>90</v>
      </c>
      <c r="AJ724" t="s">
        <v>90</v>
      </c>
      <c r="AK724" t="s">
        <v>90</v>
      </c>
      <c r="AL724" t="s">
        <v>90</v>
      </c>
      <c r="AM724" t="s">
        <v>90</v>
      </c>
      <c r="AN724">
        <v>0</v>
      </c>
      <c r="AO724" t="s">
        <v>90</v>
      </c>
      <c r="AP724" t="s">
        <v>90</v>
      </c>
      <c r="AQ724">
        <v>0</v>
      </c>
      <c r="AR724" t="s">
        <v>90</v>
      </c>
      <c r="AT724" t="s">
        <v>90</v>
      </c>
      <c r="AU724" t="s">
        <v>90</v>
      </c>
      <c r="AW724">
        <v>2</v>
      </c>
      <c r="AY724">
        <v>143952</v>
      </c>
    </row>
    <row r="725" spans="1:51" ht="12.75" customHeight="1" x14ac:dyDescent="0.2">
      <c r="A725" t="s">
        <v>59</v>
      </c>
      <c r="B725">
        <v>1987</v>
      </c>
      <c r="C725" t="s">
        <v>90</v>
      </c>
      <c r="D725" t="s">
        <v>90</v>
      </c>
      <c r="G725">
        <v>1</v>
      </c>
      <c r="H725" t="s">
        <v>90</v>
      </c>
      <c r="I725" t="s">
        <v>90</v>
      </c>
      <c r="J725" t="s">
        <v>90</v>
      </c>
      <c r="K725" t="s">
        <v>90</v>
      </c>
      <c r="L725" t="s">
        <v>90</v>
      </c>
      <c r="M725" t="s">
        <v>90</v>
      </c>
      <c r="N725" t="s">
        <v>90</v>
      </c>
      <c r="O725">
        <v>1</v>
      </c>
      <c r="P725" t="s">
        <v>90</v>
      </c>
      <c r="Q725" t="s">
        <v>90</v>
      </c>
      <c r="R725" t="s">
        <v>90</v>
      </c>
      <c r="S725" t="s">
        <v>90</v>
      </c>
      <c r="T725" t="s">
        <v>90</v>
      </c>
      <c r="U725" t="s">
        <v>90</v>
      </c>
      <c r="V725" t="s">
        <v>90</v>
      </c>
      <c r="W725" t="s">
        <v>90</v>
      </c>
      <c r="X725" t="s">
        <v>90</v>
      </c>
      <c r="Y725" t="s">
        <v>90</v>
      </c>
      <c r="Z725" t="s">
        <v>90</v>
      </c>
      <c r="AA725" t="s">
        <v>90</v>
      </c>
      <c r="AB725" t="s">
        <v>90</v>
      </c>
      <c r="AC725">
        <v>0</v>
      </c>
      <c r="AD725">
        <f>AC725/AY725</f>
        <v>0</v>
      </c>
      <c r="AH725" t="s">
        <v>90</v>
      </c>
      <c r="AI725" t="s">
        <v>90</v>
      </c>
      <c r="AJ725" t="s">
        <v>90</v>
      </c>
      <c r="AK725" t="s">
        <v>90</v>
      </c>
      <c r="AL725" t="s">
        <v>90</v>
      </c>
      <c r="AM725" t="s">
        <v>90</v>
      </c>
      <c r="AN725">
        <v>0</v>
      </c>
      <c r="AO725" t="s">
        <v>90</v>
      </c>
      <c r="AP725" t="s">
        <v>90</v>
      </c>
      <c r="AQ725">
        <v>0</v>
      </c>
      <c r="AR725" t="s">
        <v>90</v>
      </c>
      <c r="AT725" t="s">
        <v>90</v>
      </c>
      <c r="AU725" t="s">
        <v>90</v>
      </c>
      <c r="AW725">
        <v>2</v>
      </c>
      <c r="AY725">
        <v>68595.100000000006</v>
      </c>
    </row>
    <row r="726" spans="1:51" ht="12.75" customHeight="1" x14ac:dyDescent="0.2">
      <c r="A726" t="s">
        <v>60</v>
      </c>
      <c r="B726">
        <v>1987</v>
      </c>
      <c r="C726" t="s">
        <v>90</v>
      </c>
      <c r="D726" t="s">
        <v>90</v>
      </c>
      <c r="G726">
        <v>0</v>
      </c>
      <c r="H726" t="s">
        <v>90</v>
      </c>
      <c r="I726" t="s">
        <v>90</v>
      </c>
      <c r="J726" t="s">
        <v>90</v>
      </c>
      <c r="K726" t="s">
        <v>90</v>
      </c>
      <c r="L726" t="s">
        <v>90</v>
      </c>
      <c r="M726" t="s">
        <v>90</v>
      </c>
      <c r="N726" t="s">
        <v>90</v>
      </c>
      <c r="O726">
        <v>0</v>
      </c>
      <c r="P726" t="s">
        <v>90</v>
      </c>
      <c r="Q726" t="s">
        <v>90</v>
      </c>
      <c r="R726" t="s">
        <v>90</v>
      </c>
      <c r="S726" t="s">
        <v>90</v>
      </c>
      <c r="T726" t="s">
        <v>90</v>
      </c>
      <c r="U726" t="s">
        <v>90</v>
      </c>
      <c r="V726" t="s">
        <v>90</v>
      </c>
      <c r="W726" t="s">
        <v>90</v>
      </c>
      <c r="X726" t="s">
        <v>90</v>
      </c>
      <c r="Y726" t="s">
        <v>90</v>
      </c>
      <c r="Z726" t="s">
        <v>90</v>
      </c>
      <c r="AA726" t="s">
        <v>90</v>
      </c>
      <c r="AB726" t="s">
        <v>90</v>
      </c>
      <c r="AC726">
        <v>385</v>
      </c>
      <c r="AD726">
        <f>AC726/AY726</f>
        <v>1.410602602103813E-2</v>
      </c>
      <c r="AH726" t="s">
        <v>90</v>
      </c>
      <c r="AI726" t="s">
        <v>90</v>
      </c>
      <c r="AJ726" t="s">
        <v>90</v>
      </c>
      <c r="AK726" t="s">
        <v>90</v>
      </c>
      <c r="AL726" t="s">
        <v>90</v>
      </c>
      <c r="AM726" t="s">
        <v>90</v>
      </c>
      <c r="AN726">
        <v>0</v>
      </c>
      <c r="AO726" t="s">
        <v>90</v>
      </c>
      <c r="AP726" t="s">
        <v>90</v>
      </c>
      <c r="AQ726">
        <v>0</v>
      </c>
      <c r="AR726" t="s">
        <v>90</v>
      </c>
      <c r="AT726" t="s">
        <v>90</v>
      </c>
      <c r="AU726" t="s">
        <v>90</v>
      </c>
      <c r="AW726">
        <v>2</v>
      </c>
      <c r="AY726">
        <v>27293.3</v>
      </c>
    </row>
    <row r="727" spans="1:51" ht="12.75" customHeight="1" x14ac:dyDescent="0.2">
      <c r="A727" t="s">
        <v>61</v>
      </c>
      <c r="B727">
        <v>1987</v>
      </c>
      <c r="C727" t="s">
        <v>90</v>
      </c>
      <c r="D727" t="s">
        <v>90</v>
      </c>
      <c r="G727">
        <v>1</v>
      </c>
      <c r="H727" t="s">
        <v>90</v>
      </c>
      <c r="I727" t="s">
        <v>90</v>
      </c>
      <c r="J727" t="s">
        <v>90</v>
      </c>
      <c r="K727" t="s">
        <v>90</v>
      </c>
      <c r="L727" t="s">
        <v>90</v>
      </c>
      <c r="M727" t="s">
        <v>90</v>
      </c>
      <c r="N727" t="s">
        <v>90</v>
      </c>
      <c r="O727">
        <v>0</v>
      </c>
      <c r="P727" t="s">
        <v>90</v>
      </c>
      <c r="Q727" t="s">
        <v>90</v>
      </c>
      <c r="R727" t="s">
        <v>90</v>
      </c>
      <c r="S727" t="s">
        <v>90</v>
      </c>
      <c r="T727" t="s">
        <v>90</v>
      </c>
      <c r="U727" t="s">
        <v>90</v>
      </c>
      <c r="V727" t="s">
        <v>90</v>
      </c>
      <c r="W727" t="s">
        <v>90</v>
      </c>
      <c r="X727" t="s">
        <v>90</v>
      </c>
      <c r="Y727" t="s">
        <v>90</v>
      </c>
      <c r="Z727" t="s">
        <v>90</v>
      </c>
      <c r="AA727" t="s">
        <v>90</v>
      </c>
      <c r="AB727" t="s">
        <v>90</v>
      </c>
      <c r="AC727">
        <v>0</v>
      </c>
      <c r="AD727">
        <f>AC727/AY727</f>
        <v>0</v>
      </c>
      <c r="AH727" t="s">
        <v>90</v>
      </c>
      <c r="AI727" t="s">
        <v>90</v>
      </c>
      <c r="AJ727" t="s">
        <v>90</v>
      </c>
      <c r="AK727" t="s">
        <v>90</v>
      </c>
      <c r="AL727" t="s">
        <v>90</v>
      </c>
      <c r="AM727" t="s">
        <v>90</v>
      </c>
      <c r="AN727">
        <v>0</v>
      </c>
      <c r="AO727" t="s">
        <v>90</v>
      </c>
      <c r="AP727" t="s">
        <v>90</v>
      </c>
      <c r="AQ727">
        <v>0</v>
      </c>
      <c r="AR727" t="s">
        <v>90</v>
      </c>
      <c r="AT727" t="s">
        <v>90</v>
      </c>
      <c r="AU727" t="s">
        <v>90</v>
      </c>
      <c r="AW727">
        <v>2</v>
      </c>
      <c r="AY727">
        <v>75279.7</v>
      </c>
    </row>
    <row r="728" spans="1:51" ht="12.75" customHeight="1" x14ac:dyDescent="0.2">
      <c r="A728" t="s">
        <v>62</v>
      </c>
      <c r="B728">
        <v>1987</v>
      </c>
      <c r="C728" t="s">
        <v>90</v>
      </c>
      <c r="D728" t="s">
        <v>90</v>
      </c>
      <c r="G728">
        <v>0</v>
      </c>
      <c r="H728" t="s">
        <v>90</v>
      </c>
      <c r="I728" t="s">
        <v>90</v>
      </c>
      <c r="J728" t="s">
        <v>90</v>
      </c>
      <c r="K728" t="s">
        <v>90</v>
      </c>
      <c r="L728" t="s">
        <v>90</v>
      </c>
      <c r="M728" t="s">
        <v>90</v>
      </c>
      <c r="N728" t="s">
        <v>90</v>
      </c>
      <c r="O728">
        <v>0</v>
      </c>
      <c r="P728" t="s">
        <v>90</v>
      </c>
      <c r="Q728" t="s">
        <v>90</v>
      </c>
      <c r="R728" t="s">
        <v>90</v>
      </c>
      <c r="S728" t="s">
        <v>90</v>
      </c>
      <c r="T728" t="s">
        <v>90</v>
      </c>
      <c r="U728" t="s">
        <v>90</v>
      </c>
      <c r="V728" t="s">
        <v>90</v>
      </c>
      <c r="W728" t="s">
        <v>90</v>
      </c>
      <c r="X728" t="s">
        <v>90</v>
      </c>
      <c r="Y728" t="s">
        <v>90</v>
      </c>
      <c r="Z728" t="s">
        <v>90</v>
      </c>
      <c r="AA728" t="s">
        <v>90</v>
      </c>
      <c r="AB728" t="s">
        <v>90</v>
      </c>
      <c r="AC728">
        <v>166</v>
      </c>
      <c r="AD728">
        <f>AC728/AY728</f>
        <v>1.6133107858572901E-2</v>
      </c>
      <c r="AH728" t="s">
        <v>90</v>
      </c>
      <c r="AI728" t="s">
        <v>90</v>
      </c>
      <c r="AJ728" t="s">
        <v>90</v>
      </c>
      <c r="AK728" t="s">
        <v>90</v>
      </c>
      <c r="AL728" t="s">
        <v>90</v>
      </c>
      <c r="AM728" t="s">
        <v>90</v>
      </c>
      <c r="AN728">
        <v>0</v>
      </c>
      <c r="AO728" t="s">
        <v>90</v>
      </c>
      <c r="AP728" t="s">
        <v>90</v>
      </c>
      <c r="AQ728">
        <v>1</v>
      </c>
      <c r="AR728" t="s">
        <v>90</v>
      </c>
      <c r="AT728" t="s">
        <v>90</v>
      </c>
      <c r="AU728" t="s">
        <v>90</v>
      </c>
      <c r="AW728">
        <v>2</v>
      </c>
      <c r="AY728">
        <v>10289.4</v>
      </c>
    </row>
    <row r="729" spans="1:51" ht="12.75" customHeight="1" x14ac:dyDescent="0.2">
      <c r="A729" t="s">
        <v>64</v>
      </c>
      <c r="B729">
        <v>1987</v>
      </c>
      <c r="C729" t="s">
        <v>90</v>
      </c>
      <c r="D729" t="s">
        <v>90</v>
      </c>
      <c r="G729">
        <v>0</v>
      </c>
      <c r="H729" t="s">
        <v>90</v>
      </c>
      <c r="I729" t="s">
        <v>90</v>
      </c>
      <c r="J729" t="s">
        <v>90</v>
      </c>
      <c r="K729" t="s">
        <v>90</v>
      </c>
      <c r="L729" t="s">
        <v>90</v>
      </c>
      <c r="M729" t="s">
        <v>90</v>
      </c>
      <c r="N729" t="s">
        <v>90</v>
      </c>
      <c r="O729">
        <v>0</v>
      </c>
      <c r="P729" t="s">
        <v>90</v>
      </c>
      <c r="Q729" t="s">
        <v>90</v>
      </c>
      <c r="R729" t="s">
        <v>90</v>
      </c>
      <c r="S729" t="s">
        <v>90</v>
      </c>
      <c r="T729" t="s">
        <v>90</v>
      </c>
      <c r="U729" t="s">
        <v>90</v>
      </c>
      <c r="V729" t="s">
        <v>90</v>
      </c>
      <c r="W729" t="s">
        <v>90</v>
      </c>
      <c r="X729" t="s">
        <v>90</v>
      </c>
      <c r="Y729" t="s">
        <v>90</v>
      </c>
      <c r="Z729" t="s">
        <v>90</v>
      </c>
      <c r="AA729" t="s">
        <v>90</v>
      </c>
      <c r="AB729" t="s">
        <v>90</v>
      </c>
      <c r="AC729">
        <v>10386</v>
      </c>
      <c r="AD729">
        <f>AC729/AY729</f>
        <v>0.4407926288403835</v>
      </c>
      <c r="AH729" t="s">
        <v>90</v>
      </c>
      <c r="AI729" t="s">
        <v>90</v>
      </c>
      <c r="AJ729" t="s">
        <v>90</v>
      </c>
      <c r="AK729" t="s">
        <v>90</v>
      </c>
      <c r="AL729" t="s">
        <v>90</v>
      </c>
      <c r="AM729" t="s">
        <v>90</v>
      </c>
      <c r="AN729">
        <v>0</v>
      </c>
      <c r="AO729" t="s">
        <v>90</v>
      </c>
      <c r="AP729" t="s">
        <v>90</v>
      </c>
      <c r="AQ729">
        <v>0</v>
      </c>
      <c r="AR729" t="s">
        <v>90</v>
      </c>
      <c r="AT729" t="s">
        <v>90</v>
      </c>
      <c r="AU729" t="s">
        <v>90</v>
      </c>
      <c r="AW729">
        <v>2</v>
      </c>
      <c r="AY729">
        <v>23562.1</v>
      </c>
    </row>
    <row r="730" spans="1:51" ht="12.75" customHeight="1" x14ac:dyDescent="0.2">
      <c r="A730" t="s">
        <v>65</v>
      </c>
      <c r="B730">
        <v>1987</v>
      </c>
      <c r="C730" t="s">
        <v>90</v>
      </c>
      <c r="D730" t="s">
        <v>90</v>
      </c>
      <c r="G730">
        <v>0</v>
      </c>
      <c r="H730" t="s">
        <v>90</v>
      </c>
      <c r="I730" t="s">
        <v>90</v>
      </c>
      <c r="J730" t="s">
        <v>90</v>
      </c>
      <c r="K730" t="s">
        <v>90</v>
      </c>
      <c r="L730" t="s">
        <v>90</v>
      </c>
      <c r="M730" t="s">
        <v>90</v>
      </c>
      <c r="N730" t="s">
        <v>90</v>
      </c>
      <c r="O730">
        <v>0</v>
      </c>
      <c r="P730" t="s">
        <v>90</v>
      </c>
      <c r="Q730" t="s">
        <v>90</v>
      </c>
      <c r="R730" t="s">
        <v>90</v>
      </c>
      <c r="S730" t="s">
        <v>90</v>
      </c>
      <c r="T730" t="s">
        <v>90</v>
      </c>
      <c r="U730" t="s">
        <v>90</v>
      </c>
      <c r="V730" t="s">
        <v>90</v>
      </c>
      <c r="W730" t="s">
        <v>90</v>
      </c>
      <c r="X730" t="s">
        <v>90</v>
      </c>
      <c r="Y730" t="s">
        <v>90</v>
      </c>
      <c r="Z730" t="s">
        <v>90</v>
      </c>
      <c r="AA730" t="s">
        <v>90</v>
      </c>
      <c r="AB730" t="s">
        <v>90</v>
      </c>
      <c r="AC730">
        <v>223932</v>
      </c>
      <c r="AD730">
        <f>AC730/AY730</f>
        <v>13.526384459263554</v>
      </c>
      <c r="AH730" t="s">
        <v>90</v>
      </c>
      <c r="AI730" t="s">
        <v>90</v>
      </c>
      <c r="AJ730" t="s">
        <v>90</v>
      </c>
      <c r="AK730" t="s">
        <v>90</v>
      </c>
      <c r="AL730" t="s">
        <v>90</v>
      </c>
      <c r="AM730" t="s">
        <v>90</v>
      </c>
      <c r="AN730">
        <v>1</v>
      </c>
      <c r="AO730" t="s">
        <v>90</v>
      </c>
      <c r="AP730" t="s">
        <v>90</v>
      </c>
      <c r="AQ730">
        <v>0</v>
      </c>
      <c r="AR730" t="s">
        <v>90</v>
      </c>
      <c r="AT730" t="s">
        <v>90</v>
      </c>
      <c r="AU730" t="s">
        <v>90</v>
      </c>
      <c r="AW730">
        <v>2</v>
      </c>
      <c r="AY730">
        <v>16555.2</v>
      </c>
    </row>
    <row r="731" spans="1:51" ht="12.75" customHeight="1" x14ac:dyDescent="0.2">
      <c r="A731" t="s">
        <v>66</v>
      </c>
      <c r="B731">
        <v>1987</v>
      </c>
      <c r="C731" t="s">
        <v>90</v>
      </c>
      <c r="D731" t="s">
        <v>90</v>
      </c>
      <c r="G731">
        <v>0</v>
      </c>
      <c r="H731" t="s">
        <v>90</v>
      </c>
      <c r="I731" t="s">
        <v>90</v>
      </c>
      <c r="J731" t="s">
        <v>90</v>
      </c>
      <c r="K731" t="s">
        <v>90</v>
      </c>
      <c r="L731" t="s">
        <v>90</v>
      </c>
      <c r="M731" t="s">
        <v>90</v>
      </c>
      <c r="N731" t="s">
        <v>90</v>
      </c>
      <c r="O731">
        <v>0</v>
      </c>
      <c r="P731" t="s">
        <v>90</v>
      </c>
      <c r="Q731" t="s">
        <v>90</v>
      </c>
      <c r="R731" t="s">
        <v>90</v>
      </c>
      <c r="S731" t="s">
        <v>90</v>
      </c>
      <c r="T731" t="s">
        <v>90</v>
      </c>
      <c r="U731" t="s">
        <v>90</v>
      </c>
      <c r="V731" t="s">
        <v>90</v>
      </c>
      <c r="W731" t="s">
        <v>90</v>
      </c>
      <c r="X731" t="s">
        <v>90</v>
      </c>
      <c r="Y731" t="s">
        <v>90</v>
      </c>
      <c r="Z731" t="s">
        <v>90</v>
      </c>
      <c r="AA731" t="s">
        <v>90</v>
      </c>
      <c r="AB731" t="s">
        <v>90</v>
      </c>
      <c r="AC731">
        <v>10518</v>
      </c>
      <c r="AD731">
        <f>AC731/AY731</f>
        <v>0.57074949534414265</v>
      </c>
      <c r="AH731" t="s">
        <v>90</v>
      </c>
      <c r="AI731" t="s">
        <v>90</v>
      </c>
      <c r="AJ731" t="s">
        <v>90</v>
      </c>
      <c r="AK731" t="s">
        <v>90</v>
      </c>
      <c r="AL731" t="s">
        <v>90</v>
      </c>
      <c r="AM731" t="s">
        <v>90</v>
      </c>
      <c r="AN731">
        <v>0</v>
      </c>
      <c r="AO731" t="s">
        <v>90</v>
      </c>
      <c r="AP731" t="s">
        <v>90</v>
      </c>
      <c r="AQ731">
        <v>1</v>
      </c>
      <c r="AR731" t="s">
        <v>90</v>
      </c>
      <c r="AT731" t="s">
        <v>90</v>
      </c>
      <c r="AU731" t="s">
        <v>90</v>
      </c>
      <c r="AW731">
        <v>2</v>
      </c>
      <c r="AY731">
        <v>18428.400000000001</v>
      </c>
    </row>
    <row r="732" spans="1:51" ht="12.75" customHeight="1" x14ac:dyDescent="0.2">
      <c r="A732" t="s">
        <v>67</v>
      </c>
      <c r="B732">
        <v>1987</v>
      </c>
      <c r="C732" t="s">
        <v>90</v>
      </c>
      <c r="D732" t="s">
        <v>90</v>
      </c>
      <c r="G732">
        <v>1</v>
      </c>
      <c r="H732" t="s">
        <v>90</v>
      </c>
      <c r="I732" t="s">
        <v>90</v>
      </c>
      <c r="J732" t="s">
        <v>90</v>
      </c>
      <c r="K732" t="s">
        <v>90</v>
      </c>
      <c r="L732" t="s">
        <v>90</v>
      </c>
      <c r="M732" t="s">
        <v>90</v>
      </c>
      <c r="N732" t="s">
        <v>90</v>
      </c>
      <c r="O732">
        <v>0</v>
      </c>
      <c r="P732" t="s">
        <v>90</v>
      </c>
      <c r="Q732" t="s">
        <v>90</v>
      </c>
      <c r="R732" t="s">
        <v>90</v>
      </c>
      <c r="S732" t="s">
        <v>90</v>
      </c>
      <c r="T732" t="s">
        <v>90</v>
      </c>
      <c r="U732" t="s">
        <v>90</v>
      </c>
      <c r="V732" t="s">
        <v>90</v>
      </c>
      <c r="W732" t="s">
        <v>90</v>
      </c>
      <c r="X732" t="s">
        <v>90</v>
      </c>
      <c r="Y732" t="s">
        <v>90</v>
      </c>
      <c r="Z732" t="s">
        <v>90</v>
      </c>
      <c r="AA732" t="s">
        <v>90</v>
      </c>
      <c r="AB732" t="s">
        <v>90</v>
      </c>
      <c r="AC732">
        <v>207223</v>
      </c>
      <c r="AD732">
        <f>AC732/AY732</f>
        <v>1.3865893153471442</v>
      </c>
      <c r="AH732" t="s">
        <v>90</v>
      </c>
      <c r="AI732" t="s">
        <v>90</v>
      </c>
      <c r="AJ732" t="s">
        <v>90</v>
      </c>
      <c r="AK732" t="s">
        <v>90</v>
      </c>
      <c r="AL732" t="s">
        <v>90</v>
      </c>
      <c r="AM732" t="s">
        <v>90</v>
      </c>
      <c r="AN732">
        <v>0</v>
      </c>
      <c r="AO732" t="s">
        <v>90</v>
      </c>
      <c r="AP732" t="s">
        <v>90</v>
      </c>
      <c r="AQ732">
        <v>0</v>
      </c>
      <c r="AR732" t="s">
        <v>90</v>
      </c>
      <c r="AT732" t="s">
        <v>90</v>
      </c>
      <c r="AU732" t="s">
        <v>90</v>
      </c>
      <c r="AW732">
        <v>2</v>
      </c>
      <c r="AY732">
        <v>149448</v>
      </c>
    </row>
    <row r="733" spans="1:51" ht="12.75" customHeight="1" x14ac:dyDescent="0.2">
      <c r="A733" t="s">
        <v>68</v>
      </c>
      <c r="B733">
        <v>1987</v>
      </c>
      <c r="C733" t="s">
        <v>90</v>
      </c>
      <c r="D733" t="s">
        <v>90</v>
      </c>
      <c r="G733">
        <v>1</v>
      </c>
      <c r="H733" t="s">
        <v>90</v>
      </c>
      <c r="I733" t="s">
        <v>90</v>
      </c>
      <c r="J733" t="s">
        <v>90</v>
      </c>
      <c r="K733" t="s">
        <v>90</v>
      </c>
      <c r="L733" t="s">
        <v>90</v>
      </c>
      <c r="M733" t="s">
        <v>90</v>
      </c>
      <c r="N733" t="s">
        <v>90</v>
      </c>
      <c r="O733">
        <v>0</v>
      </c>
      <c r="P733" t="s">
        <v>90</v>
      </c>
      <c r="Q733" t="s">
        <v>90</v>
      </c>
      <c r="R733" t="s">
        <v>90</v>
      </c>
      <c r="S733" t="s">
        <v>90</v>
      </c>
      <c r="T733" t="s">
        <v>90</v>
      </c>
      <c r="U733" t="s">
        <v>90</v>
      </c>
      <c r="V733" t="s">
        <v>90</v>
      </c>
      <c r="W733" t="s">
        <v>90</v>
      </c>
      <c r="X733" t="s">
        <v>90</v>
      </c>
      <c r="Y733" t="s">
        <v>90</v>
      </c>
      <c r="Z733" t="s">
        <v>90</v>
      </c>
      <c r="AA733" t="s">
        <v>90</v>
      </c>
      <c r="AB733" t="s">
        <v>90</v>
      </c>
      <c r="AC733">
        <v>2352</v>
      </c>
      <c r="AD733">
        <f>AC733/AY733</f>
        <v>0.12675487052356443</v>
      </c>
      <c r="AH733" t="s">
        <v>90</v>
      </c>
      <c r="AI733" t="s">
        <v>90</v>
      </c>
      <c r="AJ733" t="s">
        <v>90</v>
      </c>
      <c r="AK733" t="s">
        <v>90</v>
      </c>
      <c r="AL733" t="s">
        <v>90</v>
      </c>
      <c r="AM733" t="s">
        <v>90</v>
      </c>
      <c r="AN733">
        <v>0</v>
      </c>
      <c r="AO733" t="s">
        <v>90</v>
      </c>
      <c r="AP733" t="s">
        <v>90</v>
      </c>
      <c r="AQ733">
        <v>1</v>
      </c>
      <c r="AR733" t="s">
        <v>90</v>
      </c>
      <c r="AT733" t="s">
        <v>90</v>
      </c>
      <c r="AU733" t="s">
        <v>90</v>
      </c>
      <c r="AW733">
        <v>2</v>
      </c>
      <c r="AY733">
        <v>18555.5</v>
      </c>
    </row>
    <row r="734" spans="1:51" ht="12.75" customHeight="1" x14ac:dyDescent="0.2">
      <c r="A734" t="s">
        <v>70</v>
      </c>
      <c r="B734">
        <v>1987</v>
      </c>
      <c r="C734" t="s">
        <v>90</v>
      </c>
      <c r="D734" t="s">
        <v>90</v>
      </c>
      <c r="G734">
        <v>1</v>
      </c>
      <c r="H734" t="s">
        <v>90</v>
      </c>
      <c r="I734" t="s">
        <v>90</v>
      </c>
      <c r="J734" t="s">
        <v>90</v>
      </c>
      <c r="K734" t="s">
        <v>90</v>
      </c>
      <c r="L734" t="s">
        <v>90</v>
      </c>
      <c r="M734" t="s">
        <v>90</v>
      </c>
      <c r="N734" t="s">
        <v>90</v>
      </c>
      <c r="O734">
        <v>0</v>
      </c>
      <c r="P734" t="s">
        <v>90</v>
      </c>
      <c r="Q734" t="s">
        <v>90</v>
      </c>
      <c r="R734" t="s">
        <v>90</v>
      </c>
      <c r="S734" t="s">
        <v>90</v>
      </c>
      <c r="T734" t="s">
        <v>90</v>
      </c>
      <c r="U734" t="s">
        <v>90</v>
      </c>
      <c r="V734" t="s">
        <v>90</v>
      </c>
      <c r="W734" t="s">
        <v>90</v>
      </c>
      <c r="X734" t="s">
        <v>90</v>
      </c>
      <c r="Y734" t="s">
        <v>90</v>
      </c>
      <c r="Z734" t="s">
        <v>90</v>
      </c>
      <c r="AA734" t="s">
        <v>90</v>
      </c>
      <c r="AB734" t="s">
        <v>90</v>
      </c>
      <c r="AC734">
        <v>84959</v>
      </c>
      <c r="AD734">
        <f>AC734/AY734</f>
        <v>0.25830156211046046</v>
      </c>
      <c r="AH734" t="s">
        <v>90</v>
      </c>
      <c r="AI734" t="s">
        <v>90</v>
      </c>
      <c r="AJ734" t="s">
        <v>90</v>
      </c>
      <c r="AK734" t="s">
        <v>90</v>
      </c>
      <c r="AL734" t="s">
        <v>90</v>
      </c>
      <c r="AM734" t="s">
        <v>90</v>
      </c>
      <c r="AN734">
        <v>0</v>
      </c>
      <c r="AO734" t="s">
        <v>90</v>
      </c>
      <c r="AP734" t="s">
        <v>90</v>
      </c>
      <c r="AQ734">
        <v>0</v>
      </c>
      <c r="AR734" t="s">
        <v>90</v>
      </c>
      <c r="AT734" t="s">
        <v>90</v>
      </c>
      <c r="AU734" t="s">
        <v>90</v>
      </c>
      <c r="AW734">
        <v>2</v>
      </c>
      <c r="AY734">
        <v>328914</v>
      </c>
    </row>
    <row r="735" spans="1:51" ht="12.75" customHeight="1" x14ac:dyDescent="0.2">
      <c r="A735" t="s">
        <v>71</v>
      </c>
      <c r="B735">
        <v>1987</v>
      </c>
      <c r="C735" t="s">
        <v>90</v>
      </c>
      <c r="D735" t="s">
        <v>90</v>
      </c>
      <c r="G735">
        <v>1</v>
      </c>
      <c r="H735" t="s">
        <v>90</v>
      </c>
      <c r="I735" t="s">
        <v>90</v>
      </c>
      <c r="J735" t="s">
        <v>90</v>
      </c>
      <c r="K735" t="s">
        <v>90</v>
      </c>
      <c r="L735" t="s">
        <v>90</v>
      </c>
      <c r="M735" t="s">
        <v>90</v>
      </c>
      <c r="N735" t="s">
        <v>90</v>
      </c>
      <c r="O735">
        <v>1</v>
      </c>
      <c r="P735" t="s">
        <v>90</v>
      </c>
      <c r="Q735" t="s">
        <v>90</v>
      </c>
      <c r="R735" t="s">
        <v>90</v>
      </c>
      <c r="S735" t="s">
        <v>90</v>
      </c>
      <c r="T735" t="s">
        <v>90</v>
      </c>
      <c r="U735" t="s">
        <v>90</v>
      </c>
      <c r="V735" t="s">
        <v>90</v>
      </c>
      <c r="W735" t="s">
        <v>90</v>
      </c>
      <c r="X735" t="s">
        <v>90</v>
      </c>
      <c r="Y735" t="s">
        <v>90</v>
      </c>
      <c r="Z735" t="s">
        <v>90</v>
      </c>
      <c r="AA735" t="s">
        <v>90</v>
      </c>
      <c r="AB735" t="s">
        <v>90</v>
      </c>
      <c r="AC735">
        <v>0</v>
      </c>
      <c r="AD735">
        <f>AC735/AY735</f>
        <v>0</v>
      </c>
      <c r="AH735" t="s">
        <v>90</v>
      </c>
      <c r="AI735" t="s">
        <v>90</v>
      </c>
      <c r="AJ735" t="s">
        <v>90</v>
      </c>
      <c r="AK735" t="s">
        <v>90</v>
      </c>
      <c r="AL735" t="s">
        <v>90</v>
      </c>
      <c r="AM735" t="s">
        <v>90</v>
      </c>
      <c r="AN735">
        <v>0</v>
      </c>
      <c r="AO735" t="s">
        <v>90</v>
      </c>
      <c r="AP735" t="s">
        <v>90</v>
      </c>
      <c r="AQ735">
        <v>0</v>
      </c>
      <c r="AR735" t="s">
        <v>90</v>
      </c>
      <c r="AT735" t="s">
        <v>90</v>
      </c>
      <c r="AU735" t="s">
        <v>90</v>
      </c>
      <c r="AW735">
        <v>2</v>
      </c>
      <c r="AY735">
        <v>87805.2</v>
      </c>
    </row>
    <row r="736" spans="1:51" ht="12.75" customHeight="1" x14ac:dyDescent="0.2">
      <c r="A736" t="s">
        <v>72</v>
      </c>
      <c r="B736">
        <v>1987</v>
      </c>
      <c r="C736" t="s">
        <v>90</v>
      </c>
      <c r="D736" t="s">
        <v>90</v>
      </c>
      <c r="G736">
        <v>0</v>
      </c>
      <c r="H736" t="s">
        <v>90</v>
      </c>
      <c r="I736" t="s">
        <v>90</v>
      </c>
      <c r="J736" t="s">
        <v>90</v>
      </c>
      <c r="K736" t="s">
        <v>90</v>
      </c>
      <c r="L736" t="s">
        <v>90</v>
      </c>
      <c r="M736" t="s">
        <v>90</v>
      </c>
      <c r="N736" t="s">
        <v>90</v>
      </c>
      <c r="O736">
        <v>1</v>
      </c>
      <c r="P736" t="s">
        <v>90</v>
      </c>
      <c r="Q736" t="s">
        <v>90</v>
      </c>
      <c r="R736" t="s">
        <v>90</v>
      </c>
      <c r="S736" t="s">
        <v>90</v>
      </c>
      <c r="T736" t="s">
        <v>90</v>
      </c>
      <c r="U736" t="s">
        <v>90</v>
      </c>
      <c r="V736" t="s">
        <v>90</v>
      </c>
      <c r="W736" t="s">
        <v>90</v>
      </c>
      <c r="X736" t="s">
        <v>90</v>
      </c>
      <c r="Y736" t="s">
        <v>90</v>
      </c>
      <c r="Z736" t="s">
        <v>90</v>
      </c>
      <c r="AA736" t="s">
        <v>90</v>
      </c>
      <c r="AB736" t="s">
        <v>90</v>
      </c>
      <c r="AC736">
        <v>0</v>
      </c>
      <c r="AD736">
        <f>AC736/AY736</f>
        <v>0</v>
      </c>
      <c r="AH736" t="s">
        <v>90</v>
      </c>
      <c r="AI736" t="s">
        <v>90</v>
      </c>
      <c r="AJ736" t="s">
        <v>90</v>
      </c>
      <c r="AK736" t="s">
        <v>90</v>
      </c>
      <c r="AL736" t="s">
        <v>90</v>
      </c>
      <c r="AM736" t="s">
        <v>90</v>
      </c>
      <c r="AN736">
        <v>0</v>
      </c>
      <c r="AO736" t="s">
        <v>90</v>
      </c>
      <c r="AP736" t="s">
        <v>90</v>
      </c>
      <c r="AQ736">
        <v>0</v>
      </c>
      <c r="AR736" t="s">
        <v>90</v>
      </c>
      <c r="AT736" t="s">
        <v>90</v>
      </c>
      <c r="AU736" t="s">
        <v>90</v>
      </c>
      <c r="AW736">
        <v>2</v>
      </c>
      <c r="AY736">
        <v>9072.5499999999993</v>
      </c>
    </row>
    <row r="737" spans="1:51" ht="12.75" customHeight="1" x14ac:dyDescent="0.2">
      <c r="A737" t="s">
        <v>73</v>
      </c>
      <c r="B737">
        <v>1987</v>
      </c>
      <c r="C737" t="s">
        <v>90</v>
      </c>
      <c r="D737" t="s">
        <v>90</v>
      </c>
      <c r="G737">
        <v>1</v>
      </c>
      <c r="H737" t="s">
        <v>90</v>
      </c>
      <c r="I737" t="s">
        <v>90</v>
      </c>
      <c r="J737" t="s">
        <v>90</v>
      </c>
      <c r="K737" t="s">
        <v>90</v>
      </c>
      <c r="L737" t="s">
        <v>90</v>
      </c>
      <c r="M737" t="s">
        <v>90</v>
      </c>
      <c r="N737" t="s">
        <v>90</v>
      </c>
      <c r="O737">
        <v>0</v>
      </c>
      <c r="P737" t="s">
        <v>90</v>
      </c>
      <c r="Q737" t="s">
        <v>90</v>
      </c>
      <c r="R737" t="s">
        <v>90</v>
      </c>
      <c r="S737" t="s">
        <v>90</v>
      </c>
      <c r="T737" t="s">
        <v>90</v>
      </c>
      <c r="U737" t="s">
        <v>90</v>
      </c>
      <c r="V737" t="s">
        <v>90</v>
      </c>
      <c r="W737" t="s">
        <v>90</v>
      </c>
      <c r="X737" t="s">
        <v>90</v>
      </c>
      <c r="Y737" t="s">
        <v>90</v>
      </c>
      <c r="Z737" t="s">
        <v>90</v>
      </c>
      <c r="AA737" t="s">
        <v>90</v>
      </c>
      <c r="AB737" t="s">
        <v>90</v>
      </c>
      <c r="AC737">
        <v>12354</v>
      </c>
      <c r="AD737">
        <f>AC737/AY737</f>
        <v>7.6366266311436393E-2</v>
      </c>
      <c r="AH737" t="s">
        <v>90</v>
      </c>
      <c r="AI737" t="s">
        <v>90</v>
      </c>
      <c r="AJ737" t="s">
        <v>90</v>
      </c>
      <c r="AK737" t="s">
        <v>90</v>
      </c>
      <c r="AL737" t="s">
        <v>90</v>
      </c>
      <c r="AM737" t="s">
        <v>90</v>
      </c>
      <c r="AN737">
        <v>0</v>
      </c>
      <c r="AO737" t="s">
        <v>90</v>
      </c>
      <c r="AP737" t="s">
        <v>90</v>
      </c>
      <c r="AQ737">
        <v>0</v>
      </c>
      <c r="AR737" t="s">
        <v>90</v>
      </c>
      <c r="AT737" t="s">
        <v>90</v>
      </c>
      <c r="AU737" t="s">
        <v>90</v>
      </c>
      <c r="AW737">
        <v>2</v>
      </c>
      <c r="AY737">
        <v>161773</v>
      </c>
    </row>
    <row r="738" spans="1:51" ht="12.75" customHeight="1" x14ac:dyDescent="0.2">
      <c r="A738" t="s">
        <v>74</v>
      </c>
      <c r="B738">
        <v>1987</v>
      </c>
      <c r="C738" t="s">
        <v>90</v>
      </c>
      <c r="D738" t="s">
        <v>90</v>
      </c>
      <c r="G738">
        <v>1</v>
      </c>
      <c r="H738" t="s">
        <v>90</v>
      </c>
      <c r="I738" t="s">
        <v>90</v>
      </c>
      <c r="J738" t="s">
        <v>90</v>
      </c>
      <c r="K738" t="s">
        <v>90</v>
      </c>
      <c r="L738" t="s">
        <v>90</v>
      </c>
      <c r="M738" t="s">
        <v>90</v>
      </c>
      <c r="N738" t="s">
        <v>90</v>
      </c>
      <c r="O738">
        <v>1</v>
      </c>
      <c r="P738" t="s">
        <v>90</v>
      </c>
      <c r="Q738" t="s">
        <v>90</v>
      </c>
      <c r="R738" t="s">
        <v>90</v>
      </c>
      <c r="S738" t="s">
        <v>90</v>
      </c>
      <c r="T738" t="s">
        <v>90</v>
      </c>
      <c r="U738" t="s">
        <v>90</v>
      </c>
      <c r="V738" t="s">
        <v>90</v>
      </c>
      <c r="W738" t="s">
        <v>90</v>
      </c>
      <c r="X738" t="s">
        <v>90</v>
      </c>
      <c r="Y738" t="s">
        <v>90</v>
      </c>
      <c r="Z738" t="s">
        <v>90</v>
      </c>
      <c r="AA738" t="s">
        <v>90</v>
      </c>
      <c r="AB738" t="s">
        <v>90</v>
      </c>
      <c r="AC738">
        <v>1498</v>
      </c>
      <c r="AD738">
        <f>AC738/AY738</f>
        <v>3.4659879685330866E-2</v>
      </c>
      <c r="AH738" t="s">
        <v>90</v>
      </c>
      <c r="AI738" t="s">
        <v>90</v>
      </c>
      <c r="AJ738" t="s">
        <v>90</v>
      </c>
      <c r="AK738" t="s">
        <v>90</v>
      </c>
      <c r="AL738" t="s">
        <v>90</v>
      </c>
      <c r="AM738" t="s">
        <v>90</v>
      </c>
      <c r="AN738">
        <v>0</v>
      </c>
      <c r="AO738" t="s">
        <v>90</v>
      </c>
      <c r="AP738" t="s">
        <v>90</v>
      </c>
      <c r="AQ738">
        <v>0</v>
      </c>
      <c r="AR738" t="s">
        <v>90</v>
      </c>
      <c r="AT738" t="s">
        <v>90</v>
      </c>
      <c r="AU738" t="s">
        <v>90</v>
      </c>
      <c r="AW738">
        <v>2</v>
      </c>
      <c r="AY738">
        <v>43220</v>
      </c>
    </row>
    <row r="739" spans="1:51" ht="12.75" customHeight="1" x14ac:dyDescent="0.2">
      <c r="A739" t="s">
        <v>75</v>
      </c>
      <c r="B739">
        <v>1987</v>
      </c>
      <c r="C739" t="s">
        <v>90</v>
      </c>
      <c r="D739" t="s">
        <v>90</v>
      </c>
      <c r="G739">
        <v>0</v>
      </c>
      <c r="H739" t="s">
        <v>90</v>
      </c>
      <c r="I739" t="s">
        <v>90</v>
      </c>
      <c r="J739" t="s">
        <v>90</v>
      </c>
      <c r="K739" t="s">
        <v>90</v>
      </c>
      <c r="L739" t="s">
        <v>90</v>
      </c>
      <c r="M739" t="s">
        <v>90</v>
      </c>
      <c r="N739" t="s">
        <v>90</v>
      </c>
      <c r="O739">
        <v>1</v>
      </c>
      <c r="P739" t="s">
        <v>90</v>
      </c>
      <c r="Q739" t="s">
        <v>90</v>
      </c>
      <c r="R739" t="s">
        <v>90</v>
      </c>
      <c r="S739" t="s">
        <v>90</v>
      </c>
      <c r="T739" t="s">
        <v>90</v>
      </c>
      <c r="U739" t="s">
        <v>90</v>
      </c>
      <c r="V739" t="s">
        <v>90</v>
      </c>
      <c r="W739" t="s">
        <v>90</v>
      </c>
      <c r="X739" t="s">
        <v>90</v>
      </c>
      <c r="Y739" t="s">
        <v>90</v>
      </c>
      <c r="Z739" t="s">
        <v>90</v>
      </c>
      <c r="AA739" t="s">
        <v>90</v>
      </c>
      <c r="AB739" t="s">
        <v>90</v>
      </c>
      <c r="AC739">
        <v>4817</v>
      </c>
      <c r="AD739">
        <f>AC739/AY739</f>
        <v>0.12442784373288698</v>
      </c>
      <c r="AH739" t="s">
        <v>90</v>
      </c>
      <c r="AI739" t="s">
        <v>90</v>
      </c>
      <c r="AJ739" t="s">
        <v>90</v>
      </c>
      <c r="AK739" t="s">
        <v>90</v>
      </c>
      <c r="AL739" t="s">
        <v>90</v>
      </c>
      <c r="AM739" t="s">
        <v>90</v>
      </c>
      <c r="AN739">
        <v>0</v>
      </c>
      <c r="AO739" t="s">
        <v>90</v>
      </c>
      <c r="AP739" t="s">
        <v>90</v>
      </c>
      <c r="AQ739">
        <v>0</v>
      </c>
      <c r="AR739" t="s">
        <v>90</v>
      </c>
      <c r="AT739" t="s">
        <v>90</v>
      </c>
      <c r="AU739" t="s">
        <v>90</v>
      </c>
      <c r="AW739">
        <v>2</v>
      </c>
      <c r="AY739">
        <v>38713.199999999997</v>
      </c>
    </row>
    <row r="740" spans="1:51" ht="12.75" customHeight="1" x14ac:dyDescent="0.2">
      <c r="A740" t="s">
        <v>76</v>
      </c>
      <c r="B740">
        <v>1987</v>
      </c>
      <c r="C740" t="s">
        <v>90</v>
      </c>
      <c r="D740" t="s">
        <v>90</v>
      </c>
      <c r="G740">
        <v>0</v>
      </c>
      <c r="H740" t="s">
        <v>90</v>
      </c>
      <c r="I740" t="s">
        <v>90</v>
      </c>
      <c r="J740" t="s">
        <v>90</v>
      </c>
      <c r="K740" t="s">
        <v>90</v>
      </c>
      <c r="L740" t="s">
        <v>90</v>
      </c>
      <c r="M740" t="s">
        <v>90</v>
      </c>
      <c r="N740" t="s">
        <v>90</v>
      </c>
      <c r="O740">
        <v>0</v>
      </c>
      <c r="P740" t="s">
        <v>90</v>
      </c>
      <c r="Q740" t="s">
        <v>90</v>
      </c>
      <c r="R740" t="s">
        <v>90</v>
      </c>
      <c r="S740" t="s">
        <v>90</v>
      </c>
      <c r="T740" t="s">
        <v>90</v>
      </c>
      <c r="U740" t="s">
        <v>90</v>
      </c>
      <c r="V740" t="s">
        <v>90</v>
      </c>
      <c r="W740" t="s">
        <v>90</v>
      </c>
      <c r="X740" t="s">
        <v>90</v>
      </c>
      <c r="Y740" t="s">
        <v>90</v>
      </c>
      <c r="Z740" t="s">
        <v>90</v>
      </c>
      <c r="AA740" t="s">
        <v>90</v>
      </c>
      <c r="AB740" t="s">
        <v>90</v>
      </c>
      <c r="AC740">
        <v>9716</v>
      </c>
      <c r="AD740">
        <f>AC740/AY740</f>
        <v>5.4287518229006612E-2</v>
      </c>
      <c r="AH740" t="s">
        <v>90</v>
      </c>
      <c r="AI740" t="s">
        <v>90</v>
      </c>
      <c r="AJ740" t="s">
        <v>90</v>
      </c>
      <c r="AK740" t="s">
        <v>90</v>
      </c>
      <c r="AL740" t="s">
        <v>90</v>
      </c>
      <c r="AM740" t="s">
        <v>90</v>
      </c>
      <c r="AN740">
        <v>0</v>
      </c>
      <c r="AO740" t="s">
        <v>90</v>
      </c>
      <c r="AP740" t="s">
        <v>90</v>
      </c>
      <c r="AQ740">
        <v>1</v>
      </c>
      <c r="AR740" t="s">
        <v>90</v>
      </c>
      <c r="AT740" t="s">
        <v>90</v>
      </c>
      <c r="AU740" t="s">
        <v>90</v>
      </c>
      <c r="AW740">
        <v>2</v>
      </c>
      <c r="AY740">
        <v>178973</v>
      </c>
    </row>
    <row r="741" spans="1:51" ht="12.75" customHeight="1" x14ac:dyDescent="0.2">
      <c r="A741" t="s">
        <v>77</v>
      </c>
      <c r="B741">
        <v>1987</v>
      </c>
      <c r="C741" t="s">
        <v>90</v>
      </c>
      <c r="D741" t="s">
        <v>90</v>
      </c>
      <c r="G741">
        <v>0</v>
      </c>
      <c r="H741" t="s">
        <v>90</v>
      </c>
      <c r="I741" t="s">
        <v>90</v>
      </c>
      <c r="J741" t="s">
        <v>90</v>
      </c>
      <c r="K741" t="s">
        <v>90</v>
      </c>
      <c r="L741" t="s">
        <v>90</v>
      </c>
      <c r="M741" t="s">
        <v>90</v>
      </c>
      <c r="N741" t="s">
        <v>90</v>
      </c>
      <c r="O741">
        <v>0</v>
      </c>
      <c r="P741" t="s">
        <v>90</v>
      </c>
      <c r="Q741" t="s">
        <v>90</v>
      </c>
      <c r="R741" t="s">
        <v>90</v>
      </c>
      <c r="S741" t="s">
        <v>90</v>
      </c>
      <c r="T741" t="s">
        <v>90</v>
      </c>
      <c r="U741" t="s">
        <v>90</v>
      </c>
      <c r="V741" t="s">
        <v>90</v>
      </c>
      <c r="W741" t="s">
        <v>90</v>
      </c>
      <c r="X741" t="s">
        <v>90</v>
      </c>
      <c r="Y741" t="s">
        <v>90</v>
      </c>
      <c r="Z741" t="s">
        <v>90</v>
      </c>
      <c r="AA741" t="s">
        <v>90</v>
      </c>
      <c r="AB741" t="s">
        <v>90</v>
      </c>
      <c r="AC741">
        <v>6716</v>
      </c>
      <c r="AD741">
        <f>AC741/AY741</f>
        <v>0.42324974634004925</v>
      </c>
      <c r="AH741" t="s">
        <v>90</v>
      </c>
      <c r="AI741" t="s">
        <v>90</v>
      </c>
      <c r="AJ741" t="s">
        <v>90</v>
      </c>
      <c r="AK741" t="s">
        <v>90</v>
      </c>
      <c r="AL741" t="s">
        <v>90</v>
      </c>
      <c r="AM741" t="s">
        <v>90</v>
      </c>
      <c r="AN741">
        <v>0</v>
      </c>
      <c r="AO741" t="s">
        <v>90</v>
      </c>
      <c r="AP741" t="s">
        <v>90</v>
      </c>
      <c r="AQ741">
        <v>0</v>
      </c>
      <c r="AR741" t="s">
        <v>90</v>
      </c>
      <c r="AT741" t="s">
        <v>90</v>
      </c>
      <c r="AU741" t="s">
        <v>90</v>
      </c>
      <c r="AW741">
        <v>2</v>
      </c>
      <c r="AY741">
        <v>15867.7</v>
      </c>
    </row>
    <row r="742" spans="1:51" ht="12.75" customHeight="1" x14ac:dyDescent="0.2">
      <c r="A742" t="s">
        <v>78</v>
      </c>
      <c r="B742">
        <v>1987</v>
      </c>
      <c r="C742" t="s">
        <v>90</v>
      </c>
      <c r="D742" t="s">
        <v>90</v>
      </c>
      <c r="G742">
        <v>0</v>
      </c>
      <c r="H742" t="s">
        <v>90</v>
      </c>
      <c r="I742" t="s">
        <v>90</v>
      </c>
      <c r="J742" t="s">
        <v>90</v>
      </c>
      <c r="K742" t="s">
        <v>90</v>
      </c>
      <c r="L742" t="s">
        <v>90</v>
      </c>
      <c r="M742" t="s">
        <v>90</v>
      </c>
      <c r="N742" t="s">
        <v>90</v>
      </c>
      <c r="O742">
        <v>1</v>
      </c>
      <c r="P742" t="s">
        <v>90</v>
      </c>
      <c r="Q742" t="s">
        <v>90</v>
      </c>
      <c r="R742" t="s">
        <v>90</v>
      </c>
      <c r="S742" t="s">
        <v>90</v>
      </c>
      <c r="T742" t="s">
        <v>90</v>
      </c>
      <c r="U742" t="s">
        <v>90</v>
      </c>
      <c r="V742" t="s">
        <v>90</v>
      </c>
      <c r="W742" t="s">
        <v>90</v>
      </c>
      <c r="X742" t="s">
        <v>90</v>
      </c>
      <c r="Y742" t="s">
        <v>90</v>
      </c>
      <c r="Z742" t="s">
        <v>90</v>
      </c>
      <c r="AA742" t="s">
        <v>90</v>
      </c>
      <c r="AB742" t="s">
        <v>90</v>
      </c>
      <c r="AC742">
        <v>9876</v>
      </c>
      <c r="AD742">
        <f>AC742/AY742</f>
        <v>0.23311585924296357</v>
      </c>
      <c r="AH742" t="s">
        <v>90</v>
      </c>
      <c r="AI742" t="s">
        <v>90</v>
      </c>
      <c r="AJ742" t="s">
        <v>90</v>
      </c>
      <c r="AK742" t="s">
        <v>90</v>
      </c>
      <c r="AL742" t="s">
        <v>90</v>
      </c>
      <c r="AM742" t="s">
        <v>90</v>
      </c>
      <c r="AN742">
        <v>0</v>
      </c>
      <c r="AO742" t="s">
        <v>90</v>
      </c>
      <c r="AP742" t="s">
        <v>90</v>
      </c>
      <c r="AQ742">
        <v>0</v>
      </c>
      <c r="AR742" t="s">
        <v>90</v>
      </c>
      <c r="AT742" t="s">
        <v>90</v>
      </c>
      <c r="AU742" t="s">
        <v>90</v>
      </c>
      <c r="AW742">
        <v>2</v>
      </c>
      <c r="AY742">
        <v>42365.2</v>
      </c>
    </row>
    <row r="743" spans="1:51" ht="12.75" customHeight="1" x14ac:dyDescent="0.2">
      <c r="A743" t="s">
        <v>80</v>
      </c>
      <c r="B743">
        <v>1987</v>
      </c>
      <c r="C743" t="s">
        <v>90</v>
      </c>
      <c r="D743" t="s">
        <v>90</v>
      </c>
      <c r="G743">
        <v>0</v>
      </c>
      <c r="H743" t="s">
        <v>90</v>
      </c>
      <c r="I743" t="s">
        <v>90</v>
      </c>
      <c r="J743" t="s">
        <v>90</v>
      </c>
      <c r="K743" t="s">
        <v>90</v>
      </c>
      <c r="L743" t="s">
        <v>90</v>
      </c>
      <c r="M743" t="s">
        <v>90</v>
      </c>
      <c r="N743" t="s">
        <v>90</v>
      </c>
      <c r="O743">
        <v>1</v>
      </c>
      <c r="P743" t="s">
        <v>90</v>
      </c>
      <c r="Q743" t="s">
        <v>90</v>
      </c>
      <c r="R743" t="s">
        <v>90</v>
      </c>
      <c r="S743" t="s">
        <v>90</v>
      </c>
      <c r="T743" t="s">
        <v>90</v>
      </c>
      <c r="U743" t="s">
        <v>90</v>
      </c>
      <c r="V743" t="s">
        <v>90</v>
      </c>
      <c r="W743" t="s">
        <v>90</v>
      </c>
      <c r="X743" t="s">
        <v>90</v>
      </c>
      <c r="Y743" t="s">
        <v>90</v>
      </c>
      <c r="Z743" t="s">
        <v>90</v>
      </c>
      <c r="AA743" t="s">
        <v>90</v>
      </c>
      <c r="AB743" t="s">
        <v>90</v>
      </c>
      <c r="AC743">
        <v>1300</v>
      </c>
      <c r="AD743">
        <f>AC743/AY743</f>
        <v>0.14209063415050022</v>
      </c>
      <c r="AH743" t="s">
        <v>90</v>
      </c>
      <c r="AI743" t="s">
        <v>90</v>
      </c>
      <c r="AJ743" t="s">
        <v>90</v>
      </c>
      <c r="AK743" t="s">
        <v>90</v>
      </c>
      <c r="AL743" t="s">
        <v>90</v>
      </c>
      <c r="AM743" t="s">
        <v>90</v>
      </c>
      <c r="AN743">
        <v>0</v>
      </c>
      <c r="AO743" t="s">
        <v>90</v>
      </c>
      <c r="AP743" t="s">
        <v>90</v>
      </c>
      <c r="AQ743">
        <v>0</v>
      </c>
      <c r="AR743" t="s">
        <v>90</v>
      </c>
      <c r="AT743" t="s">
        <v>90</v>
      </c>
      <c r="AU743" t="s">
        <v>90</v>
      </c>
      <c r="AW743">
        <v>2</v>
      </c>
      <c r="AY743">
        <v>9149.09</v>
      </c>
    </row>
    <row r="744" spans="1:51" ht="12.75" customHeight="1" x14ac:dyDescent="0.2">
      <c r="A744" t="s">
        <v>81</v>
      </c>
      <c r="B744">
        <v>1987</v>
      </c>
      <c r="C744" t="s">
        <v>90</v>
      </c>
      <c r="D744" t="s">
        <v>90</v>
      </c>
      <c r="G744">
        <v>1</v>
      </c>
      <c r="H744" t="s">
        <v>90</v>
      </c>
      <c r="I744" t="s">
        <v>90</v>
      </c>
      <c r="J744" t="s">
        <v>90</v>
      </c>
      <c r="K744" t="s">
        <v>90</v>
      </c>
      <c r="L744" t="s">
        <v>90</v>
      </c>
      <c r="M744" t="s">
        <v>90</v>
      </c>
      <c r="N744" t="s">
        <v>90</v>
      </c>
      <c r="O744">
        <v>0</v>
      </c>
      <c r="P744" t="s">
        <v>90</v>
      </c>
      <c r="Q744" t="s">
        <v>90</v>
      </c>
      <c r="R744" t="s">
        <v>90</v>
      </c>
      <c r="S744" t="s">
        <v>90</v>
      </c>
      <c r="T744" t="s">
        <v>90</v>
      </c>
      <c r="U744" t="s">
        <v>90</v>
      </c>
      <c r="V744" t="s">
        <v>90</v>
      </c>
      <c r="W744" t="s">
        <v>90</v>
      </c>
      <c r="X744" t="s">
        <v>90</v>
      </c>
      <c r="Y744" t="s">
        <v>90</v>
      </c>
      <c r="Z744" t="s">
        <v>90</v>
      </c>
      <c r="AA744" t="s">
        <v>90</v>
      </c>
      <c r="AB744" t="s">
        <v>90</v>
      </c>
      <c r="AC744">
        <v>0</v>
      </c>
      <c r="AD744">
        <f>AC744/AY744</f>
        <v>0</v>
      </c>
      <c r="AH744" t="s">
        <v>90</v>
      </c>
      <c r="AI744" t="s">
        <v>90</v>
      </c>
      <c r="AJ744" t="s">
        <v>90</v>
      </c>
      <c r="AK744" t="s">
        <v>90</v>
      </c>
      <c r="AL744" t="s">
        <v>90</v>
      </c>
      <c r="AM744" t="s">
        <v>90</v>
      </c>
      <c r="AN744">
        <v>0</v>
      </c>
      <c r="AO744" t="s">
        <v>90</v>
      </c>
      <c r="AP744" t="s">
        <v>90</v>
      </c>
      <c r="AQ744">
        <v>0</v>
      </c>
      <c r="AR744" t="s">
        <v>90</v>
      </c>
      <c r="AT744" t="s">
        <v>90</v>
      </c>
      <c r="AU744" t="s">
        <v>90</v>
      </c>
      <c r="AW744">
        <v>2</v>
      </c>
      <c r="AY744">
        <v>63534.9</v>
      </c>
    </row>
    <row r="745" spans="1:51" ht="12.75" customHeight="1" x14ac:dyDescent="0.2">
      <c r="A745" t="s">
        <v>82</v>
      </c>
      <c r="B745">
        <v>1987</v>
      </c>
      <c r="C745" t="s">
        <v>90</v>
      </c>
      <c r="D745" t="s">
        <v>90</v>
      </c>
      <c r="G745">
        <v>1</v>
      </c>
      <c r="H745" t="s">
        <v>90</v>
      </c>
      <c r="I745" t="s">
        <v>90</v>
      </c>
      <c r="J745" t="s">
        <v>90</v>
      </c>
      <c r="K745" t="s">
        <v>90</v>
      </c>
      <c r="L745" t="s">
        <v>90</v>
      </c>
      <c r="M745" t="s">
        <v>90</v>
      </c>
      <c r="N745" t="s">
        <v>90</v>
      </c>
      <c r="O745">
        <v>0</v>
      </c>
      <c r="P745" t="s">
        <v>90</v>
      </c>
      <c r="Q745" t="s">
        <v>90</v>
      </c>
      <c r="R745" t="s">
        <v>90</v>
      </c>
      <c r="S745" t="s">
        <v>90</v>
      </c>
      <c r="T745" t="s">
        <v>90</v>
      </c>
      <c r="U745" t="s">
        <v>90</v>
      </c>
      <c r="V745" t="s">
        <v>90</v>
      </c>
      <c r="W745" t="s">
        <v>90</v>
      </c>
      <c r="X745" t="s">
        <v>90</v>
      </c>
      <c r="Y745" t="s">
        <v>90</v>
      </c>
      <c r="Z745" t="s">
        <v>90</v>
      </c>
      <c r="AA745" t="s">
        <v>90</v>
      </c>
      <c r="AB745" t="s">
        <v>90</v>
      </c>
      <c r="AC745">
        <v>180</v>
      </c>
      <c r="AD745">
        <f>AC745/AY745</f>
        <v>7.578053955744165E-4</v>
      </c>
      <c r="AH745" t="s">
        <v>90</v>
      </c>
      <c r="AI745" t="s">
        <v>90</v>
      </c>
      <c r="AJ745" t="s">
        <v>90</v>
      </c>
      <c r="AK745" t="s">
        <v>90</v>
      </c>
      <c r="AL745" t="s">
        <v>90</v>
      </c>
      <c r="AM745" t="s">
        <v>90</v>
      </c>
      <c r="AN745">
        <v>0</v>
      </c>
      <c r="AO745" t="s">
        <v>90</v>
      </c>
      <c r="AP745" t="s">
        <v>90</v>
      </c>
      <c r="AQ745">
        <v>0</v>
      </c>
      <c r="AR745" t="s">
        <v>90</v>
      </c>
      <c r="AT745" t="s">
        <v>90</v>
      </c>
      <c r="AU745" t="s">
        <v>90</v>
      </c>
      <c r="AW745">
        <v>2</v>
      </c>
      <c r="AY745">
        <v>237528</v>
      </c>
    </row>
    <row r="746" spans="1:51" ht="12.75" customHeight="1" x14ac:dyDescent="0.2">
      <c r="A746" t="s">
        <v>83</v>
      </c>
      <c r="B746">
        <v>1987</v>
      </c>
      <c r="C746" t="s">
        <v>90</v>
      </c>
      <c r="D746" t="s">
        <v>90</v>
      </c>
      <c r="G746">
        <v>1</v>
      </c>
      <c r="H746" t="s">
        <v>90</v>
      </c>
      <c r="I746" t="s">
        <v>90</v>
      </c>
      <c r="J746" t="s">
        <v>90</v>
      </c>
      <c r="K746" t="s">
        <v>90</v>
      </c>
      <c r="L746" t="s">
        <v>90</v>
      </c>
      <c r="M746" t="s">
        <v>90</v>
      </c>
      <c r="N746" t="s">
        <v>90</v>
      </c>
      <c r="O746">
        <v>1</v>
      </c>
      <c r="P746" t="s">
        <v>90</v>
      </c>
      <c r="Q746" t="s">
        <v>90</v>
      </c>
      <c r="R746" t="s">
        <v>90</v>
      </c>
      <c r="S746" t="s">
        <v>90</v>
      </c>
      <c r="T746" t="s">
        <v>90</v>
      </c>
      <c r="U746" t="s">
        <v>90</v>
      </c>
      <c r="V746" t="s">
        <v>90</v>
      </c>
      <c r="W746" t="s">
        <v>90</v>
      </c>
      <c r="X746" t="s">
        <v>90</v>
      </c>
      <c r="Y746" t="s">
        <v>90</v>
      </c>
      <c r="Z746" t="s">
        <v>90</v>
      </c>
      <c r="AA746" t="s">
        <v>90</v>
      </c>
      <c r="AB746" t="s">
        <v>90</v>
      </c>
      <c r="AC746">
        <v>0</v>
      </c>
      <c r="AD746">
        <f>AC746/AY746</f>
        <v>0</v>
      </c>
      <c r="AH746" t="s">
        <v>90</v>
      </c>
      <c r="AI746" t="s">
        <v>90</v>
      </c>
      <c r="AJ746" t="s">
        <v>90</v>
      </c>
      <c r="AK746" t="s">
        <v>90</v>
      </c>
      <c r="AL746" t="s">
        <v>90</v>
      </c>
      <c r="AM746" t="s">
        <v>90</v>
      </c>
      <c r="AN746">
        <v>0</v>
      </c>
      <c r="AO746" t="s">
        <v>90</v>
      </c>
      <c r="AP746" t="s">
        <v>90</v>
      </c>
      <c r="AQ746">
        <v>1</v>
      </c>
      <c r="AR746" t="s">
        <v>90</v>
      </c>
      <c r="AT746" t="s">
        <v>90</v>
      </c>
      <c r="AU746" t="s">
        <v>90</v>
      </c>
      <c r="AW746">
        <v>2</v>
      </c>
      <c r="AY746">
        <v>20191.599999999999</v>
      </c>
    </row>
    <row r="747" spans="1:51" ht="12.75" customHeight="1" x14ac:dyDescent="0.2">
      <c r="A747" t="s">
        <v>84</v>
      </c>
      <c r="B747">
        <v>1987</v>
      </c>
      <c r="C747" t="s">
        <v>90</v>
      </c>
      <c r="D747" t="s">
        <v>90</v>
      </c>
      <c r="G747">
        <v>0</v>
      </c>
      <c r="H747" t="s">
        <v>90</v>
      </c>
      <c r="I747" t="s">
        <v>90</v>
      </c>
      <c r="J747" t="s">
        <v>90</v>
      </c>
      <c r="K747" t="s">
        <v>90</v>
      </c>
      <c r="L747" t="s">
        <v>90</v>
      </c>
      <c r="M747" t="s">
        <v>90</v>
      </c>
      <c r="N747" t="s">
        <v>90</v>
      </c>
      <c r="O747">
        <v>0</v>
      </c>
      <c r="P747" t="s">
        <v>90</v>
      </c>
      <c r="Q747" t="s">
        <v>90</v>
      </c>
      <c r="R747" t="s">
        <v>90</v>
      </c>
      <c r="S747" t="s">
        <v>90</v>
      </c>
      <c r="T747" t="s">
        <v>90</v>
      </c>
      <c r="U747" t="s">
        <v>90</v>
      </c>
      <c r="V747" t="s">
        <v>90</v>
      </c>
      <c r="W747" t="s">
        <v>90</v>
      </c>
      <c r="X747" t="s">
        <v>90</v>
      </c>
      <c r="Y747" t="s">
        <v>90</v>
      </c>
      <c r="Z747" t="s">
        <v>90</v>
      </c>
      <c r="AA747" t="s">
        <v>90</v>
      </c>
      <c r="AB747" t="s">
        <v>90</v>
      </c>
      <c r="AC747">
        <v>239</v>
      </c>
      <c r="AD747">
        <f>AC747/AY747</f>
        <v>3.0724177871135856E-2</v>
      </c>
      <c r="AH747" t="s">
        <v>90</v>
      </c>
      <c r="AI747" t="s">
        <v>90</v>
      </c>
      <c r="AJ747" t="s">
        <v>90</v>
      </c>
      <c r="AK747" t="s">
        <v>90</v>
      </c>
      <c r="AL747" t="s">
        <v>90</v>
      </c>
      <c r="AM747" t="s">
        <v>90</v>
      </c>
      <c r="AN747">
        <v>0</v>
      </c>
      <c r="AO747" t="s">
        <v>90</v>
      </c>
      <c r="AP747" t="s">
        <v>90</v>
      </c>
      <c r="AQ747">
        <v>0</v>
      </c>
      <c r="AR747" t="s">
        <v>90</v>
      </c>
      <c r="AT747" t="s">
        <v>90</v>
      </c>
      <c r="AU747" t="s">
        <v>90</v>
      </c>
      <c r="AW747">
        <v>2</v>
      </c>
      <c r="AY747">
        <v>7778.89</v>
      </c>
    </row>
    <row r="748" spans="1:51" ht="12.75" customHeight="1" x14ac:dyDescent="0.2">
      <c r="A748" t="s">
        <v>85</v>
      </c>
      <c r="B748">
        <v>1987</v>
      </c>
      <c r="C748" t="s">
        <v>90</v>
      </c>
      <c r="D748" t="s">
        <v>90</v>
      </c>
      <c r="G748">
        <v>0</v>
      </c>
      <c r="H748" t="s">
        <v>90</v>
      </c>
      <c r="I748" t="s">
        <v>90</v>
      </c>
      <c r="J748" t="s">
        <v>90</v>
      </c>
      <c r="K748" t="s">
        <v>90</v>
      </c>
      <c r="L748" t="s">
        <v>90</v>
      </c>
      <c r="M748" t="s">
        <v>90</v>
      </c>
      <c r="N748" t="s">
        <v>90</v>
      </c>
      <c r="O748">
        <v>0</v>
      </c>
      <c r="P748" t="s">
        <v>90</v>
      </c>
      <c r="Q748" t="s">
        <v>90</v>
      </c>
      <c r="R748" t="s">
        <v>90</v>
      </c>
      <c r="S748" t="s">
        <v>90</v>
      </c>
      <c r="T748" t="s">
        <v>90</v>
      </c>
      <c r="U748" t="s">
        <v>90</v>
      </c>
      <c r="V748" t="s">
        <v>90</v>
      </c>
      <c r="W748" t="s">
        <v>90</v>
      </c>
      <c r="X748" t="s">
        <v>90</v>
      </c>
      <c r="Y748" t="s">
        <v>90</v>
      </c>
      <c r="Z748" t="s">
        <v>90</v>
      </c>
      <c r="AA748" t="s">
        <v>90</v>
      </c>
      <c r="AB748" t="s">
        <v>90</v>
      </c>
      <c r="AC748">
        <v>188</v>
      </c>
      <c r="AD748">
        <f>AC748/AY748</f>
        <v>1.8804738794176131E-3</v>
      </c>
      <c r="AH748" t="s">
        <v>90</v>
      </c>
      <c r="AI748" t="s">
        <v>90</v>
      </c>
      <c r="AJ748" t="s">
        <v>90</v>
      </c>
      <c r="AK748" t="s">
        <v>90</v>
      </c>
      <c r="AL748" t="s">
        <v>90</v>
      </c>
      <c r="AM748" t="s">
        <v>90</v>
      </c>
      <c r="AN748">
        <v>0</v>
      </c>
      <c r="AO748" t="s">
        <v>90</v>
      </c>
      <c r="AP748" t="s">
        <v>90</v>
      </c>
      <c r="AQ748">
        <v>0.5</v>
      </c>
      <c r="AR748" t="s">
        <v>90</v>
      </c>
      <c r="AT748" t="s">
        <v>90</v>
      </c>
      <c r="AU748" t="s">
        <v>90</v>
      </c>
      <c r="AW748">
        <v>2</v>
      </c>
      <c r="AY748">
        <v>99974.8</v>
      </c>
    </row>
    <row r="749" spans="1:51" ht="12.75" customHeight="1" x14ac:dyDescent="0.2">
      <c r="A749" t="s">
        <v>86</v>
      </c>
      <c r="B749">
        <v>1987</v>
      </c>
      <c r="C749" t="s">
        <v>90</v>
      </c>
      <c r="D749" t="s">
        <v>90</v>
      </c>
      <c r="G749">
        <v>1</v>
      </c>
      <c r="H749" t="s">
        <v>90</v>
      </c>
      <c r="I749" t="s">
        <v>90</v>
      </c>
      <c r="J749" t="s">
        <v>90</v>
      </c>
      <c r="K749" t="s">
        <v>90</v>
      </c>
      <c r="L749" t="s">
        <v>90</v>
      </c>
      <c r="M749" t="s">
        <v>90</v>
      </c>
      <c r="N749" t="s">
        <v>90</v>
      </c>
      <c r="O749">
        <v>1</v>
      </c>
      <c r="P749" t="s">
        <v>90</v>
      </c>
      <c r="Q749" t="s">
        <v>90</v>
      </c>
      <c r="R749" t="s">
        <v>90</v>
      </c>
      <c r="S749" t="s">
        <v>90</v>
      </c>
      <c r="T749" t="s">
        <v>90</v>
      </c>
      <c r="U749" t="s">
        <v>90</v>
      </c>
      <c r="V749" t="s">
        <v>90</v>
      </c>
      <c r="W749" t="s">
        <v>90</v>
      </c>
      <c r="X749" t="s">
        <v>90</v>
      </c>
      <c r="Y749" t="s">
        <v>90</v>
      </c>
      <c r="Z749" t="s">
        <v>90</v>
      </c>
      <c r="AA749" t="s">
        <v>90</v>
      </c>
      <c r="AB749" t="s">
        <v>90</v>
      </c>
      <c r="AC749">
        <v>9335</v>
      </c>
      <c r="AD749">
        <f>AC749/AY749</f>
        <v>0.12909819345506041</v>
      </c>
      <c r="AH749" t="s">
        <v>90</v>
      </c>
      <c r="AI749" t="s">
        <v>90</v>
      </c>
      <c r="AJ749" t="s">
        <v>90</v>
      </c>
      <c r="AK749" t="s">
        <v>90</v>
      </c>
      <c r="AL749" t="s">
        <v>90</v>
      </c>
      <c r="AM749" t="s">
        <v>90</v>
      </c>
      <c r="AN749">
        <v>0</v>
      </c>
      <c r="AO749" t="s">
        <v>90</v>
      </c>
      <c r="AP749" t="s">
        <v>90</v>
      </c>
      <c r="AQ749">
        <v>1</v>
      </c>
      <c r="AR749" t="s">
        <v>90</v>
      </c>
      <c r="AT749" t="s">
        <v>90</v>
      </c>
      <c r="AU749" t="s">
        <v>90</v>
      </c>
      <c r="AW749">
        <v>2</v>
      </c>
      <c r="AY749">
        <v>72309.3</v>
      </c>
    </row>
    <row r="750" spans="1:51" ht="12.75" customHeight="1" x14ac:dyDescent="0.2">
      <c r="A750" t="s">
        <v>87</v>
      </c>
      <c r="B750">
        <v>1987</v>
      </c>
      <c r="C750" t="s">
        <v>90</v>
      </c>
      <c r="D750" t="s">
        <v>90</v>
      </c>
      <c r="G750">
        <v>0</v>
      </c>
      <c r="H750" t="s">
        <v>90</v>
      </c>
      <c r="I750" t="s">
        <v>90</v>
      </c>
      <c r="J750" t="s">
        <v>90</v>
      </c>
      <c r="K750" t="s">
        <v>90</v>
      </c>
      <c r="L750" t="s">
        <v>90</v>
      </c>
      <c r="M750" t="s">
        <v>90</v>
      </c>
      <c r="N750" t="s">
        <v>90</v>
      </c>
      <c r="O750">
        <v>0</v>
      </c>
      <c r="P750" t="s">
        <v>90</v>
      </c>
      <c r="Q750" t="s">
        <v>90</v>
      </c>
      <c r="R750" t="s">
        <v>90</v>
      </c>
      <c r="S750" t="s">
        <v>90</v>
      </c>
      <c r="T750" t="s">
        <v>90</v>
      </c>
      <c r="U750" t="s">
        <v>90</v>
      </c>
      <c r="V750" t="s">
        <v>90</v>
      </c>
      <c r="W750" t="s">
        <v>90</v>
      </c>
      <c r="X750" t="s">
        <v>90</v>
      </c>
      <c r="Y750" t="s">
        <v>90</v>
      </c>
      <c r="Z750" t="s">
        <v>90</v>
      </c>
      <c r="AA750" t="s">
        <v>90</v>
      </c>
      <c r="AB750" t="s">
        <v>90</v>
      </c>
      <c r="AC750">
        <v>15543</v>
      </c>
      <c r="AD750">
        <f>AC750/AY750</f>
        <v>0.71927031754699344</v>
      </c>
      <c r="AH750" t="s">
        <v>90</v>
      </c>
      <c r="AI750" t="s">
        <v>90</v>
      </c>
      <c r="AJ750" t="s">
        <v>90</v>
      </c>
      <c r="AK750" t="s">
        <v>90</v>
      </c>
      <c r="AL750" t="s">
        <v>90</v>
      </c>
      <c r="AM750" t="s">
        <v>90</v>
      </c>
      <c r="AN750">
        <v>0</v>
      </c>
      <c r="AO750" t="s">
        <v>90</v>
      </c>
      <c r="AP750" t="s">
        <v>90</v>
      </c>
      <c r="AQ750">
        <v>0</v>
      </c>
      <c r="AR750" t="s">
        <v>90</v>
      </c>
      <c r="AT750" t="s">
        <v>90</v>
      </c>
      <c r="AU750" t="s">
        <v>90</v>
      </c>
      <c r="AW750">
        <v>2</v>
      </c>
      <c r="AY750">
        <v>21609.4</v>
      </c>
    </row>
    <row r="751" spans="1:51" ht="12.75" customHeight="1" x14ac:dyDescent="0.2">
      <c r="A751" t="s">
        <v>88</v>
      </c>
      <c r="B751">
        <v>1987</v>
      </c>
      <c r="C751" t="s">
        <v>90</v>
      </c>
      <c r="D751" t="s">
        <v>90</v>
      </c>
      <c r="G751">
        <v>0</v>
      </c>
      <c r="H751" t="s">
        <v>90</v>
      </c>
      <c r="I751" t="s">
        <v>90</v>
      </c>
      <c r="J751" t="s">
        <v>90</v>
      </c>
      <c r="K751" t="s">
        <v>90</v>
      </c>
      <c r="L751" t="s">
        <v>90</v>
      </c>
      <c r="M751" t="s">
        <v>90</v>
      </c>
      <c r="N751" t="s">
        <v>90</v>
      </c>
      <c r="O751">
        <v>1</v>
      </c>
      <c r="P751" t="s">
        <v>90</v>
      </c>
      <c r="Q751" t="s">
        <v>90</v>
      </c>
      <c r="R751" t="s">
        <v>90</v>
      </c>
      <c r="S751" t="s">
        <v>90</v>
      </c>
      <c r="T751" t="s">
        <v>90</v>
      </c>
      <c r="U751" t="s">
        <v>90</v>
      </c>
      <c r="V751" t="s">
        <v>90</v>
      </c>
      <c r="W751" t="s">
        <v>90</v>
      </c>
      <c r="X751" t="s">
        <v>90</v>
      </c>
      <c r="Y751" t="s">
        <v>90</v>
      </c>
      <c r="Z751" t="s">
        <v>90</v>
      </c>
      <c r="AA751" t="s">
        <v>90</v>
      </c>
      <c r="AB751" t="s">
        <v>90</v>
      </c>
      <c r="AC751">
        <v>644</v>
      </c>
      <c r="AD751">
        <f>AC751/AY751</f>
        <v>9.0121734311611294E-3</v>
      </c>
      <c r="AH751" t="s">
        <v>90</v>
      </c>
      <c r="AI751" t="s">
        <v>90</v>
      </c>
      <c r="AJ751" t="s">
        <v>90</v>
      </c>
      <c r="AK751" t="s">
        <v>90</v>
      </c>
      <c r="AL751" t="s">
        <v>90</v>
      </c>
      <c r="AM751" t="s">
        <v>90</v>
      </c>
      <c r="AN751">
        <v>0</v>
      </c>
      <c r="AO751" t="s">
        <v>90</v>
      </c>
      <c r="AP751" t="s">
        <v>90</v>
      </c>
      <c r="AQ751">
        <v>0</v>
      </c>
      <c r="AR751" t="s">
        <v>90</v>
      </c>
      <c r="AT751" t="s">
        <v>90</v>
      </c>
      <c r="AU751" t="s">
        <v>90</v>
      </c>
      <c r="AW751">
        <v>2</v>
      </c>
      <c r="AY751">
        <v>71458.899999999994</v>
      </c>
    </row>
    <row r="752" spans="1:51" ht="12.75" customHeight="1" x14ac:dyDescent="0.2">
      <c r="A752" t="s">
        <v>89</v>
      </c>
      <c r="B752">
        <v>1987</v>
      </c>
      <c r="C752" t="s">
        <v>90</v>
      </c>
      <c r="D752" t="s">
        <v>90</v>
      </c>
      <c r="G752">
        <v>0</v>
      </c>
      <c r="H752" t="s">
        <v>90</v>
      </c>
      <c r="I752" t="s">
        <v>90</v>
      </c>
      <c r="J752" t="s">
        <v>90</v>
      </c>
      <c r="K752" t="s">
        <v>90</v>
      </c>
      <c r="L752" t="s">
        <v>90</v>
      </c>
      <c r="M752" t="s">
        <v>90</v>
      </c>
      <c r="N752" t="s">
        <v>90</v>
      </c>
      <c r="O752">
        <v>0</v>
      </c>
      <c r="P752" t="s">
        <v>90</v>
      </c>
      <c r="Q752" t="s">
        <v>90</v>
      </c>
      <c r="R752" t="s">
        <v>90</v>
      </c>
      <c r="S752" t="s">
        <v>90</v>
      </c>
      <c r="T752" t="s">
        <v>90</v>
      </c>
      <c r="U752" t="s">
        <v>90</v>
      </c>
      <c r="V752" t="s">
        <v>90</v>
      </c>
      <c r="W752" t="s">
        <v>90</v>
      </c>
      <c r="X752" t="s">
        <v>90</v>
      </c>
      <c r="Y752" t="s">
        <v>90</v>
      </c>
      <c r="Z752" t="s">
        <v>90</v>
      </c>
      <c r="AA752" t="s">
        <v>90</v>
      </c>
      <c r="AB752" t="s">
        <v>90</v>
      </c>
      <c r="AC752">
        <v>172</v>
      </c>
      <c r="AD752">
        <f>AC752/AY752</f>
        <v>2.5390714379558702E-2</v>
      </c>
      <c r="AH752" t="s">
        <v>90</v>
      </c>
      <c r="AI752" t="s">
        <v>90</v>
      </c>
      <c r="AJ752" t="s">
        <v>90</v>
      </c>
      <c r="AK752" t="s">
        <v>90</v>
      </c>
      <c r="AL752" t="s">
        <v>90</v>
      </c>
      <c r="AM752" t="s">
        <v>90</v>
      </c>
      <c r="AN752">
        <v>0</v>
      </c>
      <c r="AO752" t="s">
        <v>90</v>
      </c>
      <c r="AP752" t="s">
        <v>90</v>
      </c>
      <c r="AQ752">
        <v>1</v>
      </c>
      <c r="AR752" t="s">
        <v>90</v>
      </c>
      <c r="AT752" t="s">
        <v>90</v>
      </c>
      <c r="AU752" t="s">
        <v>90</v>
      </c>
      <c r="AW752">
        <v>2</v>
      </c>
      <c r="AY752">
        <v>6774.13</v>
      </c>
    </row>
    <row r="753" spans="1:51" ht="12.75" customHeight="1" x14ac:dyDescent="0.2">
      <c r="A753" t="s">
        <v>34</v>
      </c>
      <c r="B753">
        <v>1988</v>
      </c>
      <c r="C753" t="s">
        <v>90</v>
      </c>
      <c r="D753" t="s">
        <v>90</v>
      </c>
      <c r="G753">
        <v>0</v>
      </c>
      <c r="H753" t="s">
        <v>90</v>
      </c>
      <c r="I753" t="s">
        <v>90</v>
      </c>
      <c r="J753" t="s">
        <v>90</v>
      </c>
      <c r="K753" t="s">
        <v>90</v>
      </c>
      <c r="L753" t="s">
        <v>90</v>
      </c>
      <c r="M753" t="s">
        <v>90</v>
      </c>
      <c r="N753" t="s">
        <v>90</v>
      </c>
      <c r="O753">
        <v>0</v>
      </c>
      <c r="P753" t="s">
        <v>90</v>
      </c>
      <c r="Q753" t="s">
        <v>90</v>
      </c>
      <c r="R753" t="s">
        <v>90</v>
      </c>
      <c r="S753" t="s">
        <v>90</v>
      </c>
      <c r="T753" t="s">
        <v>90</v>
      </c>
      <c r="U753" t="s">
        <v>90</v>
      </c>
      <c r="V753" t="s">
        <v>90</v>
      </c>
      <c r="W753" t="s">
        <v>90</v>
      </c>
      <c r="X753" t="s">
        <v>90</v>
      </c>
      <c r="Y753" t="s">
        <v>90</v>
      </c>
      <c r="Z753" t="s">
        <v>90</v>
      </c>
      <c r="AA753" t="s">
        <v>90</v>
      </c>
      <c r="AB753" t="s">
        <v>90</v>
      </c>
      <c r="AC753">
        <v>59</v>
      </c>
      <c r="AD753">
        <f>AC753/AY753</f>
        <v>1.1059147695854695E-3</v>
      </c>
      <c r="AH753" t="s">
        <v>90</v>
      </c>
      <c r="AI753" t="s">
        <v>90</v>
      </c>
      <c r="AJ753" t="s">
        <v>90</v>
      </c>
      <c r="AK753" t="s">
        <v>90</v>
      </c>
      <c r="AL753" t="s">
        <v>90</v>
      </c>
      <c r="AM753" t="s">
        <v>90</v>
      </c>
      <c r="AN753">
        <v>0</v>
      </c>
      <c r="AO753" t="s">
        <v>90</v>
      </c>
      <c r="AP753" t="s">
        <v>90</v>
      </c>
      <c r="AQ753">
        <v>0</v>
      </c>
      <c r="AR753" t="s">
        <v>90</v>
      </c>
      <c r="AT753" t="s">
        <v>90</v>
      </c>
      <c r="AU753" t="s">
        <v>90</v>
      </c>
      <c r="AW753">
        <v>2</v>
      </c>
      <c r="AY753">
        <v>53349.5</v>
      </c>
    </row>
    <row r="754" spans="1:51" ht="12.75" customHeight="1" x14ac:dyDescent="0.2">
      <c r="A754" t="s">
        <v>35</v>
      </c>
      <c r="B754">
        <v>1988</v>
      </c>
      <c r="C754" t="s">
        <v>90</v>
      </c>
      <c r="D754" t="s">
        <v>90</v>
      </c>
      <c r="G754">
        <v>0</v>
      </c>
      <c r="H754" t="s">
        <v>90</v>
      </c>
      <c r="I754" t="s">
        <v>90</v>
      </c>
      <c r="J754" t="s">
        <v>90</v>
      </c>
      <c r="K754" t="s">
        <v>90</v>
      </c>
      <c r="L754" t="s">
        <v>90</v>
      </c>
      <c r="M754" t="s">
        <v>90</v>
      </c>
      <c r="N754" t="s">
        <v>90</v>
      </c>
      <c r="O754">
        <v>1</v>
      </c>
      <c r="P754" t="s">
        <v>90</v>
      </c>
      <c r="Q754" t="s">
        <v>90</v>
      </c>
      <c r="R754" t="s">
        <v>90</v>
      </c>
      <c r="S754" t="s">
        <v>90</v>
      </c>
      <c r="T754" t="s">
        <v>90</v>
      </c>
      <c r="U754" t="s">
        <v>90</v>
      </c>
      <c r="V754">
        <v>0</v>
      </c>
      <c r="W754">
        <v>0</v>
      </c>
      <c r="X754">
        <v>0</v>
      </c>
      <c r="Y754">
        <v>0</v>
      </c>
      <c r="Z754">
        <v>1</v>
      </c>
      <c r="AA754">
        <v>0</v>
      </c>
      <c r="AB754">
        <v>0</v>
      </c>
      <c r="AC754">
        <v>0</v>
      </c>
      <c r="AD754">
        <f>AC754/AY754</f>
        <v>0</v>
      </c>
      <c r="AH754" t="s">
        <v>90</v>
      </c>
      <c r="AI754" t="s">
        <v>90</v>
      </c>
      <c r="AJ754" t="s">
        <v>90</v>
      </c>
      <c r="AK754" t="s">
        <v>90</v>
      </c>
      <c r="AL754" t="s">
        <v>90</v>
      </c>
      <c r="AM754" t="s">
        <v>90</v>
      </c>
      <c r="AN754">
        <v>0</v>
      </c>
      <c r="AO754" t="s">
        <v>90</v>
      </c>
      <c r="AP754" t="s">
        <v>90</v>
      </c>
      <c r="AQ754">
        <v>1</v>
      </c>
      <c r="AR754" t="s">
        <v>90</v>
      </c>
      <c r="AT754" t="s">
        <v>90</v>
      </c>
      <c r="AU754" t="s">
        <v>90</v>
      </c>
      <c r="AW754">
        <v>2</v>
      </c>
      <c r="AY754">
        <v>10559.9</v>
      </c>
    </row>
    <row r="755" spans="1:51" ht="12.75" customHeight="1" x14ac:dyDescent="0.2">
      <c r="A755" t="s">
        <v>36</v>
      </c>
      <c r="B755">
        <v>1988</v>
      </c>
      <c r="C755" t="s">
        <v>90</v>
      </c>
      <c r="D755" t="s">
        <v>90</v>
      </c>
      <c r="G755">
        <v>0</v>
      </c>
      <c r="H755" t="s">
        <v>90</v>
      </c>
      <c r="I755" t="s">
        <v>90</v>
      </c>
      <c r="J755" t="s">
        <v>90</v>
      </c>
      <c r="K755" t="s">
        <v>90</v>
      </c>
      <c r="L755" t="s">
        <v>90</v>
      </c>
      <c r="M755" t="s">
        <v>90</v>
      </c>
      <c r="N755" t="s">
        <v>90</v>
      </c>
      <c r="O755">
        <v>0</v>
      </c>
      <c r="P755" t="s">
        <v>90</v>
      </c>
      <c r="Q755" t="s">
        <v>90</v>
      </c>
      <c r="R755" t="s">
        <v>90</v>
      </c>
      <c r="S755" t="s">
        <v>90</v>
      </c>
      <c r="T755" t="s">
        <v>90</v>
      </c>
      <c r="U755" t="s">
        <v>90</v>
      </c>
      <c r="V755" t="s">
        <v>90</v>
      </c>
      <c r="W755" t="s">
        <v>90</v>
      </c>
      <c r="X755" t="s">
        <v>90</v>
      </c>
      <c r="Y755" t="s">
        <v>90</v>
      </c>
      <c r="Z755" t="s">
        <v>90</v>
      </c>
      <c r="AA755" t="s">
        <v>90</v>
      </c>
      <c r="AB755" t="s">
        <v>90</v>
      </c>
      <c r="AC755">
        <v>10944</v>
      </c>
      <c r="AD755">
        <f>AC755/AY755</f>
        <v>0.2019799348880473</v>
      </c>
      <c r="AH755" t="s">
        <v>90</v>
      </c>
      <c r="AI755" t="s">
        <v>90</v>
      </c>
      <c r="AJ755" t="s">
        <v>90</v>
      </c>
      <c r="AK755" t="s">
        <v>90</v>
      </c>
      <c r="AL755" t="s">
        <v>90</v>
      </c>
      <c r="AM755" t="s">
        <v>90</v>
      </c>
      <c r="AN755">
        <v>0</v>
      </c>
      <c r="AO755" t="s">
        <v>90</v>
      </c>
      <c r="AP755" t="s">
        <v>90</v>
      </c>
      <c r="AQ755">
        <v>0</v>
      </c>
      <c r="AR755" t="s">
        <v>90</v>
      </c>
      <c r="AT755" t="s">
        <v>90</v>
      </c>
      <c r="AU755" t="s">
        <v>90</v>
      </c>
      <c r="AW755">
        <v>2</v>
      </c>
      <c r="AY755">
        <v>54183.6</v>
      </c>
    </row>
    <row r="756" spans="1:51" ht="12.75" customHeight="1" x14ac:dyDescent="0.2">
      <c r="A756" t="s">
        <v>38</v>
      </c>
      <c r="B756">
        <v>1988</v>
      </c>
      <c r="C756" t="s">
        <v>90</v>
      </c>
      <c r="D756" t="s">
        <v>90</v>
      </c>
      <c r="G756">
        <v>0</v>
      </c>
      <c r="H756" t="s">
        <v>90</v>
      </c>
      <c r="I756" t="s">
        <v>90</v>
      </c>
      <c r="J756" t="s">
        <v>90</v>
      </c>
      <c r="K756" t="s">
        <v>90</v>
      </c>
      <c r="L756" t="s">
        <v>90</v>
      </c>
      <c r="M756" t="s">
        <v>90</v>
      </c>
      <c r="N756" t="s">
        <v>90</v>
      </c>
      <c r="O756">
        <v>0</v>
      </c>
      <c r="P756" t="s">
        <v>90</v>
      </c>
      <c r="Q756" t="s">
        <v>90</v>
      </c>
      <c r="R756" t="s">
        <v>90</v>
      </c>
      <c r="S756" t="s">
        <v>90</v>
      </c>
      <c r="T756" t="s">
        <v>90</v>
      </c>
      <c r="U756" t="s">
        <v>90</v>
      </c>
      <c r="V756" t="s">
        <v>90</v>
      </c>
      <c r="W756" t="s">
        <v>90</v>
      </c>
      <c r="X756" t="s">
        <v>90</v>
      </c>
      <c r="Y756" t="s">
        <v>90</v>
      </c>
      <c r="Z756" t="s">
        <v>90</v>
      </c>
      <c r="AA756" t="s">
        <v>90</v>
      </c>
      <c r="AB756" t="s">
        <v>90</v>
      </c>
      <c r="AC756">
        <v>20555</v>
      </c>
      <c r="AD756">
        <f>AC756/AY756</f>
        <v>0.69742270839553755</v>
      </c>
      <c r="AH756" t="s">
        <v>90</v>
      </c>
      <c r="AI756" t="s">
        <v>90</v>
      </c>
      <c r="AJ756" t="s">
        <v>90</v>
      </c>
      <c r="AK756" t="s">
        <v>90</v>
      </c>
      <c r="AL756" t="s">
        <v>90</v>
      </c>
      <c r="AM756" t="s">
        <v>90</v>
      </c>
      <c r="AN756">
        <v>0</v>
      </c>
      <c r="AO756" t="s">
        <v>90</v>
      </c>
      <c r="AP756" t="s">
        <v>90</v>
      </c>
      <c r="AQ756">
        <v>0</v>
      </c>
      <c r="AR756" t="s">
        <v>90</v>
      </c>
      <c r="AT756" t="s">
        <v>90</v>
      </c>
      <c r="AU756" t="s">
        <v>90</v>
      </c>
      <c r="AW756">
        <v>2</v>
      </c>
      <c r="AY756">
        <v>29472.799999999999</v>
      </c>
    </row>
    <row r="757" spans="1:51" ht="12.75" customHeight="1" x14ac:dyDescent="0.2">
      <c r="A757" t="s">
        <v>39</v>
      </c>
      <c r="B757">
        <v>1988</v>
      </c>
      <c r="C757" t="s">
        <v>90</v>
      </c>
      <c r="D757" t="s">
        <v>90</v>
      </c>
      <c r="G757">
        <v>1</v>
      </c>
      <c r="H757" t="s">
        <v>90</v>
      </c>
      <c r="I757" t="s">
        <v>90</v>
      </c>
      <c r="J757" t="s">
        <v>90</v>
      </c>
      <c r="K757" t="s">
        <v>90</v>
      </c>
      <c r="L757" t="s">
        <v>90</v>
      </c>
      <c r="M757" t="s">
        <v>90</v>
      </c>
      <c r="N757" t="s">
        <v>90</v>
      </c>
      <c r="O757">
        <v>1</v>
      </c>
      <c r="P757" t="s">
        <v>90</v>
      </c>
      <c r="Q757" t="s">
        <v>90</v>
      </c>
      <c r="R757" t="s">
        <v>90</v>
      </c>
      <c r="S757" t="s">
        <v>90</v>
      </c>
      <c r="T757" t="s">
        <v>90</v>
      </c>
      <c r="U757" t="s">
        <v>90</v>
      </c>
      <c r="V757" t="s">
        <v>90</v>
      </c>
      <c r="W757" t="s">
        <v>90</v>
      </c>
      <c r="X757" t="s">
        <v>90</v>
      </c>
      <c r="Y757" t="s">
        <v>90</v>
      </c>
      <c r="Z757" t="s">
        <v>90</v>
      </c>
      <c r="AA757" t="s">
        <v>90</v>
      </c>
      <c r="AB757" t="s">
        <v>90</v>
      </c>
      <c r="AC757">
        <v>129544</v>
      </c>
      <c r="AD757">
        <f>AC757/AY757</f>
        <v>0.24240337565375222</v>
      </c>
      <c r="AH757" t="s">
        <v>90</v>
      </c>
      <c r="AI757" t="s">
        <v>90</v>
      </c>
      <c r="AJ757" t="s">
        <v>90</v>
      </c>
      <c r="AK757" t="s">
        <v>90</v>
      </c>
      <c r="AL757" t="s">
        <v>90</v>
      </c>
      <c r="AM757" t="s">
        <v>90</v>
      </c>
      <c r="AN757">
        <v>0</v>
      </c>
      <c r="AO757" t="s">
        <v>90</v>
      </c>
      <c r="AP757" t="s">
        <v>90</v>
      </c>
      <c r="AQ757">
        <v>0.5</v>
      </c>
      <c r="AR757" t="s">
        <v>90</v>
      </c>
      <c r="AT757" t="s">
        <v>90</v>
      </c>
      <c r="AU757" t="s">
        <v>90</v>
      </c>
      <c r="AW757">
        <v>2</v>
      </c>
      <c r="AY757">
        <v>534415</v>
      </c>
    </row>
    <row r="758" spans="1:51" ht="12.75" customHeight="1" x14ac:dyDescent="0.2">
      <c r="A758" t="s">
        <v>40</v>
      </c>
      <c r="B758">
        <v>1988</v>
      </c>
      <c r="C758" t="s">
        <v>90</v>
      </c>
      <c r="D758" t="s">
        <v>90</v>
      </c>
      <c r="G758">
        <v>1</v>
      </c>
      <c r="H758" t="s">
        <v>90</v>
      </c>
      <c r="I758" t="s">
        <v>90</v>
      </c>
      <c r="J758" t="s">
        <v>90</v>
      </c>
      <c r="K758" t="s">
        <v>90</v>
      </c>
      <c r="L758" t="s">
        <v>90</v>
      </c>
      <c r="M758" t="s">
        <v>90</v>
      </c>
      <c r="N758" t="s">
        <v>90</v>
      </c>
      <c r="O758">
        <v>0</v>
      </c>
      <c r="P758" t="s">
        <v>90</v>
      </c>
      <c r="Q758" t="s">
        <v>90</v>
      </c>
      <c r="R758" t="s">
        <v>90</v>
      </c>
      <c r="S758" t="s">
        <v>90</v>
      </c>
      <c r="T758" t="s">
        <v>90</v>
      </c>
      <c r="U758" t="s">
        <v>90</v>
      </c>
      <c r="V758" t="s">
        <v>90</v>
      </c>
      <c r="W758" t="s">
        <v>90</v>
      </c>
      <c r="X758" t="s">
        <v>90</v>
      </c>
      <c r="Y758" t="s">
        <v>90</v>
      </c>
      <c r="Z758" t="s">
        <v>90</v>
      </c>
      <c r="AA758" t="s">
        <v>90</v>
      </c>
      <c r="AB758" t="s">
        <v>90</v>
      </c>
      <c r="AC758">
        <v>9109</v>
      </c>
      <c r="AD758">
        <f>AC758/AY758</f>
        <v>0.16614561863661734</v>
      </c>
      <c r="AH758" t="s">
        <v>90</v>
      </c>
      <c r="AI758" t="s">
        <v>90</v>
      </c>
      <c r="AJ758" t="s">
        <v>90</v>
      </c>
      <c r="AK758" t="s">
        <v>90</v>
      </c>
      <c r="AL758" t="s">
        <v>90</v>
      </c>
      <c r="AM758" t="s">
        <v>90</v>
      </c>
      <c r="AN758">
        <v>0</v>
      </c>
      <c r="AO758" t="s">
        <v>90</v>
      </c>
      <c r="AP758" t="s">
        <v>90</v>
      </c>
      <c r="AQ758">
        <v>1</v>
      </c>
      <c r="AR758" t="s">
        <v>90</v>
      </c>
      <c r="AT758" t="s">
        <v>90</v>
      </c>
      <c r="AU758" t="s">
        <v>90</v>
      </c>
      <c r="AW758">
        <v>2</v>
      </c>
      <c r="AY758">
        <v>54825.4</v>
      </c>
    </row>
    <row r="759" spans="1:51" ht="12.75" customHeight="1" x14ac:dyDescent="0.2">
      <c r="A759" t="s">
        <v>41</v>
      </c>
      <c r="B759">
        <v>1988</v>
      </c>
      <c r="C759" t="s">
        <v>90</v>
      </c>
      <c r="D759" t="s">
        <v>90</v>
      </c>
      <c r="G759">
        <v>1</v>
      </c>
      <c r="H759" t="s">
        <v>90</v>
      </c>
      <c r="I759" t="s">
        <v>90</v>
      </c>
      <c r="J759" t="s">
        <v>90</v>
      </c>
      <c r="K759" t="s">
        <v>90</v>
      </c>
      <c r="L759" t="s">
        <v>90</v>
      </c>
      <c r="M759" t="s">
        <v>90</v>
      </c>
      <c r="N759" t="s">
        <v>90</v>
      </c>
      <c r="O759">
        <v>0</v>
      </c>
      <c r="P759" t="s">
        <v>90</v>
      </c>
      <c r="Q759" t="s">
        <v>90</v>
      </c>
      <c r="R759" t="s">
        <v>90</v>
      </c>
      <c r="S759" t="s">
        <v>90</v>
      </c>
      <c r="T759" t="s">
        <v>90</v>
      </c>
      <c r="U759" t="s">
        <v>90</v>
      </c>
      <c r="V759" t="s">
        <v>90</v>
      </c>
      <c r="W759" t="s">
        <v>90</v>
      </c>
      <c r="X759" t="s">
        <v>90</v>
      </c>
      <c r="Y759" t="s">
        <v>90</v>
      </c>
      <c r="Z759" t="s">
        <v>90</v>
      </c>
      <c r="AA759" t="s">
        <v>90</v>
      </c>
      <c r="AB759" t="s">
        <v>90</v>
      </c>
      <c r="AC759">
        <v>78750</v>
      </c>
      <c r="AD759">
        <f>AC759/AY759</f>
        <v>1.0611219731074637</v>
      </c>
      <c r="AH759" t="s">
        <v>90</v>
      </c>
      <c r="AI759" t="s">
        <v>90</v>
      </c>
      <c r="AJ759" t="s">
        <v>90</v>
      </c>
      <c r="AK759" t="s">
        <v>90</v>
      </c>
      <c r="AL759" t="s">
        <v>90</v>
      </c>
      <c r="AM759" t="s">
        <v>90</v>
      </c>
      <c r="AN759">
        <v>0</v>
      </c>
      <c r="AO759" t="s">
        <v>90</v>
      </c>
      <c r="AP759" t="s">
        <v>90</v>
      </c>
      <c r="AQ759">
        <v>1</v>
      </c>
      <c r="AR759" t="s">
        <v>90</v>
      </c>
      <c r="AT759" t="s">
        <v>90</v>
      </c>
      <c r="AU759" t="s">
        <v>90</v>
      </c>
      <c r="AW759">
        <v>2</v>
      </c>
      <c r="AY759">
        <v>74213.899999999994</v>
      </c>
    </row>
    <row r="760" spans="1:51" ht="12.75" customHeight="1" x14ac:dyDescent="0.2">
      <c r="A760" t="s">
        <v>42</v>
      </c>
      <c r="B760">
        <v>1988</v>
      </c>
      <c r="C760" t="s">
        <v>90</v>
      </c>
      <c r="D760" t="s">
        <v>90</v>
      </c>
      <c r="G760">
        <v>0</v>
      </c>
      <c r="H760" t="s">
        <v>90</v>
      </c>
      <c r="I760" t="s">
        <v>90</v>
      </c>
      <c r="J760" t="s">
        <v>90</v>
      </c>
      <c r="K760" t="s">
        <v>90</v>
      </c>
      <c r="L760" t="s">
        <v>90</v>
      </c>
      <c r="M760" t="s">
        <v>90</v>
      </c>
      <c r="N760" t="s">
        <v>90</v>
      </c>
      <c r="O760">
        <v>0</v>
      </c>
      <c r="P760" t="s">
        <v>90</v>
      </c>
      <c r="Q760" t="s">
        <v>90</v>
      </c>
      <c r="R760" t="s">
        <v>90</v>
      </c>
      <c r="S760" t="s">
        <v>90</v>
      </c>
      <c r="T760" t="s">
        <v>90</v>
      </c>
      <c r="U760" t="s">
        <v>90</v>
      </c>
      <c r="V760" t="s">
        <v>90</v>
      </c>
      <c r="W760" t="s">
        <v>90</v>
      </c>
      <c r="X760" t="s">
        <v>90</v>
      </c>
      <c r="Y760" t="s">
        <v>90</v>
      </c>
      <c r="Z760" t="s">
        <v>90</v>
      </c>
      <c r="AA760" t="s">
        <v>90</v>
      </c>
      <c r="AB760" t="s">
        <v>90</v>
      </c>
      <c r="AC760">
        <v>81</v>
      </c>
      <c r="AD760">
        <f>AC760/AY760</f>
        <v>6.9021345490179369E-3</v>
      </c>
      <c r="AH760" t="s">
        <v>90</v>
      </c>
      <c r="AI760" t="s">
        <v>90</v>
      </c>
      <c r="AJ760" t="s">
        <v>90</v>
      </c>
      <c r="AK760" t="s">
        <v>90</v>
      </c>
      <c r="AL760" t="s">
        <v>90</v>
      </c>
      <c r="AM760" t="s">
        <v>90</v>
      </c>
      <c r="AN760">
        <v>0</v>
      </c>
      <c r="AO760" t="s">
        <v>90</v>
      </c>
      <c r="AP760" t="s">
        <v>90</v>
      </c>
      <c r="AQ760">
        <v>0</v>
      </c>
      <c r="AR760" t="s">
        <v>90</v>
      </c>
      <c r="AT760" t="s">
        <v>90</v>
      </c>
      <c r="AU760" t="s">
        <v>90</v>
      </c>
      <c r="AW760">
        <v>2</v>
      </c>
      <c r="AY760">
        <v>11735.5</v>
      </c>
    </row>
    <row r="761" spans="1:51" ht="12.75" customHeight="1" x14ac:dyDescent="0.2">
      <c r="A761" t="s">
        <v>43</v>
      </c>
      <c r="B761">
        <v>1988</v>
      </c>
      <c r="C761" t="s">
        <v>90</v>
      </c>
      <c r="D761" t="s">
        <v>90</v>
      </c>
      <c r="G761">
        <v>1</v>
      </c>
      <c r="H761" t="s">
        <v>90</v>
      </c>
      <c r="I761" t="s">
        <v>90</v>
      </c>
      <c r="J761" t="s">
        <v>90</v>
      </c>
      <c r="K761" t="s">
        <v>90</v>
      </c>
      <c r="L761" t="s">
        <v>90</v>
      </c>
      <c r="M761" t="s">
        <v>90</v>
      </c>
      <c r="N761" t="s">
        <v>90</v>
      </c>
      <c r="O761">
        <v>1</v>
      </c>
      <c r="P761" t="s">
        <v>90</v>
      </c>
      <c r="Q761" t="s">
        <v>90</v>
      </c>
      <c r="R761" t="s">
        <v>90</v>
      </c>
      <c r="S761" t="s">
        <v>90</v>
      </c>
      <c r="T761" t="s">
        <v>90</v>
      </c>
      <c r="U761" t="s">
        <v>90</v>
      </c>
      <c r="V761" t="s">
        <v>90</v>
      </c>
      <c r="W761" t="s">
        <v>90</v>
      </c>
      <c r="X761" t="s">
        <v>90</v>
      </c>
      <c r="Y761" t="s">
        <v>90</v>
      </c>
      <c r="Z761" t="s">
        <v>90</v>
      </c>
      <c r="AA761" t="s">
        <v>90</v>
      </c>
      <c r="AB761" t="s">
        <v>90</v>
      </c>
      <c r="AC761">
        <v>122312</v>
      </c>
      <c r="AD761">
        <f>AC761/AY761</f>
        <v>0.58665362053997538</v>
      </c>
      <c r="AH761" t="s">
        <v>90</v>
      </c>
      <c r="AI761" t="s">
        <v>90</v>
      </c>
      <c r="AJ761" t="s">
        <v>90</v>
      </c>
      <c r="AK761" t="s">
        <v>90</v>
      </c>
      <c r="AL761" t="s">
        <v>90</v>
      </c>
      <c r="AM761" t="s">
        <v>90</v>
      </c>
      <c r="AN761">
        <v>0</v>
      </c>
      <c r="AO761" t="s">
        <v>90</v>
      </c>
      <c r="AP761" t="s">
        <v>90</v>
      </c>
      <c r="AQ761">
        <v>0</v>
      </c>
      <c r="AR761" t="s">
        <v>90</v>
      </c>
      <c r="AT761" t="s">
        <v>90</v>
      </c>
      <c r="AU761" t="s">
        <v>90</v>
      </c>
      <c r="AW761">
        <v>2</v>
      </c>
      <c r="AY761">
        <v>208491</v>
      </c>
    </row>
    <row r="762" spans="1:51" ht="12.75" customHeight="1" x14ac:dyDescent="0.2">
      <c r="A762" t="s">
        <v>45</v>
      </c>
      <c r="B762">
        <v>1988</v>
      </c>
      <c r="C762" t="s">
        <v>90</v>
      </c>
      <c r="D762" t="s">
        <v>90</v>
      </c>
      <c r="G762">
        <v>0</v>
      </c>
      <c r="H762" t="s">
        <v>90</v>
      </c>
      <c r="I762" t="s">
        <v>90</v>
      </c>
      <c r="J762" t="s">
        <v>90</v>
      </c>
      <c r="K762" t="s">
        <v>90</v>
      </c>
      <c r="L762" t="s">
        <v>90</v>
      </c>
      <c r="M762" t="s">
        <v>90</v>
      </c>
      <c r="N762" t="s">
        <v>90</v>
      </c>
      <c r="O762">
        <v>0</v>
      </c>
      <c r="P762" t="s">
        <v>90</v>
      </c>
      <c r="Q762" t="s">
        <v>90</v>
      </c>
      <c r="R762" t="s">
        <v>90</v>
      </c>
      <c r="S762" t="s">
        <v>90</v>
      </c>
      <c r="T762" t="s">
        <v>90</v>
      </c>
      <c r="U762" t="s">
        <v>90</v>
      </c>
      <c r="V762">
        <v>0</v>
      </c>
      <c r="W762">
        <v>0</v>
      </c>
      <c r="X762">
        <v>0</v>
      </c>
      <c r="Y762">
        <v>0</v>
      </c>
      <c r="Z762">
        <v>1</v>
      </c>
      <c r="AA762">
        <v>0</v>
      </c>
      <c r="AB762">
        <v>0</v>
      </c>
      <c r="AC762">
        <v>0</v>
      </c>
      <c r="AD762">
        <f>AC762/AY762</f>
        <v>0</v>
      </c>
      <c r="AH762" t="s">
        <v>90</v>
      </c>
      <c r="AI762" t="s">
        <v>90</v>
      </c>
      <c r="AJ762" t="s">
        <v>90</v>
      </c>
      <c r="AK762" t="s">
        <v>90</v>
      </c>
      <c r="AL762" t="s">
        <v>90</v>
      </c>
      <c r="AM762" t="s">
        <v>90</v>
      </c>
      <c r="AN762">
        <v>0</v>
      </c>
      <c r="AO762" t="s">
        <v>90</v>
      </c>
      <c r="AP762" t="s">
        <v>90</v>
      </c>
      <c r="AQ762">
        <v>0</v>
      </c>
      <c r="AR762" t="s">
        <v>90</v>
      </c>
      <c r="AT762" t="s">
        <v>90</v>
      </c>
      <c r="AU762" t="s">
        <v>90</v>
      </c>
      <c r="AW762">
        <v>2</v>
      </c>
      <c r="AY762">
        <v>96090.9</v>
      </c>
    </row>
    <row r="763" spans="1:51" ht="12.75" customHeight="1" x14ac:dyDescent="0.2">
      <c r="A763" t="s">
        <v>47</v>
      </c>
      <c r="B763">
        <v>1988</v>
      </c>
      <c r="C763" t="s">
        <v>90</v>
      </c>
      <c r="D763" t="s">
        <v>90</v>
      </c>
      <c r="G763">
        <v>1</v>
      </c>
      <c r="H763" t="s">
        <v>90</v>
      </c>
      <c r="I763" t="s">
        <v>90</v>
      </c>
      <c r="J763" t="s">
        <v>90</v>
      </c>
      <c r="K763" t="s">
        <v>90</v>
      </c>
      <c r="L763" t="s">
        <v>90</v>
      </c>
      <c r="M763" t="s">
        <v>90</v>
      </c>
      <c r="N763" t="s">
        <v>90</v>
      </c>
      <c r="O763">
        <v>1</v>
      </c>
      <c r="P763" t="s">
        <v>90</v>
      </c>
      <c r="Q763" t="s">
        <v>90</v>
      </c>
      <c r="R763" t="s">
        <v>90</v>
      </c>
      <c r="S763" t="s">
        <v>90</v>
      </c>
      <c r="T763" t="s">
        <v>90</v>
      </c>
      <c r="U763" t="s">
        <v>90</v>
      </c>
      <c r="V763">
        <v>0</v>
      </c>
      <c r="W763">
        <v>0</v>
      </c>
      <c r="X763">
        <v>0</v>
      </c>
      <c r="Y763">
        <v>0</v>
      </c>
      <c r="Z763">
        <v>0</v>
      </c>
      <c r="AA763">
        <v>0</v>
      </c>
      <c r="AB763">
        <v>0</v>
      </c>
      <c r="AC763">
        <v>0</v>
      </c>
      <c r="AD763">
        <f>AC763/AY763</f>
        <v>0</v>
      </c>
      <c r="AE763">
        <v>0</v>
      </c>
      <c r="AH763" t="s">
        <v>90</v>
      </c>
      <c r="AI763" t="s">
        <v>90</v>
      </c>
      <c r="AJ763" t="s">
        <v>90</v>
      </c>
      <c r="AK763" t="s">
        <v>90</v>
      </c>
      <c r="AL763" t="s">
        <v>90</v>
      </c>
      <c r="AM763" t="s">
        <v>90</v>
      </c>
      <c r="AN763">
        <v>0</v>
      </c>
      <c r="AO763" t="s">
        <v>90</v>
      </c>
      <c r="AP763" t="s">
        <v>90</v>
      </c>
      <c r="AQ763">
        <v>1</v>
      </c>
      <c r="AR763" t="s">
        <v>90</v>
      </c>
      <c r="AT763" t="s">
        <v>90</v>
      </c>
      <c r="AU763" t="s">
        <v>90</v>
      </c>
      <c r="AW763">
        <v>2</v>
      </c>
      <c r="AY763">
        <v>19464.7</v>
      </c>
    </row>
    <row r="764" spans="1:51" ht="12.75" customHeight="1" x14ac:dyDescent="0.2">
      <c r="A764" t="s">
        <v>48</v>
      </c>
      <c r="B764">
        <v>1988</v>
      </c>
      <c r="C764" t="s">
        <v>90</v>
      </c>
      <c r="D764" t="s">
        <v>90</v>
      </c>
      <c r="G764">
        <v>1</v>
      </c>
      <c r="H764" t="s">
        <v>90</v>
      </c>
      <c r="I764" t="s">
        <v>90</v>
      </c>
      <c r="J764" t="s">
        <v>90</v>
      </c>
      <c r="K764" t="s">
        <v>90</v>
      </c>
      <c r="L764" t="s">
        <v>90</v>
      </c>
      <c r="M764" t="s">
        <v>90</v>
      </c>
      <c r="N764" t="s">
        <v>90</v>
      </c>
      <c r="O764">
        <v>1</v>
      </c>
      <c r="P764" t="s">
        <v>90</v>
      </c>
      <c r="Q764" t="s">
        <v>90</v>
      </c>
      <c r="R764" t="s">
        <v>90</v>
      </c>
      <c r="S764" t="s">
        <v>90</v>
      </c>
      <c r="T764" t="s">
        <v>90</v>
      </c>
      <c r="U764" t="s">
        <v>90</v>
      </c>
      <c r="V764" t="s">
        <v>90</v>
      </c>
      <c r="W764" t="s">
        <v>90</v>
      </c>
      <c r="X764" t="s">
        <v>90</v>
      </c>
      <c r="Y764" t="s">
        <v>90</v>
      </c>
      <c r="Z764" t="s">
        <v>90</v>
      </c>
      <c r="AA764" t="s">
        <v>90</v>
      </c>
      <c r="AB764" t="s">
        <v>90</v>
      </c>
      <c r="AC764">
        <v>2296</v>
      </c>
      <c r="AD764">
        <f>AC764/AY764</f>
        <v>0.17665343304711784</v>
      </c>
      <c r="AH764" t="s">
        <v>90</v>
      </c>
      <c r="AI764" t="s">
        <v>90</v>
      </c>
      <c r="AJ764" t="s">
        <v>90</v>
      </c>
      <c r="AK764" t="s">
        <v>90</v>
      </c>
      <c r="AL764" t="s">
        <v>90</v>
      </c>
      <c r="AM764" t="s">
        <v>90</v>
      </c>
      <c r="AN764">
        <v>0</v>
      </c>
      <c r="AO764" t="s">
        <v>90</v>
      </c>
      <c r="AP764" t="s">
        <v>90</v>
      </c>
      <c r="AQ764">
        <v>0</v>
      </c>
      <c r="AR764" t="s">
        <v>90</v>
      </c>
      <c r="AT764" t="s">
        <v>90</v>
      </c>
      <c r="AU764" t="s">
        <v>90</v>
      </c>
      <c r="AW764">
        <v>2</v>
      </c>
      <c r="AY764">
        <v>12997.2</v>
      </c>
    </row>
    <row r="765" spans="1:51" ht="12.75" customHeight="1" x14ac:dyDescent="0.2">
      <c r="A765" t="s">
        <v>49</v>
      </c>
      <c r="B765">
        <v>1988</v>
      </c>
      <c r="C765" t="s">
        <v>90</v>
      </c>
      <c r="D765" t="s">
        <v>90</v>
      </c>
      <c r="G765">
        <v>1</v>
      </c>
      <c r="H765" t="s">
        <v>90</v>
      </c>
      <c r="I765" t="s">
        <v>90</v>
      </c>
      <c r="J765" t="s">
        <v>90</v>
      </c>
      <c r="K765" t="s">
        <v>90</v>
      </c>
      <c r="L765" t="s">
        <v>90</v>
      </c>
      <c r="M765" t="s">
        <v>90</v>
      </c>
      <c r="N765" t="s">
        <v>90</v>
      </c>
      <c r="O765">
        <v>1</v>
      </c>
      <c r="P765" t="s">
        <v>90</v>
      </c>
      <c r="Q765" t="s">
        <v>90</v>
      </c>
      <c r="R765" t="s">
        <v>90</v>
      </c>
      <c r="S765" t="s">
        <v>90</v>
      </c>
      <c r="T765" t="s">
        <v>90</v>
      </c>
      <c r="U765" t="s">
        <v>90</v>
      </c>
      <c r="V765" t="s">
        <v>90</v>
      </c>
      <c r="W765" t="s">
        <v>90</v>
      </c>
      <c r="X765" t="s">
        <v>90</v>
      </c>
      <c r="Y765" t="s">
        <v>90</v>
      </c>
      <c r="Z765" t="s">
        <v>90</v>
      </c>
      <c r="AA765" t="s">
        <v>90</v>
      </c>
      <c r="AB765" t="s">
        <v>90</v>
      </c>
      <c r="AC765">
        <v>58470</v>
      </c>
      <c r="AD765">
        <f>AC765/AY765</f>
        <v>0.28513883876756818</v>
      </c>
      <c r="AH765" t="s">
        <v>90</v>
      </c>
      <c r="AI765" t="s">
        <v>90</v>
      </c>
      <c r="AJ765" t="s">
        <v>90</v>
      </c>
      <c r="AK765" t="s">
        <v>90</v>
      </c>
      <c r="AL765" t="s">
        <v>90</v>
      </c>
      <c r="AM765" t="s">
        <v>90</v>
      </c>
      <c r="AN765">
        <v>0</v>
      </c>
      <c r="AO765" t="s">
        <v>90</v>
      </c>
      <c r="AP765" t="s">
        <v>90</v>
      </c>
      <c r="AQ765">
        <v>1</v>
      </c>
      <c r="AR765" t="s">
        <v>90</v>
      </c>
      <c r="AT765" t="s">
        <v>90</v>
      </c>
      <c r="AU765" t="s">
        <v>90</v>
      </c>
      <c r="AW765">
        <v>2</v>
      </c>
      <c r="AY765">
        <v>205058</v>
      </c>
    </row>
    <row r="766" spans="1:51" ht="12.75" customHeight="1" x14ac:dyDescent="0.2">
      <c r="A766" t="s">
        <v>50</v>
      </c>
      <c r="B766">
        <v>1988</v>
      </c>
      <c r="C766" t="s">
        <v>90</v>
      </c>
      <c r="D766" t="s">
        <v>90</v>
      </c>
      <c r="G766">
        <v>1</v>
      </c>
      <c r="H766" t="s">
        <v>90</v>
      </c>
      <c r="I766" t="s">
        <v>90</v>
      </c>
      <c r="J766" t="s">
        <v>90</v>
      </c>
      <c r="K766" t="s">
        <v>90</v>
      </c>
      <c r="L766" t="s">
        <v>90</v>
      </c>
      <c r="M766" t="s">
        <v>90</v>
      </c>
      <c r="N766" t="s">
        <v>90</v>
      </c>
      <c r="O766">
        <v>0</v>
      </c>
      <c r="P766" t="s">
        <v>90</v>
      </c>
      <c r="Q766" t="s">
        <v>90</v>
      </c>
      <c r="R766" t="s">
        <v>90</v>
      </c>
      <c r="S766" t="s">
        <v>90</v>
      </c>
      <c r="T766" t="s">
        <v>90</v>
      </c>
      <c r="U766" t="s">
        <v>90</v>
      </c>
      <c r="V766" t="s">
        <v>90</v>
      </c>
      <c r="W766">
        <v>0</v>
      </c>
      <c r="X766">
        <v>0</v>
      </c>
      <c r="Y766">
        <v>0</v>
      </c>
      <c r="Z766">
        <v>1</v>
      </c>
      <c r="AA766">
        <v>0</v>
      </c>
      <c r="AB766">
        <v>0</v>
      </c>
      <c r="AC766">
        <v>14</v>
      </c>
      <c r="AD766">
        <f>AC766/AY766</f>
        <v>1.6989507765418586E-4</v>
      </c>
      <c r="AH766" t="s">
        <v>90</v>
      </c>
      <c r="AI766" t="s">
        <v>90</v>
      </c>
      <c r="AJ766" t="s">
        <v>90</v>
      </c>
      <c r="AK766" t="s">
        <v>90</v>
      </c>
      <c r="AL766" t="s">
        <v>90</v>
      </c>
      <c r="AM766" t="s">
        <v>90</v>
      </c>
      <c r="AN766">
        <v>0</v>
      </c>
      <c r="AO766" t="s">
        <v>90</v>
      </c>
      <c r="AP766" t="s">
        <v>90</v>
      </c>
      <c r="AQ766">
        <v>0</v>
      </c>
      <c r="AR766" t="s">
        <v>90</v>
      </c>
      <c r="AT766" t="s">
        <v>90</v>
      </c>
      <c r="AU766" t="s">
        <v>90</v>
      </c>
      <c r="AW766">
        <v>2</v>
      </c>
      <c r="AY766">
        <v>82403.8</v>
      </c>
    </row>
    <row r="767" spans="1:51" ht="12.75" customHeight="1" x14ac:dyDescent="0.2">
      <c r="A767" t="s">
        <v>51</v>
      </c>
      <c r="B767">
        <v>1988</v>
      </c>
      <c r="C767" t="s">
        <v>90</v>
      </c>
      <c r="D767" t="s">
        <v>90</v>
      </c>
      <c r="G767">
        <v>1</v>
      </c>
      <c r="H767" t="s">
        <v>90</v>
      </c>
      <c r="I767" t="s">
        <v>90</v>
      </c>
      <c r="J767" t="s">
        <v>90</v>
      </c>
      <c r="K767" t="s">
        <v>90</v>
      </c>
      <c r="L767" t="s">
        <v>90</v>
      </c>
      <c r="M767" t="s">
        <v>90</v>
      </c>
      <c r="N767" t="s">
        <v>90</v>
      </c>
      <c r="O767">
        <v>1</v>
      </c>
      <c r="P767" t="s">
        <v>90</v>
      </c>
      <c r="Q767" t="s">
        <v>90</v>
      </c>
      <c r="R767" t="s">
        <v>90</v>
      </c>
      <c r="S767" t="s">
        <v>90</v>
      </c>
      <c r="T767" t="s">
        <v>90</v>
      </c>
      <c r="U767" t="s">
        <v>90</v>
      </c>
      <c r="V767" t="s">
        <v>90</v>
      </c>
      <c r="W767" t="s">
        <v>90</v>
      </c>
      <c r="X767" t="s">
        <v>90</v>
      </c>
      <c r="Y767" t="s">
        <v>90</v>
      </c>
      <c r="Z767" t="s">
        <v>90</v>
      </c>
      <c r="AA767" t="s">
        <v>90</v>
      </c>
      <c r="AB767" t="s">
        <v>90</v>
      </c>
      <c r="AC767">
        <v>11093</v>
      </c>
      <c r="AD767">
        <f>AC767/AY767</f>
        <v>0.26276767102520371</v>
      </c>
      <c r="AH767" t="s">
        <v>90</v>
      </c>
      <c r="AI767" t="s">
        <v>90</v>
      </c>
      <c r="AJ767" t="s">
        <v>90</v>
      </c>
      <c r="AK767" t="s">
        <v>90</v>
      </c>
      <c r="AL767" t="s">
        <v>90</v>
      </c>
      <c r="AM767" t="s">
        <v>90</v>
      </c>
      <c r="AN767">
        <v>0</v>
      </c>
      <c r="AO767" t="s">
        <v>90</v>
      </c>
      <c r="AP767" t="s">
        <v>90</v>
      </c>
      <c r="AQ767">
        <v>0</v>
      </c>
      <c r="AR767" t="s">
        <v>90</v>
      </c>
      <c r="AT767" t="s">
        <v>90</v>
      </c>
      <c r="AU767" t="s">
        <v>90</v>
      </c>
      <c r="AW767">
        <v>2</v>
      </c>
      <c r="AY767">
        <v>42216</v>
      </c>
    </row>
    <row r="768" spans="1:51" ht="12.75" customHeight="1" x14ac:dyDescent="0.2">
      <c r="A768" t="s">
        <v>52</v>
      </c>
      <c r="B768">
        <v>1988</v>
      </c>
      <c r="C768" t="s">
        <v>90</v>
      </c>
      <c r="D768" t="s">
        <v>90</v>
      </c>
      <c r="G768">
        <v>1</v>
      </c>
      <c r="H768" t="s">
        <v>90</v>
      </c>
      <c r="I768" t="s">
        <v>90</v>
      </c>
      <c r="J768" t="s">
        <v>90</v>
      </c>
      <c r="K768" t="s">
        <v>90</v>
      </c>
      <c r="L768" t="s">
        <v>90</v>
      </c>
      <c r="M768" t="s">
        <v>90</v>
      </c>
      <c r="N768" t="s">
        <v>90</v>
      </c>
      <c r="O768">
        <v>1</v>
      </c>
      <c r="P768" t="s">
        <v>90</v>
      </c>
      <c r="Q768" t="s">
        <v>90</v>
      </c>
      <c r="R768" t="s">
        <v>90</v>
      </c>
      <c r="S768" t="s">
        <v>90</v>
      </c>
      <c r="T768" t="s">
        <v>90</v>
      </c>
      <c r="U768" t="s">
        <v>90</v>
      </c>
      <c r="V768" t="s">
        <v>90</v>
      </c>
      <c r="W768" t="s">
        <v>90</v>
      </c>
      <c r="X768" t="s">
        <v>90</v>
      </c>
      <c r="Y768" t="s">
        <v>90</v>
      </c>
      <c r="Z768" t="s">
        <v>90</v>
      </c>
      <c r="AA768" t="s">
        <v>90</v>
      </c>
      <c r="AB768" t="s">
        <v>90</v>
      </c>
      <c r="AC768">
        <v>767</v>
      </c>
      <c r="AD768">
        <f>AC768/AY768</f>
        <v>1.9343920788283689E-2</v>
      </c>
      <c r="AH768" t="s">
        <v>90</v>
      </c>
      <c r="AI768" t="s">
        <v>90</v>
      </c>
      <c r="AJ768" t="s">
        <v>90</v>
      </c>
      <c r="AK768" t="s">
        <v>90</v>
      </c>
      <c r="AL768" t="s">
        <v>90</v>
      </c>
      <c r="AM768" t="s">
        <v>90</v>
      </c>
      <c r="AN768">
        <v>0</v>
      </c>
      <c r="AO768" t="s">
        <v>90</v>
      </c>
      <c r="AP768" t="s">
        <v>90</v>
      </c>
      <c r="AQ768">
        <v>0</v>
      </c>
      <c r="AR768" t="s">
        <v>90</v>
      </c>
      <c r="AT768" t="s">
        <v>90</v>
      </c>
      <c r="AU768" t="s">
        <v>90</v>
      </c>
      <c r="AW768">
        <v>2</v>
      </c>
      <c r="AY768">
        <v>39650.699999999997</v>
      </c>
    </row>
    <row r="769" spans="1:51" ht="12.75" customHeight="1" x14ac:dyDescent="0.2">
      <c r="A769" t="s">
        <v>53</v>
      </c>
      <c r="B769">
        <v>1988</v>
      </c>
      <c r="C769" t="s">
        <v>90</v>
      </c>
      <c r="D769" t="s">
        <v>90</v>
      </c>
      <c r="G769">
        <v>0</v>
      </c>
      <c r="H769" t="s">
        <v>90</v>
      </c>
      <c r="I769" t="s">
        <v>90</v>
      </c>
      <c r="J769" t="s">
        <v>90</v>
      </c>
      <c r="K769" t="s">
        <v>90</v>
      </c>
      <c r="L769" t="s">
        <v>90</v>
      </c>
      <c r="M769" t="s">
        <v>90</v>
      </c>
      <c r="N769" t="s">
        <v>90</v>
      </c>
      <c r="O769">
        <v>0</v>
      </c>
      <c r="P769" t="s">
        <v>90</v>
      </c>
      <c r="Q769" t="s">
        <v>90</v>
      </c>
      <c r="R769" t="s">
        <v>90</v>
      </c>
      <c r="S769" t="s">
        <v>90</v>
      </c>
      <c r="T769" t="s">
        <v>90</v>
      </c>
      <c r="U769" t="s">
        <v>90</v>
      </c>
      <c r="V769" t="s">
        <v>90</v>
      </c>
      <c r="W769" t="s">
        <v>90</v>
      </c>
      <c r="X769" t="s">
        <v>90</v>
      </c>
      <c r="Y769" t="s">
        <v>90</v>
      </c>
      <c r="Z769" t="s">
        <v>90</v>
      </c>
      <c r="AA769" t="s">
        <v>90</v>
      </c>
      <c r="AB769" t="s">
        <v>90</v>
      </c>
      <c r="AC769">
        <v>6829</v>
      </c>
      <c r="AD769">
        <f>AC769/AY769</f>
        <v>0.14103297515762692</v>
      </c>
      <c r="AH769" t="s">
        <v>90</v>
      </c>
      <c r="AI769" t="s">
        <v>90</v>
      </c>
      <c r="AJ769" t="s">
        <v>90</v>
      </c>
      <c r="AK769" t="s">
        <v>90</v>
      </c>
      <c r="AL769" t="s">
        <v>90</v>
      </c>
      <c r="AM769" t="s">
        <v>90</v>
      </c>
      <c r="AN769">
        <v>0</v>
      </c>
      <c r="AO769" t="s">
        <v>90</v>
      </c>
      <c r="AP769" t="s">
        <v>90</v>
      </c>
      <c r="AQ769">
        <v>0</v>
      </c>
      <c r="AR769" t="s">
        <v>90</v>
      </c>
      <c r="AT769" t="s">
        <v>90</v>
      </c>
      <c r="AU769" t="s">
        <v>90</v>
      </c>
      <c r="AW769">
        <v>2</v>
      </c>
      <c r="AY769">
        <v>48421.3</v>
      </c>
    </row>
    <row r="770" spans="1:51" ht="12.75" customHeight="1" x14ac:dyDescent="0.2">
      <c r="A770" t="s">
        <v>54</v>
      </c>
      <c r="B770">
        <v>1988</v>
      </c>
      <c r="C770" t="s">
        <v>90</v>
      </c>
      <c r="D770" t="s">
        <v>90</v>
      </c>
      <c r="G770">
        <v>1</v>
      </c>
      <c r="H770" t="s">
        <v>90</v>
      </c>
      <c r="I770" t="s">
        <v>90</v>
      </c>
      <c r="J770" t="s">
        <v>90</v>
      </c>
      <c r="K770" t="s">
        <v>90</v>
      </c>
      <c r="L770" t="s">
        <v>90</v>
      </c>
      <c r="M770" t="s">
        <v>90</v>
      </c>
      <c r="N770" t="s">
        <v>90</v>
      </c>
      <c r="O770">
        <v>0</v>
      </c>
      <c r="P770" t="s">
        <v>90</v>
      </c>
      <c r="Q770" t="s">
        <v>90</v>
      </c>
      <c r="R770" t="s">
        <v>90</v>
      </c>
      <c r="S770" t="s">
        <v>90</v>
      </c>
      <c r="T770" t="s">
        <v>90</v>
      </c>
      <c r="U770" t="s">
        <v>90</v>
      </c>
      <c r="V770" t="s">
        <v>90</v>
      </c>
      <c r="W770" t="s">
        <v>90</v>
      </c>
      <c r="X770" t="s">
        <v>90</v>
      </c>
      <c r="Y770" t="s">
        <v>90</v>
      </c>
      <c r="Z770" t="s">
        <v>90</v>
      </c>
      <c r="AA770" t="s">
        <v>90</v>
      </c>
      <c r="AB770" t="s">
        <v>90</v>
      </c>
      <c r="AC770">
        <v>21516</v>
      </c>
      <c r="AD770">
        <f>AC770/AY770</f>
        <v>0.39508476070158949</v>
      </c>
      <c r="AH770" t="s">
        <v>90</v>
      </c>
      <c r="AI770" t="s">
        <v>90</v>
      </c>
      <c r="AJ770" t="s">
        <v>90</v>
      </c>
      <c r="AK770" t="s">
        <v>90</v>
      </c>
      <c r="AL770" t="s">
        <v>90</v>
      </c>
      <c r="AM770" t="s">
        <v>90</v>
      </c>
      <c r="AN770">
        <v>0</v>
      </c>
      <c r="AO770" t="s">
        <v>90</v>
      </c>
      <c r="AP770" t="s">
        <v>90</v>
      </c>
      <c r="AQ770">
        <v>1</v>
      </c>
      <c r="AR770" t="s">
        <v>90</v>
      </c>
      <c r="AT770" t="s">
        <v>90</v>
      </c>
      <c r="AU770" t="s">
        <v>90</v>
      </c>
      <c r="AW770">
        <v>2</v>
      </c>
      <c r="AY770">
        <v>54459.199999999997</v>
      </c>
    </row>
    <row r="771" spans="1:51" ht="12.75" customHeight="1" x14ac:dyDescent="0.2">
      <c r="A771" t="s">
        <v>55</v>
      </c>
      <c r="B771">
        <v>1988</v>
      </c>
      <c r="C771" t="s">
        <v>90</v>
      </c>
      <c r="D771" t="s">
        <v>90</v>
      </c>
      <c r="G771">
        <v>0</v>
      </c>
      <c r="H771" t="s">
        <v>90</v>
      </c>
      <c r="I771" t="s">
        <v>90</v>
      </c>
      <c r="J771" t="s">
        <v>90</v>
      </c>
      <c r="K771" t="s">
        <v>90</v>
      </c>
      <c r="L771" t="s">
        <v>90</v>
      </c>
      <c r="M771" t="s">
        <v>90</v>
      </c>
      <c r="N771" t="s">
        <v>90</v>
      </c>
      <c r="O771">
        <v>0</v>
      </c>
      <c r="P771" t="s">
        <v>90</v>
      </c>
      <c r="Q771" t="s">
        <v>90</v>
      </c>
      <c r="R771" t="s">
        <v>90</v>
      </c>
      <c r="S771" t="s">
        <v>90</v>
      </c>
      <c r="T771" t="s">
        <v>90</v>
      </c>
      <c r="U771" t="s">
        <v>90</v>
      </c>
      <c r="V771" t="s">
        <v>90</v>
      </c>
      <c r="W771" t="s">
        <v>90</v>
      </c>
      <c r="X771" t="s">
        <v>90</v>
      </c>
      <c r="Y771" t="s">
        <v>90</v>
      </c>
      <c r="Z771" t="s">
        <v>90</v>
      </c>
      <c r="AA771" t="s">
        <v>90</v>
      </c>
      <c r="AB771" t="s">
        <v>90</v>
      </c>
      <c r="AC771">
        <v>1853</v>
      </c>
      <c r="AD771">
        <f>AC771/AY771</f>
        <v>0.10183053157405932</v>
      </c>
      <c r="AH771" t="s">
        <v>90</v>
      </c>
      <c r="AI771" t="s">
        <v>90</v>
      </c>
      <c r="AJ771" t="s">
        <v>90</v>
      </c>
      <c r="AK771" t="s">
        <v>90</v>
      </c>
      <c r="AL771" t="s">
        <v>90</v>
      </c>
      <c r="AM771" t="s">
        <v>90</v>
      </c>
      <c r="AN771">
        <v>0</v>
      </c>
      <c r="AO771" t="s">
        <v>90</v>
      </c>
      <c r="AP771" t="s">
        <v>90</v>
      </c>
      <c r="AQ771">
        <v>0</v>
      </c>
      <c r="AR771" t="s">
        <v>90</v>
      </c>
      <c r="AT771" t="s">
        <v>90</v>
      </c>
      <c r="AU771" t="s">
        <v>90</v>
      </c>
      <c r="AW771">
        <v>2</v>
      </c>
      <c r="AY771">
        <v>18196.900000000001</v>
      </c>
    </row>
    <row r="772" spans="1:51" ht="12.75" customHeight="1" x14ac:dyDescent="0.2">
      <c r="A772" t="s">
        <v>56</v>
      </c>
      <c r="B772">
        <v>1988</v>
      </c>
      <c r="C772" t="s">
        <v>90</v>
      </c>
      <c r="D772" t="s">
        <v>90</v>
      </c>
      <c r="G772">
        <v>1</v>
      </c>
      <c r="H772" t="s">
        <v>90</v>
      </c>
      <c r="I772" t="s">
        <v>90</v>
      </c>
      <c r="J772" t="s">
        <v>90</v>
      </c>
      <c r="K772" t="s">
        <v>90</v>
      </c>
      <c r="L772" t="s">
        <v>90</v>
      </c>
      <c r="M772" t="s">
        <v>90</v>
      </c>
      <c r="N772" t="s">
        <v>90</v>
      </c>
      <c r="O772">
        <v>1</v>
      </c>
      <c r="P772" t="s">
        <v>90</v>
      </c>
      <c r="Q772" t="s">
        <v>90</v>
      </c>
      <c r="R772" t="s">
        <v>90</v>
      </c>
      <c r="S772" t="s">
        <v>90</v>
      </c>
      <c r="T772" t="s">
        <v>90</v>
      </c>
      <c r="U772" t="s">
        <v>90</v>
      </c>
      <c r="V772" t="s">
        <v>90</v>
      </c>
      <c r="W772" t="s">
        <v>90</v>
      </c>
      <c r="X772" t="s">
        <v>90</v>
      </c>
      <c r="Y772" t="s">
        <v>90</v>
      </c>
      <c r="Z772" t="s">
        <v>90</v>
      </c>
      <c r="AA772" t="s">
        <v>90</v>
      </c>
      <c r="AB772" t="s">
        <v>90</v>
      </c>
      <c r="AC772">
        <v>4318</v>
      </c>
      <c r="AD772">
        <f>AC772/AY772</f>
        <v>4.6813779166458867E-2</v>
      </c>
      <c r="AH772" t="s">
        <v>90</v>
      </c>
      <c r="AI772" t="s">
        <v>90</v>
      </c>
      <c r="AJ772" t="s">
        <v>90</v>
      </c>
      <c r="AK772" t="s">
        <v>90</v>
      </c>
      <c r="AL772" t="s">
        <v>90</v>
      </c>
      <c r="AM772" t="s">
        <v>90</v>
      </c>
      <c r="AN772">
        <v>0</v>
      </c>
      <c r="AO772" t="s">
        <v>90</v>
      </c>
      <c r="AP772" t="s">
        <v>90</v>
      </c>
      <c r="AQ772">
        <v>1</v>
      </c>
      <c r="AR772" t="s">
        <v>90</v>
      </c>
      <c r="AT772" t="s">
        <v>90</v>
      </c>
      <c r="AU772" t="s">
        <v>90</v>
      </c>
      <c r="AW772">
        <v>2</v>
      </c>
      <c r="AY772">
        <v>92237.8</v>
      </c>
    </row>
    <row r="773" spans="1:51" ht="12.75" customHeight="1" x14ac:dyDescent="0.2">
      <c r="A773" t="s">
        <v>57</v>
      </c>
      <c r="B773">
        <v>1988</v>
      </c>
      <c r="C773" t="s">
        <v>90</v>
      </c>
      <c r="D773" t="s">
        <v>90</v>
      </c>
      <c r="G773">
        <v>0</v>
      </c>
      <c r="H773" t="s">
        <v>90</v>
      </c>
      <c r="I773" t="s">
        <v>90</v>
      </c>
      <c r="J773" t="s">
        <v>90</v>
      </c>
      <c r="K773" t="s">
        <v>90</v>
      </c>
      <c r="L773" t="s">
        <v>90</v>
      </c>
      <c r="M773" t="s">
        <v>90</v>
      </c>
      <c r="N773" t="s">
        <v>90</v>
      </c>
      <c r="O773">
        <v>0</v>
      </c>
      <c r="P773" t="s">
        <v>90</v>
      </c>
      <c r="Q773" t="s">
        <v>90</v>
      </c>
      <c r="R773" t="s">
        <v>90</v>
      </c>
      <c r="S773" t="s">
        <v>90</v>
      </c>
      <c r="T773" t="s">
        <v>90</v>
      </c>
      <c r="U773" t="s">
        <v>90</v>
      </c>
      <c r="V773" t="s">
        <v>90</v>
      </c>
      <c r="W773" t="s">
        <v>90</v>
      </c>
      <c r="X773" t="s">
        <v>90</v>
      </c>
      <c r="Y773" t="s">
        <v>90</v>
      </c>
      <c r="Z773" t="s">
        <v>90</v>
      </c>
      <c r="AA773" t="s">
        <v>90</v>
      </c>
      <c r="AB773" t="s">
        <v>90</v>
      </c>
      <c r="AC773">
        <v>41936</v>
      </c>
      <c r="AD773">
        <f>AC773/AY773</f>
        <v>0.34274318779933638</v>
      </c>
      <c r="AH773" t="s">
        <v>90</v>
      </c>
      <c r="AI773" t="s">
        <v>90</v>
      </c>
      <c r="AJ773" t="s">
        <v>90</v>
      </c>
      <c r="AK773" t="s">
        <v>90</v>
      </c>
      <c r="AL773" t="s">
        <v>90</v>
      </c>
      <c r="AM773" t="s">
        <v>90</v>
      </c>
      <c r="AN773">
        <v>0</v>
      </c>
      <c r="AO773" t="s">
        <v>90</v>
      </c>
      <c r="AP773" t="s">
        <v>90</v>
      </c>
      <c r="AQ773">
        <v>1</v>
      </c>
      <c r="AR773" t="s">
        <v>90</v>
      </c>
      <c r="AT773" t="s">
        <v>90</v>
      </c>
      <c r="AU773" t="s">
        <v>90</v>
      </c>
      <c r="AW773">
        <v>2</v>
      </c>
      <c r="AY773">
        <v>122354</v>
      </c>
    </row>
    <row r="774" spans="1:51" ht="12.75" customHeight="1" x14ac:dyDescent="0.2">
      <c r="A774" t="s">
        <v>58</v>
      </c>
      <c r="B774">
        <v>1988</v>
      </c>
      <c r="C774" t="s">
        <v>90</v>
      </c>
      <c r="D774" t="s">
        <v>90</v>
      </c>
      <c r="G774">
        <v>1</v>
      </c>
      <c r="H774" t="s">
        <v>90</v>
      </c>
      <c r="I774" t="s">
        <v>90</v>
      </c>
      <c r="J774" t="s">
        <v>90</v>
      </c>
      <c r="K774" t="s">
        <v>90</v>
      </c>
      <c r="L774" t="s">
        <v>90</v>
      </c>
      <c r="M774" t="s">
        <v>90</v>
      </c>
      <c r="N774" t="s">
        <v>90</v>
      </c>
      <c r="O774">
        <v>1</v>
      </c>
      <c r="P774" t="s">
        <v>90</v>
      </c>
      <c r="Q774" t="s">
        <v>90</v>
      </c>
      <c r="R774" t="s">
        <v>90</v>
      </c>
      <c r="S774" t="s">
        <v>90</v>
      </c>
      <c r="T774" t="s">
        <v>90</v>
      </c>
      <c r="U774" t="s">
        <v>90</v>
      </c>
      <c r="V774" t="s">
        <v>90</v>
      </c>
      <c r="W774" t="s">
        <v>90</v>
      </c>
      <c r="X774" t="s">
        <v>90</v>
      </c>
      <c r="Y774" t="s">
        <v>90</v>
      </c>
      <c r="Z774" t="s">
        <v>90</v>
      </c>
      <c r="AA774" t="s">
        <v>90</v>
      </c>
      <c r="AB774" t="s">
        <v>90</v>
      </c>
      <c r="AC774">
        <v>20173</v>
      </c>
      <c r="AD774">
        <f>AC774/AY774</f>
        <v>0.1337040522806506</v>
      </c>
      <c r="AH774" t="s">
        <v>90</v>
      </c>
      <c r="AI774" t="s">
        <v>90</v>
      </c>
      <c r="AJ774" t="s">
        <v>90</v>
      </c>
      <c r="AK774" t="s">
        <v>90</v>
      </c>
      <c r="AL774" t="s">
        <v>90</v>
      </c>
      <c r="AM774" t="s">
        <v>90</v>
      </c>
      <c r="AN774">
        <v>0</v>
      </c>
      <c r="AO774" t="s">
        <v>90</v>
      </c>
      <c r="AP774" t="s">
        <v>90</v>
      </c>
      <c r="AQ774">
        <v>0</v>
      </c>
      <c r="AR774" t="s">
        <v>90</v>
      </c>
      <c r="AT774" t="s">
        <v>90</v>
      </c>
      <c r="AU774" t="s">
        <v>90</v>
      </c>
      <c r="AW774">
        <v>2</v>
      </c>
      <c r="AY774">
        <v>150878</v>
      </c>
    </row>
    <row r="775" spans="1:51" ht="12.75" customHeight="1" x14ac:dyDescent="0.2">
      <c r="A775" t="s">
        <v>59</v>
      </c>
      <c r="B775">
        <v>1988</v>
      </c>
      <c r="C775" t="s">
        <v>90</v>
      </c>
      <c r="D775" t="s">
        <v>90</v>
      </c>
      <c r="G775">
        <v>1</v>
      </c>
      <c r="H775" t="s">
        <v>90</v>
      </c>
      <c r="I775" t="s">
        <v>90</v>
      </c>
      <c r="J775" t="s">
        <v>90</v>
      </c>
      <c r="K775" t="s">
        <v>90</v>
      </c>
      <c r="L775" t="s">
        <v>90</v>
      </c>
      <c r="M775" t="s">
        <v>90</v>
      </c>
      <c r="N775" t="s">
        <v>90</v>
      </c>
      <c r="O775">
        <v>1</v>
      </c>
      <c r="P775" t="s">
        <v>90</v>
      </c>
      <c r="Q775" t="s">
        <v>90</v>
      </c>
      <c r="R775" t="s">
        <v>90</v>
      </c>
      <c r="S775" t="s">
        <v>90</v>
      </c>
      <c r="T775" t="s">
        <v>90</v>
      </c>
      <c r="U775" t="s">
        <v>90</v>
      </c>
      <c r="V775" t="s">
        <v>90</v>
      </c>
      <c r="W775" t="s">
        <v>90</v>
      </c>
      <c r="X775" t="s">
        <v>90</v>
      </c>
      <c r="Y775" t="s">
        <v>90</v>
      </c>
      <c r="Z775" t="s">
        <v>90</v>
      </c>
      <c r="AA775" t="s">
        <v>90</v>
      </c>
      <c r="AB775" t="s">
        <v>90</v>
      </c>
      <c r="AC775">
        <v>0</v>
      </c>
      <c r="AD775">
        <f>AC775/AY775</f>
        <v>0</v>
      </c>
      <c r="AH775" t="s">
        <v>90</v>
      </c>
      <c r="AI775" t="s">
        <v>90</v>
      </c>
      <c r="AJ775" t="s">
        <v>90</v>
      </c>
      <c r="AK775" t="s">
        <v>90</v>
      </c>
      <c r="AL775" t="s">
        <v>90</v>
      </c>
      <c r="AM775" t="s">
        <v>90</v>
      </c>
      <c r="AN775">
        <v>0</v>
      </c>
      <c r="AO775" t="s">
        <v>90</v>
      </c>
      <c r="AP775" t="s">
        <v>90</v>
      </c>
      <c r="AQ775">
        <v>0</v>
      </c>
      <c r="AR775" t="s">
        <v>90</v>
      </c>
      <c r="AT775" t="s">
        <v>90</v>
      </c>
      <c r="AU775" t="s">
        <v>90</v>
      </c>
      <c r="AW775">
        <v>2</v>
      </c>
      <c r="AY775">
        <v>72616.600000000006</v>
      </c>
    </row>
    <row r="776" spans="1:51" ht="12.75" customHeight="1" x14ac:dyDescent="0.2">
      <c r="A776" t="s">
        <v>60</v>
      </c>
      <c r="B776">
        <v>1988</v>
      </c>
      <c r="C776" t="s">
        <v>90</v>
      </c>
      <c r="D776" t="s">
        <v>90</v>
      </c>
      <c r="G776">
        <v>0</v>
      </c>
      <c r="H776" t="s">
        <v>90</v>
      </c>
      <c r="I776" t="s">
        <v>90</v>
      </c>
      <c r="J776" t="s">
        <v>90</v>
      </c>
      <c r="K776" t="s">
        <v>90</v>
      </c>
      <c r="L776" t="s">
        <v>90</v>
      </c>
      <c r="M776" t="s">
        <v>90</v>
      </c>
      <c r="N776" t="s">
        <v>90</v>
      </c>
      <c r="O776">
        <v>0</v>
      </c>
      <c r="P776" t="s">
        <v>90</v>
      </c>
      <c r="Q776" t="s">
        <v>90</v>
      </c>
      <c r="R776" t="s">
        <v>90</v>
      </c>
      <c r="S776" t="s">
        <v>90</v>
      </c>
      <c r="T776" t="s">
        <v>90</v>
      </c>
      <c r="U776" t="s">
        <v>90</v>
      </c>
      <c r="V776" t="s">
        <v>90</v>
      </c>
      <c r="W776" t="s">
        <v>90</v>
      </c>
      <c r="X776" t="s">
        <v>90</v>
      </c>
      <c r="Y776" t="s">
        <v>90</v>
      </c>
      <c r="Z776" t="s">
        <v>90</v>
      </c>
      <c r="AA776" t="s">
        <v>90</v>
      </c>
      <c r="AB776" t="s">
        <v>90</v>
      </c>
      <c r="AC776">
        <v>332</v>
      </c>
      <c r="AD776">
        <f>AC776/AY776</f>
        <v>1.1412738954221855E-2</v>
      </c>
      <c r="AH776" t="s">
        <v>90</v>
      </c>
      <c r="AI776" t="s">
        <v>90</v>
      </c>
      <c r="AJ776" t="s">
        <v>90</v>
      </c>
      <c r="AK776" t="s">
        <v>90</v>
      </c>
      <c r="AL776" t="s">
        <v>90</v>
      </c>
      <c r="AM776" t="s">
        <v>90</v>
      </c>
      <c r="AN776">
        <v>0</v>
      </c>
      <c r="AO776" t="s">
        <v>90</v>
      </c>
      <c r="AP776" t="s">
        <v>90</v>
      </c>
      <c r="AQ776">
        <v>0</v>
      </c>
      <c r="AR776" t="s">
        <v>90</v>
      </c>
      <c r="AT776" t="s">
        <v>90</v>
      </c>
      <c r="AU776" t="s">
        <v>90</v>
      </c>
      <c r="AW776">
        <v>2</v>
      </c>
      <c r="AY776">
        <v>29090.3</v>
      </c>
    </row>
    <row r="777" spans="1:51" ht="12.75" customHeight="1" x14ac:dyDescent="0.2">
      <c r="A777" t="s">
        <v>61</v>
      </c>
      <c r="B777">
        <v>1988</v>
      </c>
      <c r="C777" t="s">
        <v>90</v>
      </c>
      <c r="D777" t="s">
        <v>90</v>
      </c>
      <c r="G777">
        <v>1</v>
      </c>
      <c r="H777" t="s">
        <v>90</v>
      </c>
      <c r="I777" t="s">
        <v>90</v>
      </c>
      <c r="J777" t="s">
        <v>90</v>
      </c>
      <c r="K777" t="s">
        <v>90</v>
      </c>
      <c r="L777" t="s">
        <v>90</v>
      </c>
      <c r="M777" t="s">
        <v>90</v>
      </c>
      <c r="N777" t="s">
        <v>90</v>
      </c>
      <c r="O777">
        <v>0</v>
      </c>
      <c r="P777" t="s">
        <v>90</v>
      </c>
      <c r="Q777" t="s">
        <v>90</v>
      </c>
      <c r="R777" t="s">
        <v>90</v>
      </c>
      <c r="S777" t="s">
        <v>90</v>
      </c>
      <c r="T777" t="s">
        <v>90</v>
      </c>
      <c r="U777" t="s">
        <v>90</v>
      </c>
      <c r="V777" t="s">
        <v>90</v>
      </c>
      <c r="W777" t="s">
        <v>90</v>
      </c>
      <c r="X777" t="s">
        <v>90</v>
      </c>
      <c r="Y777" t="s">
        <v>90</v>
      </c>
      <c r="Z777" t="s">
        <v>90</v>
      </c>
      <c r="AA777" t="s">
        <v>90</v>
      </c>
      <c r="AB777" t="s">
        <v>90</v>
      </c>
      <c r="AC777">
        <v>0</v>
      </c>
      <c r="AD777">
        <f>AC777/AY777</f>
        <v>0</v>
      </c>
      <c r="AH777" t="s">
        <v>90</v>
      </c>
      <c r="AI777" t="s">
        <v>90</v>
      </c>
      <c r="AJ777" t="s">
        <v>90</v>
      </c>
      <c r="AK777" t="s">
        <v>90</v>
      </c>
      <c r="AL777" t="s">
        <v>90</v>
      </c>
      <c r="AM777" t="s">
        <v>90</v>
      </c>
      <c r="AN777">
        <v>0</v>
      </c>
      <c r="AO777" t="s">
        <v>90</v>
      </c>
      <c r="AP777" t="s">
        <v>90</v>
      </c>
      <c r="AQ777">
        <v>0</v>
      </c>
      <c r="AR777" t="s">
        <v>90</v>
      </c>
      <c r="AT777" t="s">
        <v>90</v>
      </c>
      <c r="AU777" t="s">
        <v>90</v>
      </c>
      <c r="AW777">
        <v>2</v>
      </c>
      <c r="AY777">
        <v>79422.399999999994</v>
      </c>
    </row>
    <row r="778" spans="1:51" ht="12.75" customHeight="1" x14ac:dyDescent="0.2">
      <c r="A778" t="s">
        <v>62</v>
      </c>
      <c r="B778">
        <v>1988</v>
      </c>
      <c r="C778" t="s">
        <v>90</v>
      </c>
      <c r="D778" t="s">
        <v>90</v>
      </c>
      <c r="G778">
        <v>1</v>
      </c>
      <c r="H778" t="s">
        <v>90</v>
      </c>
      <c r="I778" t="s">
        <v>90</v>
      </c>
      <c r="J778" t="s">
        <v>90</v>
      </c>
      <c r="K778" t="s">
        <v>90</v>
      </c>
      <c r="L778" t="s">
        <v>90</v>
      </c>
      <c r="M778" t="s">
        <v>90</v>
      </c>
      <c r="N778" t="s">
        <v>90</v>
      </c>
      <c r="O778">
        <v>0</v>
      </c>
      <c r="P778" t="s">
        <v>90</v>
      </c>
      <c r="Q778" t="s">
        <v>90</v>
      </c>
      <c r="R778" t="s">
        <v>90</v>
      </c>
      <c r="S778" t="s">
        <v>90</v>
      </c>
      <c r="T778" t="s">
        <v>90</v>
      </c>
      <c r="U778" t="s">
        <v>90</v>
      </c>
      <c r="V778" t="s">
        <v>90</v>
      </c>
      <c r="W778" t="s">
        <v>90</v>
      </c>
      <c r="X778" t="s">
        <v>90</v>
      </c>
      <c r="Y778" t="s">
        <v>90</v>
      </c>
      <c r="Z778" t="s">
        <v>90</v>
      </c>
      <c r="AA778" t="s">
        <v>90</v>
      </c>
      <c r="AB778" t="s">
        <v>90</v>
      </c>
      <c r="AC778">
        <v>144</v>
      </c>
      <c r="AD778">
        <f>AC778/AY778</f>
        <v>1.370749723946236E-2</v>
      </c>
      <c r="AH778" t="s">
        <v>90</v>
      </c>
      <c r="AI778" t="s">
        <v>90</v>
      </c>
      <c r="AJ778" t="s">
        <v>90</v>
      </c>
      <c r="AK778" t="s">
        <v>90</v>
      </c>
      <c r="AL778" t="s">
        <v>90</v>
      </c>
      <c r="AM778" t="s">
        <v>90</v>
      </c>
      <c r="AN778">
        <v>0</v>
      </c>
      <c r="AO778" t="s">
        <v>90</v>
      </c>
      <c r="AP778" t="s">
        <v>90</v>
      </c>
      <c r="AQ778">
        <v>1</v>
      </c>
      <c r="AR778" t="s">
        <v>90</v>
      </c>
      <c r="AT778" t="s">
        <v>90</v>
      </c>
      <c r="AU778" t="s">
        <v>90</v>
      </c>
      <c r="AW778">
        <v>2</v>
      </c>
      <c r="AY778">
        <v>10505.2</v>
      </c>
    </row>
    <row r="779" spans="1:51" ht="12.75" customHeight="1" x14ac:dyDescent="0.2">
      <c r="A779" t="s">
        <v>64</v>
      </c>
      <c r="B779">
        <v>1988</v>
      </c>
      <c r="C779" t="s">
        <v>90</v>
      </c>
      <c r="D779" t="s">
        <v>90</v>
      </c>
      <c r="G779">
        <v>0</v>
      </c>
      <c r="H779" t="s">
        <v>90</v>
      </c>
      <c r="I779" t="s">
        <v>90</v>
      </c>
      <c r="J779" t="s">
        <v>90</v>
      </c>
      <c r="K779" t="s">
        <v>90</v>
      </c>
      <c r="L779" t="s">
        <v>90</v>
      </c>
      <c r="M779" t="s">
        <v>90</v>
      </c>
      <c r="N779" t="s">
        <v>90</v>
      </c>
      <c r="O779">
        <v>0</v>
      </c>
      <c r="P779" t="s">
        <v>90</v>
      </c>
      <c r="Q779" t="s">
        <v>90</v>
      </c>
      <c r="R779" t="s">
        <v>90</v>
      </c>
      <c r="S779" t="s">
        <v>90</v>
      </c>
      <c r="T779" t="s">
        <v>90</v>
      </c>
      <c r="U779" t="s">
        <v>90</v>
      </c>
      <c r="V779" t="s">
        <v>90</v>
      </c>
      <c r="W779" t="s">
        <v>90</v>
      </c>
      <c r="X779" t="s">
        <v>90</v>
      </c>
      <c r="Y779" t="s">
        <v>90</v>
      </c>
      <c r="Z779" t="s">
        <v>90</v>
      </c>
      <c r="AA779" t="s">
        <v>90</v>
      </c>
      <c r="AB779" t="s">
        <v>90</v>
      </c>
      <c r="AC779">
        <v>7180</v>
      </c>
      <c r="AD779">
        <f>AC779/AY779</f>
        <v>0.28901850442987276</v>
      </c>
      <c r="AH779" t="s">
        <v>90</v>
      </c>
      <c r="AI779" t="s">
        <v>90</v>
      </c>
      <c r="AJ779" t="s">
        <v>90</v>
      </c>
      <c r="AK779" t="s">
        <v>90</v>
      </c>
      <c r="AL779" t="s">
        <v>90</v>
      </c>
      <c r="AM779" t="s">
        <v>90</v>
      </c>
      <c r="AN779">
        <v>0</v>
      </c>
      <c r="AO779" t="s">
        <v>90</v>
      </c>
      <c r="AP779" t="s">
        <v>90</v>
      </c>
      <c r="AQ779">
        <v>0</v>
      </c>
      <c r="AR779" t="s">
        <v>90</v>
      </c>
      <c r="AT779" t="s">
        <v>90</v>
      </c>
      <c r="AU779" t="s">
        <v>90</v>
      </c>
      <c r="AW779">
        <v>2</v>
      </c>
      <c r="AY779">
        <v>24842.7</v>
      </c>
    </row>
    <row r="780" spans="1:51" ht="12.75" customHeight="1" x14ac:dyDescent="0.2">
      <c r="A780" t="s">
        <v>65</v>
      </c>
      <c r="B780">
        <v>1988</v>
      </c>
      <c r="C780" t="s">
        <v>90</v>
      </c>
      <c r="D780" t="s">
        <v>90</v>
      </c>
      <c r="G780">
        <v>1</v>
      </c>
      <c r="H780" t="s">
        <v>90</v>
      </c>
      <c r="I780" t="s">
        <v>90</v>
      </c>
      <c r="J780" t="s">
        <v>90</v>
      </c>
      <c r="K780" t="s">
        <v>90</v>
      </c>
      <c r="L780" t="s">
        <v>90</v>
      </c>
      <c r="M780" t="s">
        <v>90</v>
      </c>
      <c r="N780" t="s">
        <v>90</v>
      </c>
      <c r="O780">
        <v>0</v>
      </c>
      <c r="P780" t="s">
        <v>90</v>
      </c>
      <c r="Q780" t="s">
        <v>90</v>
      </c>
      <c r="R780" t="s">
        <v>90</v>
      </c>
      <c r="S780" t="s">
        <v>90</v>
      </c>
      <c r="T780" t="s">
        <v>90</v>
      </c>
      <c r="U780" t="s">
        <v>90</v>
      </c>
      <c r="V780" t="s">
        <v>90</v>
      </c>
      <c r="W780" t="s">
        <v>90</v>
      </c>
      <c r="X780" t="s">
        <v>90</v>
      </c>
      <c r="Y780" t="s">
        <v>90</v>
      </c>
      <c r="Z780" t="s">
        <v>90</v>
      </c>
      <c r="AA780" t="s">
        <v>90</v>
      </c>
      <c r="AB780" t="s">
        <v>90</v>
      </c>
      <c r="AC780">
        <v>256284</v>
      </c>
      <c r="AD780">
        <f>AC780/AY780</f>
        <v>13.856409868239645</v>
      </c>
      <c r="AH780" t="s">
        <v>90</v>
      </c>
      <c r="AI780" t="s">
        <v>90</v>
      </c>
      <c r="AJ780" t="s">
        <v>90</v>
      </c>
      <c r="AK780" t="s">
        <v>90</v>
      </c>
      <c r="AL780" t="s">
        <v>90</v>
      </c>
      <c r="AM780" t="s">
        <v>90</v>
      </c>
      <c r="AN780">
        <v>1</v>
      </c>
      <c r="AO780" t="s">
        <v>90</v>
      </c>
      <c r="AP780" t="s">
        <v>90</v>
      </c>
      <c r="AQ780">
        <v>0</v>
      </c>
      <c r="AR780" t="s">
        <v>90</v>
      </c>
      <c r="AT780" t="s">
        <v>90</v>
      </c>
      <c r="AU780" t="s">
        <v>90</v>
      </c>
      <c r="AW780">
        <v>2</v>
      </c>
      <c r="AY780">
        <v>18495.7</v>
      </c>
    </row>
    <row r="781" spans="1:51" ht="12.75" customHeight="1" x14ac:dyDescent="0.2">
      <c r="A781" t="s">
        <v>66</v>
      </c>
      <c r="B781">
        <v>1988</v>
      </c>
      <c r="C781" t="s">
        <v>90</v>
      </c>
      <c r="D781" t="s">
        <v>90</v>
      </c>
      <c r="G781">
        <v>0</v>
      </c>
      <c r="H781" t="s">
        <v>90</v>
      </c>
      <c r="I781" t="s">
        <v>90</v>
      </c>
      <c r="J781" t="s">
        <v>90</v>
      </c>
      <c r="K781" t="s">
        <v>90</v>
      </c>
      <c r="L781" t="s">
        <v>90</v>
      </c>
      <c r="M781" t="s">
        <v>90</v>
      </c>
      <c r="N781" t="s">
        <v>90</v>
      </c>
      <c r="O781">
        <v>0</v>
      </c>
      <c r="P781" t="s">
        <v>90</v>
      </c>
      <c r="Q781" t="s">
        <v>90</v>
      </c>
      <c r="R781" t="s">
        <v>90</v>
      </c>
      <c r="S781" t="s">
        <v>90</v>
      </c>
      <c r="T781" t="s">
        <v>90</v>
      </c>
      <c r="U781" t="s">
        <v>90</v>
      </c>
      <c r="V781" t="s">
        <v>90</v>
      </c>
      <c r="W781" t="s">
        <v>90</v>
      </c>
      <c r="X781" t="s">
        <v>90</v>
      </c>
      <c r="Y781" t="s">
        <v>90</v>
      </c>
      <c r="Z781" t="s">
        <v>90</v>
      </c>
      <c r="AA781" t="s">
        <v>90</v>
      </c>
      <c r="AB781" t="s">
        <v>90</v>
      </c>
      <c r="AC781">
        <v>11489</v>
      </c>
      <c r="AD781">
        <f>AC781/AY781</f>
        <v>0.55966913806373675</v>
      </c>
      <c r="AH781" t="s">
        <v>90</v>
      </c>
      <c r="AI781" t="s">
        <v>90</v>
      </c>
      <c r="AJ781" t="s">
        <v>90</v>
      </c>
      <c r="AK781" t="s">
        <v>90</v>
      </c>
      <c r="AL781" t="s">
        <v>90</v>
      </c>
      <c r="AM781" t="s">
        <v>90</v>
      </c>
      <c r="AN781">
        <v>0</v>
      </c>
      <c r="AO781" t="s">
        <v>90</v>
      </c>
      <c r="AP781" t="s">
        <v>90</v>
      </c>
      <c r="AQ781">
        <v>1</v>
      </c>
      <c r="AR781" t="s">
        <v>90</v>
      </c>
      <c r="AT781" t="s">
        <v>90</v>
      </c>
      <c r="AU781" t="s">
        <v>90</v>
      </c>
      <c r="AW781">
        <v>2</v>
      </c>
      <c r="AY781">
        <v>20528.2</v>
      </c>
    </row>
    <row r="782" spans="1:51" ht="12.75" customHeight="1" x14ac:dyDescent="0.2">
      <c r="A782" t="s">
        <v>67</v>
      </c>
      <c r="B782">
        <v>1988</v>
      </c>
      <c r="C782" t="s">
        <v>90</v>
      </c>
      <c r="D782" t="s">
        <v>90</v>
      </c>
      <c r="G782">
        <v>1</v>
      </c>
      <c r="H782" t="s">
        <v>90</v>
      </c>
      <c r="I782" t="s">
        <v>90</v>
      </c>
      <c r="J782" t="s">
        <v>90</v>
      </c>
      <c r="K782" t="s">
        <v>90</v>
      </c>
      <c r="L782" t="s">
        <v>90</v>
      </c>
      <c r="M782" t="s">
        <v>90</v>
      </c>
      <c r="N782" t="s">
        <v>90</v>
      </c>
      <c r="O782">
        <v>0</v>
      </c>
      <c r="P782" t="s">
        <v>90</v>
      </c>
      <c r="Q782" t="s">
        <v>90</v>
      </c>
      <c r="R782" t="s">
        <v>90</v>
      </c>
      <c r="S782" t="s">
        <v>90</v>
      </c>
      <c r="T782" t="s">
        <v>90</v>
      </c>
      <c r="U782" t="s">
        <v>90</v>
      </c>
      <c r="V782" t="s">
        <v>90</v>
      </c>
      <c r="W782" t="s">
        <v>90</v>
      </c>
      <c r="X782" t="s">
        <v>90</v>
      </c>
      <c r="Y782" t="s">
        <v>90</v>
      </c>
      <c r="Z782" t="s">
        <v>90</v>
      </c>
      <c r="AA782" t="s">
        <v>90</v>
      </c>
      <c r="AB782" t="s">
        <v>90</v>
      </c>
      <c r="AC782">
        <v>217434</v>
      </c>
      <c r="AD782">
        <f>AC782/AY782</f>
        <v>1.3264884057175277</v>
      </c>
      <c r="AH782" t="s">
        <v>90</v>
      </c>
      <c r="AI782" t="s">
        <v>90</v>
      </c>
      <c r="AJ782" t="s">
        <v>90</v>
      </c>
      <c r="AK782" t="s">
        <v>90</v>
      </c>
      <c r="AL782" t="s">
        <v>90</v>
      </c>
      <c r="AM782" t="s">
        <v>90</v>
      </c>
      <c r="AN782">
        <v>0</v>
      </c>
      <c r="AO782" t="s">
        <v>90</v>
      </c>
      <c r="AP782" t="s">
        <v>90</v>
      </c>
      <c r="AQ782">
        <v>0</v>
      </c>
      <c r="AR782" t="s">
        <v>90</v>
      </c>
      <c r="AT782" t="s">
        <v>90</v>
      </c>
      <c r="AU782" t="s">
        <v>90</v>
      </c>
      <c r="AW782">
        <v>2</v>
      </c>
      <c r="AY782">
        <v>163917</v>
      </c>
    </row>
    <row r="783" spans="1:51" ht="12.75" customHeight="1" x14ac:dyDescent="0.2">
      <c r="A783" t="s">
        <v>68</v>
      </c>
      <c r="B783">
        <v>1988</v>
      </c>
      <c r="C783" t="s">
        <v>90</v>
      </c>
      <c r="D783" t="s">
        <v>90</v>
      </c>
      <c r="G783">
        <v>1</v>
      </c>
      <c r="H783" t="s">
        <v>90</v>
      </c>
      <c r="I783" t="s">
        <v>90</v>
      </c>
      <c r="J783" t="s">
        <v>90</v>
      </c>
      <c r="K783" t="s">
        <v>90</v>
      </c>
      <c r="L783" t="s">
        <v>90</v>
      </c>
      <c r="M783" t="s">
        <v>90</v>
      </c>
      <c r="N783" t="s">
        <v>90</v>
      </c>
      <c r="O783">
        <v>0</v>
      </c>
      <c r="P783" t="s">
        <v>90</v>
      </c>
      <c r="Q783" t="s">
        <v>90</v>
      </c>
      <c r="R783" t="s">
        <v>90</v>
      </c>
      <c r="S783" t="s">
        <v>90</v>
      </c>
      <c r="T783" t="s">
        <v>90</v>
      </c>
      <c r="U783" t="s">
        <v>90</v>
      </c>
      <c r="V783" t="s">
        <v>90</v>
      </c>
      <c r="W783" t="s">
        <v>90</v>
      </c>
      <c r="X783" t="s">
        <v>90</v>
      </c>
      <c r="Y783" t="s">
        <v>90</v>
      </c>
      <c r="Z783" t="s">
        <v>90</v>
      </c>
      <c r="AA783" t="s">
        <v>90</v>
      </c>
      <c r="AB783" t="s">
        <v>90</v>
      </c>
      <c r="AC783">
        <v>2411</v>
      </c>
      <c r="AD783">
        <f>AC783/AY783</f>
        <v>0.12303217411272421</v>
      </c>
      <c r="AH783" t="s">
        <v>90</v>
      </c>
      <c r="AI783" t="s">
        <v>90</v>
      </c>
      <c r="AJ783" t="s">
        <v>90</v>
      </c>
      <c r="AK783" t="s">
        <v>90</v>
      </c>
      <c r="AL783" t="s">
        <v>90</v>
      </c>
      <c r="AM783" t="s">
        <v>90</v>
      </c>
      <c r="AN783">
        <v>0</v>
      </c>
      <c r="AO783" t="s">
        <v>90</v>
      </c>
      <c r="AP783" t="s">
        <v>90</v>
      </c>
      <c r="AQ783">
        <v>1</v>
      </c>
      <c r="AR783" t="s">
        <v>90</v>
      </c>
      <c r="AT783" t="s">
        <v>90</v>
      </c>
      <c r="AU783" t="s">
        <v>90</v>
      </c>
      <c r="AW783">
        <v>2</v>
      </c>
      <c r="AY783">
        <v>19596.5</v>
      </c>
    </row>
    <row r="784" spans="1:51" ht="12.75" customHeight="1" x14ac:dyDescent="0.2">
      <c r="A784" t="s">
        <v>70</v>
      </c>
      <c r="B784">
        <v>1988</v>
      </c>
      <c r="C784" t="s">
        <v>90</v>
      </c>
      <c r="D784" t="s">
        <v>90</v>
      </c>
      <c r="G784">
        <v>1</v>
      </c>
      <c r="H784" t="s">
        <v>90</v>
      </c>
      <c r="I784" t="s">
        <v>90</v>
      </c>
      <c r="J784" t="s">
        <v>90</v>
      </c>
      <c r="K784" t="s">
        <v>90</v>
      </c>
      <c r="L784" t="s">
        <v>90</v>
      </c>
      <c r="M784" t="s">
        <v>90</v>
      </c>
      <c r="N784" t="s">
        <v>90</v>
      </c>
      <c r="O784">
        <v>0</v>
      </c>
      <c r="P784" t="s">
        <v>90</v>
      </c>
      <c r="Q784" t="s">
        <v>90</v>
      </c>
      <c r="R784" t="s">
        <v>90</v>
      </c>
      <c r="S784" t="s">
        <v>90</v>
      </c>
      <c r="T784" t="s">
        <v>90</v>
      </c>
      <c r="U784" t="s">
        <v>90</v>
      </c>
      <c r="V784" t="s">
        <v>90</v>
      </c>
      <c r="W784" t="s">
        <v>90</v>
      </c>
      <c r="X784" t="s">
        <v>90</v>
      </c>
      <c r="Y784" t="s">
        <v>90</v>
      </c>
      <c r="Z784" t="s">
        <v>90</v>
      </c>
      <c r="AA784" t="s">
        <v>90</v>
      </c>
      <c r="AB784" t="s">
        <v>90</v>
      </c>
      <c r="AC784">
        <v>93335</v>
      </c>
      <c r="AD784">
        <f>AC784/AY784</f>
        <v>0.26136790048781583</v>
      </c>
      <c r="AH784" t="s">
        <v>90</v>
      </c>
      <c r="AI784" t="s">
        <v>90</v>
      </c>
      <c r="AJ784" t="s">
        <v>90</v>
      </c>
      <c r="AK784" t="s">
        <v>90</v>
      </c>
      <c r="AL784" t="s">
        <v>90</v>
      </c>
      <c r="AM784" t="s">
        <v>90</v>
      </c>
      <c r="AN784">
        <v>0</v>
      </c>
      <c r="AO784" t="s">
        <v>90</v>
      </c>
      <c r="AP784" t="s">
        <v>90</v>
      </c>
      <c r="AQ784">
        <v>0</v>
      </c>
      <c r="AR784" t="s">
        <v>90</v>
      </c>
      <c r="AT784" t="s">
        <v>90</v>
      </c>
      <c r="AU784" t="s">
        <v>90</v>
      </c>
      <c r="AW784">
        <v>2</v>
      </c>
      <c r="AY784">
        <v>357102</v>
      </c>
    </row>
    <row r="785" spans="1:51" ht="12.75" customHeight="1" x14ac:dyDescent="0.2">
      <c r="A785" t="s">
        <v>71</v>
      </c>
      <c r="B785">
        <v>1988</v>
      </c>
      <c r="C785" t="s">
        <v>90</v>
      </c>
      <c r="D785" t="s">
        <v>90</v>
      </c>
      <c r="G785">
        <v>1</v>
      </c>
      <c r="H785" t="s">
        <v>90</v>
      </c>
      <c r="I785" t="s">
        <v>90</v>
      </c>
      <c r="J785" t="s">
        <v>90</v>
      </c>
      <c r="K785" t="s">
        <v>90</v>
      </c>
      <c r="L785" t="s">
        <v>90</v>
      </c>
      <c r="M785" t="s">
        <v>90</v>
      </c>
      <c r="N785" t="s">
        <v>90</v>
      </c>
      <c r="O785">
        <v>1</v>
      </c>
      <c r="P785" t="s">
        <v>90</v>
      </c>
      <c r="Q785" t="s">
        <v>90</v>
      </c>
      <c r="R785" t="s">
        <v>90</v>
      </c>
      <c r="S785" t="s">
        <v>90</v>
      </c>
      <c r="T785" t="s">
        <v>90</v>
      </c>
      <c r="U785" t="s">
        <v>90</v>
      </c>
      <c r="V785" t="s">
        <v>90</v>
      </c>
      <c r="W785" t="s">
        <v>90</v>
      </c>
      <c r="X785" t="s">
        <v>90</v>
      </c>
      <c r="Y785" t="s">
        <v>90</v>
      </c>
      <c r="Z785" t="s">
        <v>90</v>
      </c>
      <c r="AA785" t="s">
        <v>90</v>
      </c>
      <c r="AB785" t="s">
        <v>90</v>
      </c>
      <c r="AC785">
        <v>0</v>
      </c>
      <c r="AD785">
        <f>AC785/AY785</f>
        <v>0</v>
      </c>
      <c r="AH785" t="s">
        <v>90</v>
      </c>
      <c r="AI785" t="s">
        <v>90</v>
      </c>
      <c r="AJ785" t="s">
        <v>90</v>
      </c>
      <c r="AK785" t="s">
        <v>90</v>
      </c>
      <c r="AL785" t="s">
        <v>90</v>
      </c>
      <c r="AM785" t="s">
        <v>90</v>
      </c>
      <c r="AN785">
        <v>0</v>
      </c>
      <c r="AO785" t="s">
        <v>90</v>
      </c>
      <c r="AP785" t="s">
        <v>90</v>
      </c>
      <c r="AQ785">
        <v>0</v>
      </c>
      <c r="AR785" t="s">
        <v>90</v>
      </c>
      <c r="AT785" t="s">
        <v>90</v>
      </c>
      <c r="AU785" t="s">
        <v>90</v>
      </c>
      <c r="AW785">
        <v>2</v>
      </c>
      <c r="AY785">
        <v>95436.6</v>
      </c>
    </row>
    <row r="786" spans="1:51" ht="12.75" customHeight="1" x14ac:dyDescent="0.2">
      <c r="A786" t="s">
        <v>72</v>
      </c>
      <c r="B786">
        <v>1988</v>
      </c>
      <c r="C786" t="s">
        <v>90</v>
      </c>
      <c r="D786" t="s">
        <v>90</v>
      </c>
      <c r="G786">
        <v>0</v>
      </c>
      <c r="H786" t="s">
        <v>90</v>
      </c>
      <c r="I786" t="s">
        <v>90</v>
      </c>
      <c r="J786" t="s">
        <v>90</v>
      </c>
      <c r="K786" t="s">
        <v>90</v>
      </c>
      <c r="L786" t="s">
        <v>90</v>
      </c>
      <c r="M786" t="s">
        <v>90</v>
      </c>
      <c r="N786" t="s">
        <v>90</v>
      </c>
      <c r="O786">
        <v>1</v>
      </c>
      <c r="P786" t="s">
        <v>90</v>
      </c>
      <c r="Q786" t="s">
        <v>90</v>
      </c>
      <c r="R786" t="s">
        <v>90</v>
      </c>
      <c r="S786" t="s">
        <v>90</v>
      </c>
      <c r="T786" t="s">
        <v>90</v>
      </c>
      <c r="U786" t="s">
        <v>90</v>
      </c>
      <c r="V786" t="s">
        <v>90</v>
      </c>
      <c r="W786" t="s">
        <v>90</v>
      </c>
      <c r="X786" t="s">
        <v>90</v>
      </c>
      <c r="Y786" t="s">
        <v>90</v>
      </c>
      <c r="Z786" t="s">
        <v>90</v>
      </c>
      <c r="AA786" t="s">
        <v>90</v>
      </c>
      <c r="AB786" t="s">
        <v>90</v>
      </c>
      <c r="AC786">
        <v>1621</v>
      </c>
      <c r="AD786">
        <f>AC786/AY786</f>
        <v>0.18405959852071038</v>
      </c>
      <c r="AH786" t="s">
        <v>90</v>
      </c>
      <c r="AI786" t="s">
        <v>90</v>
      </c>
      <c r="AJ786" t="s">
        <v>90</v>
      </c>
      <c r="AK786" t="s">
        <v>90</v>
      </c>
      <c r="AL786" t="s">
        <v>90</v>
      </c>
      <c r="AM786" t="s">
        <v>90</v>
      </c>
      <c r="AN786">
        <v>0</v>
      </c>
      <c r="AO786" t="s">
        <v>90</v>
      </c>
      <c r="AP786" t="s">
        <v>90</v>
      </c>
      <c r="AQ786">
        <v>0</v>
      </c>
      <c r="AR786" t="s">
        <v>90</v>
      </c>
      <c r="AT786" t="s">
        <v>90</v>
      </c>
      <c r="AU786" t="s">
        <v>90</v>
      </c>
      <c r="AW786">
        <v>2</v>
      </c>
      <c r="AY786">
        <v>8806.93</v>
      </c>
    </row>
    <row r="787" spans="1:51" ht="12.75" customHeight="1" x14ac:dyDescent="0.2">
      <c r="A787" t="s">
        <v>73</v>
      </c>
      <c r="B787">
        <v>1988</v>
      </c>
      <c r="C787" t="s">
        <v>90</v>
      </c>
      <c r="D787" t="s">
        <v>90</v>
      </c>
      <c r="G787">
        <v>1</v>
      </c>
      <c r="H787" t="s">
        <v>90</v>
      </c>
      <c r="I787" t="s">
        <v>90</v>
      </c>
      <c r="J787" t="s">
        <v>90</v>
      </c>
      <c r="K787" t="s">
        <v>90</v>
      </c>
      <c r="L787" t="s">
        <v>90</v>
      </c>
      <c r="M787" t="s">
        <v>90</v>
      </c>
      <c r="N787" t="s">
        <v>90</v>
      </c>
      <c r="O787">
        <v>0</v>
      </c>
      <c r="P787" t="s">
        <v>90</v>
      </c>
      <c r="Q787" t="s">
        <v>90</v>
      </c>
      <c r="R787" t="s">
        <v>90</v>
      </c>
      <c r="S787" t="s">
        <v>90</v>
      </c>
      <c r="T787" t="s">
        <v>90</v>
      </c>
      <c r="U787" t="s">
        <v>90</v>
      </c>
      <c r="V787" t="s">
        <v>90</v>
      </c>
      <c r="W787" t="s">
        <v>90</v>
      </c>
      <c r="X787" t="s">
        <v>90</v>
      </c>
      <c r="Y787" t="s">
        <v>90</v>
      </c>
      <c r="Z787" t="s">
        <v>90</v>
      </c>
      <c r="AA787" t="s">
        <v>90</v>
      </c>
      <c r="AB787" t="s">
        <v>90</v>
      </c>
      <c r="AC787">
        <v>13361</v>
      </c>
      <c r="AD787">
        <f>AC787/AY787</f>
        <v>7.8058726616267254E-2</v>
      </c>
      <c r="AH787" t="s">
        <v>90</v>
      </c>
      <c r="AI787" t="s">
        <v>90</v>
      </c>
      <c r="AJ787" t="s">
        <v>90</v>
      </c>
      <c r="AK787" t="s">
        <v>90</v>
      </c>
      <c r="AL787" t="s">
        <v>90</v>
      </c>
      <c r="AM787" t="s">
        <v>90</v>
      </c>
      <c r="AN787">
        <v>0</v>
      </c>
      <c r="AO787" t="s">
        <v>90</v>
      </c>
      <c r="AP787" t="s">
        <v>90</v>
      </c>
      <c r="AQ787">
        <v>0</v>
      </c>
      <c r="AR787" t="s">
        <v>90</v>
      </c>
      <c r="AT787" t="s">
        <v>90</v>
      </c>
      <c r="AU787" t="s">
        <v>90</v>
      </c>
      <c r="AW787">
        <v>2</v>
      </c>
      <c r="AY787">
        <v>171166</v>
      </c>
    </row>
    <row r="788" spans="1:51" ht="12.75" customHeight="1" x14ac:dyDescent="0.2">
      <c r="A788" t="s">
        <v>74</v>
      </c>
      <c r="B788">
        <v>1988</v>
      </c>
      <c r="C788" t="s">
        <v>90</v>
      </c>
      <c r="D788" t="s">
        <v>90</v>
      </c>
      <c r="G788">
        <v>1</v>
      </c>
      <c r="H788" t="s">
        <v>90</v>
      </c>
      <c r="I788" t="s">
        <v>90</v>
      </c>
      <c r="J788" t="s">
        <v>90</v>
      </c>
      <c r="K788" t="s">
        <v>90</v>
      </c>
      <c r="L788" t="s">
        <v>90</v>
      </c>
      <c r="M788" t="s">
        <v>90</v>
      </c>
      <c r="N788" t="s">
        <v>90</v>
      </c>
      <c r="O788">
        <v>1</v>
      </c>
      <c r="P788" t="s">
        <v>90</v>
      </c>
      <c r="Q788" t="s">
        <v>90</v>
      </c>
      <c r="R788" t="s">
        <v>90</v>
      </c>
      <c r="S788" t="s">
        <v>90</v>
      </c>
      <c r="T788" t="s">
        <v>90</v>
      </c>
      <c r="U788" t="s">
        <v>90</v>
      </c>
      <c r="V788" t="s">
        <v>90</v>
      </c>
      <c r="W788" t="s">
        <v>90</v>
      </c>
      <c r="X788" t="s">
        <v>90</v>
      </c>
      <c r="Y788" t="s">
        <v>90</v>
      </c>
      <c r="Z788" t="s">
        <v>90</v>
      </c>
      <c r="AA788" t="s">
        <v>90</v>
      </c>
      <c r="AB788" t="s">
        <v>90</v>
      </c>
      <c r="AC788">
        <v>1624</v>
      </c>
      <c r="AD788">
        <f>AC788/AY788</f>
        <v>3.6769200813269516E-2</v>
      </c>
      <c r="AH788" t="s">
        <v>90</v>
      </c>
      <c r="AI788" t="s">
        <v>90</v>
      </c>
      <c r="AJ788" t="s">
        <v>90</v>
      </c>
      <c r="AK788" t="s">
        <v>90</v>
      </c>
      <c r="AL788" t="s">
        <v>90</v>
      </c>
      <c r="AM788" t="s">
        <v>90</v>
      </c>
      <c r="AN788">
        <v>0</v>
      </c>
      <c r="AO788" t="s">
        <v>90</v>
      </c>
      <c r="AP788" t="s">
        <v>90</v>
      </c>
      <c r="AQ788">
        <v>0</v>
      </c>
      <c r="AR788" t="s">
        <v>90</v>
      </c>
      <c r="AT788" t="s">
        <v>90</v>
      </c>
      <c r="AU788" t="s">
        <v>90</v>
      </c>
      <c r="AW788">
        <v>2</v>
      </c>
      <c r="AY788">
        <v>44167.4</v>
      </c>
    </row>
    <row r="789" spans="1:51" ht="12.75" customHeight="1" x14ac:dyDescent="0.2">
      <c r="A789" t="s">
        <v>75</v>
      </c>
      <c r="B789">
        <v>1988</v>
      </c>
      <c r="C789" t="s">
        <v>90</v>
      </c>
      <c r="D789" t="s">
        <v>90</v>
      </c>
      <c r="G789">
        <v>0</v>
      </c>
      <c r="H789" t="s">
        <v>90</v>
      </c>
      <c r="I789" t="s">
        <v>90</v>
      </c>
      <c r="J789" t="s">
        <v>90</v>
      </c>
      <c r="K789" t="s">
        <v>90</v>
      </c>
      <c r="L789" t="s">
        <v>90</v>
      </c>
      <c r="M789" t="s">
        <v>90</v>
      </c>
      <c r="N789" t="s">
        <v>90</v>
      </c>
      <c r="O789">
        <v>1</v>
      </c>
      <c r="P789" t="s">
        <v>90</v>
      </c>
      <c r="Q789" t="s">
        <v>90</v>
      </c>
      <c r="R789" t="s">
        <v>90</v>
      </c>
      <c r="S789" t="s">
        <v>90</v>
      </c>
      <c r="T789" t="s">
        <v>90</v>
      </c>
      <c r="U789" t="s">
        <v>90</v>
      </c>
      <c r="V789" t="s">
        <v>90</v>
      </c>
      <c r="W789" t="s">
        <v>90</v>
      </c>
      <c r="X789" t="s">
        <v>90</v>
      </c>
      <c r="Y789" t="s">
        <v>90</v>
      </c>
      <c r="Z789" t="s">
        <v>90</v>
      </c>
      <c r="AA789" t="s">
        <v>90</v>
      </c>
      <c r="AB789" t="s">
        <v>90</v>
      </c>
      <c r="AC789">
        <v>4186</v>
      </c>
      <c r="AD789">
        <f>AC789/AY789</f>
        <v>0.10096015860344075</v>
      </c>
      <c r="AH789" t="s">
        <v>90</v>
      </c>
      <c r="AI789" t="s">
        <v>90</v>
      </c>
      <c r="AJ789" t="s">
        <v>90</v>
      </c>
      <c r="AK789" t="s">
        <v>90</v>
      </c>
      <c r="AL789" t="s">
        <v>90</v>
      </c>
      <c r="AM789" t="s">
        <v>90</v>
      </c>
      <c r="AN789">
        <v>0</v>
      </c>
      <c r="AO789" t="s">
        <v>90</v>
      </c>
      <c r="AP789" t="s">
        <v>90</v>
      </c>
      <c r="AQ789">
        <v>0</v>
      </c>
      <c r="AR789" t="s">
        <v>90</v>
      </c>
      <c r="AT789" t="s">
        <v>90</v>
      </c>
      <c r="AU789" t="s">
        <v>90</v>
      </c>
      <c r="AW789">
        <v>2</v>
      </c>
      <c r="AY789">
        <v>41461.9</v>
      </c>
    </row>
    <row r="790" spans="1:51" ht="12.75" customHeight="1" x14ac:dyDescent="0.2">
      <c r="A790" t="s">
        <v>76</v>
      </c>
      <c r="B790">
        <v>1988</v>
      </c>
      <c r="C790" t="s">
        <v>90</v>
      </c>
      <c r="D790" t="s">
        <v>90</v>
      </c>
      <c r="G790">
        <v>1</v>
      </c>
      <c r="H790" t="s">
        <v>90</v>
      </c>
      <c r="I790" t="s">
        <v>90</v>
      </c>
      <c r="J790" t="s">
        <v>90</v>
      </c>
      <c r="K790" t="s">
        <v>90</v>
      </c>
      <c r="L790" t="s">
        <v>90</v>
      </c>
      <c r="M790" t="s">
        <v>90</v>
      </c>
      <c r="N790" t="s">
        <v>90</v>
      </c>
      <c r="O790">
        <v>0</v>
      </c>
      <c r="P790" t="s">
        <v>90</v>
      </c>
      <c r="Q790" t="s">
        <v>90</v>
      </c>
      <c r="R790" t="s">
        <v>90</v>
      </c>
      <c r="S790" t="s">
        <v>90</v>
      </c>
      <c r="T790" t="s">
        <v>90</v>
      </c>
      <c r="U790" t="s">
        <v>90</v>
      </c>
      <c r="V790" t="s">
        <v>90</v>
      </c>
      <c r="W790" t="s">
        <v>90</v>
      </c>
      <c r="X790" t="s">
        <v>90</v>
      </c>
      <c r="Y790" t="s">
        <v>90</v>
      </c>
      <c r="Z790" t="s">
        <v>90</v>
      </c>
      <c r="AA790" t="s">
        <v>90</v>
      </c>
      <c r="AB790" t="s">
        <v>90</v>
      </c>
      <c r="AC790">
        <v>9901</v>
      </c>
      <c r="AD790">
        <f>AC790/AY790</f>
        <v>4.9981574311055918E-2</v>
      </c>
      <c r="AH790" t="s">
        <v>90</v>
      </c>
      <c r="AI790" t="s">
        <v>90</v>
      </c>
      <c r="AJ790" t="s">
        <v>90</v>
      </c>
      <c r="AK790" t="s">
        <v>90</v>
      </c>
      <c r="AL790" t="s">
        <v>90</v>
      </c>
      <c r="AM790" t="s">
        <v>90</v>
      </c>
      <c r="AN790">
        <v>0</v>
      </c>
      <c r="AO790" t="s">
        <v>90</v>
      </c>
      <c r="AP790" t="s">
        <v>90</v>
      </c>
      <c r="AQ790">
        <v>1</v>
      </c>
      <c r="AR790" t="s">
        <v>90</v>
      </c>
      <c r="AT790" t="s">
        <v>90</v>
      </c>
      <c r="AU790" t="s">
        <v>90</v>
      </c>
      <c r="AW790">
        <v>2</v>
      </c>
      <c r="AY790">
        <v>198093</v>
      </c>
    </row>
    <row r="791" spans="1:51" ht="12.75" customHeight="1" x14ac:dyDescent="0.2">
      <c r="A791" t="s">
        <v>77</v>
      </c>
      <c r="B791">
        <v>1988</v>
      </c>
      <c r="C791" t="s">
        <v>90</v>
      </c>
      <c r="D791" t="s">
        <v>90</v>
      </c>
      <c r="G791">
        <v>0</v>
      </c>
      <c r="H791" t="s">
        <v>90</v>
      </c>
      <c r="I791" t="s">
        <v>90</v>
      </c>
      <c r="J791" t="s">
        <v>90</v>
      </c>
      <c r="K791" t="s">
        <v>90</v>
      </c>
      <c r="L791" t="s">
        <v>90</v>
      </c>
      <c r="M791" t="s">
        <v>90</v>
      </c>
      <c r="N791" t="s">
        <v>90</v>
      </c>
      <c r="O791">
        <v>0</v>
      </c>
      <c r="P791" t="s">
        <v>90</v>
      </c>
      <c r="Q791" t="s">
        <v>90</v>
      </c>
      <c r="R791" t="s">
        <v>90</v>
      </c>
      <c r="S791" t="s">
        <v>90</v>
      </c>
      <c r="T791" t="s">
        <v>90</v>
      </c>
      <c r="U791" t="s">
        <v>90</v>
      </c>
      <c r="V791" t="s">
        <v>90</v>
      </c>
      <c r="W791" t="s">
        <v>90</v>
      </c>
      <c r="X791" t="s">
        <v>90</v>
      </c>
      <c r="Y791" t="s">
        <v>90</v>
      </c>
      <c r="Z791" t="s">
        <v>90</v>
      </c>
      <c r="AA791" t="s">
        <v>90</v>
      </c>
      <c r="AB791" t="s">
        <v>90</v>
      </c>
      <c r="AC791">
        <v>10938</v>
      </c>
      <c r="AD791">
        <f>AC791/AY791</f>
        <v>0.63269319759370657</v>
      </c>
      <c r="AH791" t="s">
        <v>90</v>
      </c>
      <c r="AI791" t="s">
        <v>90</v>
      </c>
      <c r="AJ791" t="s">
        <v>90</v>
      </c>
      <c r="AK791" t="s">
        <v>90</v>
      </c>
      <c r="AL791" t="s">
        <v>90</v>
      </c>
      <c r="AM791" t="s">
        <v>90</v>
      </c>
      <c r="AN791">
        <v>0</v>
      </c>
      <c r="AO791" t="s">
        <v>90</v>
      </c>
      <c r="AP791" t="s">
        <v>90</v>
      </c>
      <c r="AQ791">
        <v>0</v>
      </c>
      <c r="AR791" t="s">
        <v>90</v>
      </c>
      <c r="AT791" t="s">
        <v>90</v>
      </c>
      <c r="AU791" t="s">
        <v>90</v>
      </c>
      <c r="AW791">
        <v>2</v>
      </c>
      <c r="AY791">
        <v>17288</v>
      </c>
    </row>
    <row r="792" spans="1:51" ht="12.75" customHeight="1" x14ac:dyDescent="0.2">
      <c r="A792" t="s">
        <v>78</v>
      </c>
      <c r="B792">
        <v>1988</v>
      </c>
      <c r="C792" t="s">
        <v>90</v>
      </c>
      <c r="D792" t="s">
        <v>90</v>
      </c>
      <c r="G792">
        <v>0</v>
      </c>
      <c r="H792" t="s">
        <v>90</v>
      </c>
      <c r="I792" t="s">
        <v>90</v>
      </c>
      <c r="J792" t="s">
        <v>90</v>
      </c>
      <c r="K792" t="s">
        <v>90</v>
      </c>
      <c r="L792" t="s">
        <v>90</v>
      </c>
      <c r="M792" t="s">
        <v>90</v>
      </c>
      <c r="N792" t="s">
        <v>90</v>
      </c>
      <c r="O792">
        <v>1</v>
      </c>
      <c r="P792" t="s">
        <v>90</v>
      </c>
      <c r="Q792" t="s">
        <v>90</v>
      </c>
      <c r="R792" t="s">
        <v>90</v>
      </c>
      <c r="S792" t="s">
        <v>90</v>
      </c>
      <c r="T792" t="s">
        <v>90</v>
      </c>
      <c r="U792" t="s">
        <v>90</v>
      </c>
      <c r="V792" t="s">
        <v>90</v>
      </c>
      <c r="W792" t="s">
        <v>90</v>
      </c>
      <c r="X792" t="s">
        <v>90</v>
      </c>
      <c r="Y792" t="s">
        <v>90</v>
      </c>
      <c r="Z792" t="s">
        <v>90</v>
      </c>
      <c r="AA792" t="s">
        <v>90</v>
      </c>
      <c r="AB792" t="s">
        <v>90</v>
      </c>
      <c r="AC792">
        <v>11085</v>
      </c>
      <c r="AD792">
        <f>AC792/AY792</f>
        <v>0.24112241013649463</v>
      </c>
      <c r="AH792" t="s">
        <v>90</v>
      </c>
      <c r="AI792" t="s">
        <v>90</v>
      </c>
      <c r="AJ792" t="s">
        <v>90</v>
      </c>
      <c r="AK792" t="s">
        <v>90</v>
      </c>
      <c r="AL792" t="s">
        <v>90</v>
      </c>
      <c r="AM792" t="s">
        <v>90</v>
      </c>
      <c r="AN792">
        <v>0</v>
      </c>
      <c r="AO792" t="s">
        <v>90</v>
      </c>
      <c r="AP792" t="s">
        <v>90</v>
      </c>
      <c r="AQ792">
        <v>0</v>
      </c>
      <c r="AR792" t="s">
        <v>90</v>
      </c>
      <c r="AT792" t="s">
        <v>90</v>
      </c>
      <c r="AU792" t="s">
        <v>90</v>
      </c>
      <c r="AW792">
        <v>2</v>
      </c>
      <c r="AY792">
        <v>45972.5</v>
      </c>
    </row>
    <row r="793" spans="1:51" ht="12.75" customHeight="1" x14ac:dyDescent="0.2">
      <c r="A793" t="s">
        <v>80</v>
      </c>
      <c r="B793">
        <v>1988</v>
      </c>
      <c r="C793" t="s">
        <v>90</v>
      </c>
      <c r="D793" t="s">
        <v>90</v>
      </c>
      <c r="G793">
        <v>0</v>
      </c>
      <c r="H793" t="s">
        <v>90</v>
      </c>
      <c r="I793" t="s">
        <v>90</v>
      </c>
      <c r="J793" t="s">
        <v>90</v>
      </c>
      <c r="K793" t="s">
        <v>90</v>
      </c>
      <c r="L793" t="s">
        <v>90</v>
      </c>
      <c r="M793" t="s">
        <v>90</v>
      </c>
      <c r="N793" t="s">
        <v>90</v>
      </c>
      <c r="O793">
        <v>1</v>
      </c>
      <c r="P793" t="s">
        <v>90</v>
      </c>
      <c r="Q793" t="s">
        <v>90</v>
      </c>
      <c r="R793" t="s">
        <v>90</v>
      </c>
      <c r="S793" t="s">
        <v>90</v>
      </c>
      <c r="T793" t="s">
        <v>90</v>
      </c>
      <c r="U793" t="s">
        <v>90</v>
      </c>
      <c r="V793" t="s">
        <v>90</v>
      </c>
      <c r="W793" t="s">
        <v>90</v>
      </c>
      <c r="X793" t="s">
        <v>90</v>
      </c>
      <c r="Y793" t="s">
        <v>90</v>
      </c>
      <c r="Z793" t="s">
        <v>90</v>
      </c>
      <c r="AA793" t="s">
        <v>90</v>
      </c>
      <c r="AB793" t="s">
        <v>90</v>
      </c>
      <c r="AC793">
        <v>1000</v>
      </c>
      <c r="AD793">
        <f>AC793/AY793</f>
        <v>0.10450238056422925</v>
      </c>
      <c r="AH793" t="s">
        <v>90</v>
      </c>
      <c r="AI793" t="s">
        <v>90</v>
      </c>
      <c r="AJ793" t="s">
        <v>90</v>
      </c>
      <c r="AK793" t="s">
        <v>90</v>
      </c>
      <c r="AL793" t="s">
        <v>90</v>
      </c>
      <c r="AM793" t="s">
        <v>90</v>
      </c>
      <c r="AN793">
        <v>0</v>
      </c>
      <c r="AO793" t="s">
        <v>90</v>
      </c>
      <c r="AP793" t="s">
        <v>90</v>
      </c>
      <c r="AQ793">
        <v>0</v>
      </c>
      <c r="AR793" t="s">
        <v>90</v>
      </c>
      <c r="AT793" t="s">
        <v>90</v>
      </c>
      <c r="AU793" t="s">
        <v>90</v>
      </c>
      <c r="AW793">
        <v>2</v>
      </c>
      <c r="AY793">
        <v>9569.16</v>
      </c>
    </row>
    <row r="794" spans="1:51" ht="12.75" customHeight="1" x14ac:dyDescent="0.2">
      <c r="A794" t="s">
        <v>81</v>
      </c>
      <c r="B794">
        <v>1988</v>
      </c>
      <c r="C794" t="s">
        <v>90</v>
      </c>
      <c r="D794" t="s">
        <v>90</v>
      </c>
      <c r="G794">
        <v>1</v>
      </c>
      <c r="H794" t="s">
        <v>90</v>
      </c>
      <c r="I794" t="s">
        <v>90</v>
      </c>
      <c r="J794" t="s">
        <v>90</v>
      </c>
      <c r="K794" t="s">
        <v>90</v>
      </c>
      <c r="L794" t="s">
        <v>90</v>
      </c>
      <c r="M794" t="s">
        <v>90</v>
      </c>
      <c r="N794" t="s">
        <v>90</v>
      </c>
      <c r="O794">
        <v>0</v>
      </c>
      <c r="P794" t="s">
        <v>90</v>
      </c>
      <c r="Q794" t="s">
        <v>90</v>
      </c>
      <c r="R794" t="s">
        <v>90</v>
      </c>
      <c r="S794" t="s">
        <v>90</v>
      </c>
      <c r="T794" t="s">
        <v>90</v>
      </c>
      <c r="U794" t="s">
        <v>90</v>
      </c>
      <c r="V794" t="s">
        <v>90</v>
      </c>
      <c r="W794" t="s">
        <v>90</v>
      </c>
      <c r="X794" t="s">
        <v>90</v>
      </c>
      <c r="Y794" t="s">
        <v>90</v>
      </c>
      <c r="Z794" t="s">
        <v>90</v>
      </c>
      <c r="AA794" t="s">
        <v>90</v>
      </c>
      <c r="AB794" t="s">
        <v>90</v>
      </c>
      <c r="AC794">
        <v>0</v>
      </c>
      <c r="AD794">
        <f>AC794/AY794</f>
        <v>0</v>
      </c>
      <c r="AH794" t="s">
        <v>90</v>
      </c>
      <c r="AI794" t="s">
        <v>90</v>
      </c>
      <c r="AJ794" t="s">
        <v>90</v>
      </c>
      <c r="AK794" t="s">
        <v>90</v>
      </c>
      <c r="AL794" t="s">
        <v>90</v>
      </c>
      <c r="AM794" t="s">
        <v>90</v>
      </c>
      <c r="AN794">
        <v>0</v>
      </c>
      <c r="AO794" t="s">
        <v>90</v>
      </c>
      <c r="AP794" t="s">
        <v>90</v>
      </c>
      <c r="AQ794">
        <v>0</v>
      </c>
      <c r="AR794" t="s">
        <v>90</v>
      </c>
      <c r="AT794" t="s">
        <v>90</v>
      </c>
      <c r="AU794" t="s">
        <v>90</v>
      </c>
      <c r="AW794">
        <v>2</v>
      </c>
      <c r="AY794">
        <v>68678.8</v>
      </c>
    </row>
    <row r="795" spans="1:51" ht="12.75" customHeight="1" x14ac:dyDescent="0.2">
      <c r="A795" t="s">
        <v>82</v>
      </c>
      <c r="B795">
        <v>1988</v>
      </c>
      <c r="C795" t="s">
        <v>90</v>
      </c>
      <c r="D795" t="s">
        <v>90</v>
      </c>
      <c r="G795">
        <v>1</v>
      </c>
      <c r="H795" t="s">
        <v>90</v>
      </c>
      <c r="I795" t="s">
        <v>90</v>
      </c>
      <c r="J795" t="s">
        <v>90</v>
      </c>
      <c r="K795" t="s">
        <v>90</v>
      </c>
      <c r="L795" t="s">
        <v>90</v>
      </c>
      <c r="M795" t="s">
        <v>90</v>
      </c>
      <c r="N795" t="s">
        <v>90</v>
      </c>
      <c r="O795">
        <v>0</v>
      </c>
      <c r="P795" t="s">
        <v>90</v>
      </c>
      <c r="Q795" t="s">
        <v>90</v>
      </c>
      <c r="R795" t="s">
        <v>90</v>
      </c>
      <c r="S795" t="s">
        <v>90</v>
      </c>
      <c r="T795" t="s">
        <v>90</v>
      </c>
      <c r="U795" t="s">
        <v>90</v>
      </c>
      <c r="V795" t="s">
        <v>90</v>
      </c>
      <c r="W795" t="s">
        <v>90</v>
      </c>
      <c r="X795" t="s">
        <v>90</v>
      </c>
      <c r="Y795" t="s">
        <v>90</v>
      </c>
      <c r="Z795" t="s">
        <v>90</v>
      </c>
      <c r="AA795" t="s">
        <v>90</v>
      </c>
      <c r="AB795" t="s">
        <v>90</v>
      </c>
      <c r="AC795">
        <v>133</v>
      </c>
      <c r="AD795">
        <f>AC795/AY795</f>
        <v>5.3794537225415292E-4</v>
      </c>
      <c r="AH795" t="s">
        <v>90</v>
      </c>
      <c r="AI795" t="s">
        <v>90</v>
      </c>
      <c r="AJ795" t="s">
        <v>90</v>
      </c>
      <c r="AK795" t="s">
        <v>90</v>
      </c>
      <c r="AL795" t="s">
        <v>90</v>
      </c>
      <c r="AM795" t="s">
        <v>90</v>
      </c>
      <c r="AN795">
        <v>0</v>
      </c>
      <c r="AO795" t="s">
        <v>90</v>
      </c>
      <c r="AP795" t="s">
        <v>90</v>
      </c>
      <c r="AQ795">
        <v>0</v>
      </c>
      <c r="AR795" t="s">
        <v>90</v>
      </c>
      <c r="AT795" t="s">
        <v>90</v>
      </c>
      <c r="AU795" t="s">
        <v>90</v>
      </c>
      <c r="AW795">
        <v>2</v>
      </c>
      <c r="AY795">
        <v>247237</v>
      </c>
    </row>
    <row r="796" spans="1:51" ht="12.75" customHeight="1" x14ac:dyDescent="0.2">
      <c r="A796" t="s">
        <v>83</v>
      </c>
      <c r="B796">
        <v>1988</v>
      </c>
      <c r="C796" t="s">
        <v>90</v>
      </c>
      <c r="D796" t="s">
        <v>90</v>
      </c>
      <c r="G796">
        <v>1</v>
      </c>
      <c r="H796" t="s">
        <v>90</v>
      </c>
      <c r="I796" t="s">
        <v>90</v>
      </c>
      <c r="J796" t="s">
        <v>90</v>
      </c>
      <c r="K796" t="s">
        <v>90</v>
      </c>
      <c r="L796" t="s">
        <v>90</v>
      </c>
      <c r="M796" t="s">
        <v>90</v>
      </c>
      <c r="N796" t="s">
        <v>90</v>
      </c>
      <c r="O796">
        <v>1</v>
      </c>
      <c r="P796" t="s">
        <v>90</v>
      </c>
      <c r="Q796" t="s">
        <v>90</v>
      </c>
      <c r="R796" t="s">
        <v>90</v>
      </c>
      <c r="S796" t="s">
        <v>90</v>
      </c>
      <c r="T796" t="s">
        <v>90</v>
      </c>
      <c r="U796" t="s">
        <v>90</v>
      </c>
      <c r="V796" t="s">
        <v>90</v>
      </c>
      <c r="W796" t="s">
        <v>90</v>
      </c>
      <c r="X796" t="s">
        <v>90</v>
      </c>
      <c r="Y796" t="s">
        <v>90</v>
      </c>
      <c r="Z796" t="s">
        <v>90</v>
      </c>
      <c r="AA796" t="s">
        <v>90</v>
      </c>
      <c r="AB796" t="s">
        <v>90</v>
      </c>
      <c r="AC796">
        <v>0</v>
      </c>
      <c r="AD796">
        <f>AC796/AY796</f>
        <v>0</v>
      </c>
      <c r="AH796" t="s">
        <v>90</v>
      </c>
      <c r="AI796" t="s">
        <v>90</v>
      </c>
      <c r="AJ796" t="s">
        <v>90</v>
      </c>
      <c r="AK796" t="s">
        <v>90</v>
      </c>
      <c r="AL796" t="s">
        <v>90</v>
      </c>
      <c r="AM796" t="s">
        <v>90</v>
      </c>
      <c r="AN796">
        <v>0</v>
      </c>
      <c r="AO796" t="s">
        <v>90</v>
      </c>
      <c r="AP796" t="s">
        <v>90</v>
      </c>
      <c r="AQ796">
        <v>1</v>
      </c>
      <c r="AR796" t="s">
        <v>90</v>
      </c>
      <c r="AT796" t="s">
        <v>90</v>
      </c>
      <c r="AU796" t="s">
        <v>90</v>
      </c>
      <c r="AW796">
        <v>2</v>
      </c>
      <c r="AY796">
        <v>21312.7</v>
      </c>
    </row>
    <row r="797" spans="1:51" ht="12.75" customHeight="1" x14ac:dyDescent="0.2">
      <c r="A797" t="s">
        <v>84</v>
      </c>
      <c r="B797">
        <v>1988</v>
      </c>
      <c r="C797" t="s">
        <v>90</v>
      </c>
      <c r="D797" t="s">
        <v>90</v>
      </c>
      <c r="G797">
        <v>0</v>
      </c>
      <c r="H797" t="s">
        <v>90</v>
      </c>
      <c r="I797" t="s">
        <v>90</v>
      </c>
      <c r="J797" t="s">
        <v>90</v>
      </c>
      <c r="K797" t="s">
        <v>90</v>
      </c>
      <c r="L797" t="s">
        <v>90</v>
      </c>
      <c r="M797" t="s">
        <v>90</v>
      </c>
      <c r="N797" t="s">
        <v>90</v>
      </c>
      <c r="O797">
        <v>0</v>
      </c>
      <c r="P797" t="s">
        <v>90</v>
      </c>
      <c r="Q797" t="s">
        <v>90</v>
      </c>
      <c r="R797" t="s">
        <v>90</v>
      </c>
      <c r="S797" t="s">
        <v>90</v>
      </c>
      <c r="T797" t="s">
        <v>90</v>
      </c>
      <c r="U797" t="s">
        <v>90</v>
      </c>
      <c r="V797" t="s">
        <v>90</v>
      </c>
      <c r="W797" t="s">
        <v>90</v>
      </c>
      <c r="X797" t="s">
        <v>90</v>
      </c>
      <c r="Y797" t="s">
        <v>90</v>
      </c>
      <c r="Z797" t="s">
        <v>90</v>
      </c>
      <c r="AA797" t="s">
        <v>90</v>
      </c>
      <c r="AB797" t="s">
        <v>90</v>
      </c>
      <c r="AC797">
        <v>188</v>
      </c>
      <c r="AD797">
        <f>AC797/AY797</f>
        <v>2.2150064329442151E-2</v>
      </c>
      <c r="AH797" t="s">
        <v>90</v>
      </c>
      <c r="AI797" t="s">
        <v>90</v>
      </c>
      <c r="AJ797" t="s">
        <v>90</v>
      </c>
      <c r="AK797" t="s">
        <v>90</v>
      </c>
      <c r="AL797" t="s">
        <v>90</v>
      </c>
      <c r="AM797" t="s">
        <v>90</v>
      </c>
      <c r="AN797">
        <v>0</v>
      </c>
      <c r="AO797" t="s">
        <v>90</v>
      </c>
      <c r="AP797" t="s">
        <v>90</v>
      </c>
      <c r="AQ797">
        <v>0</v>
      </c>
      <c r="AR797" t="s">
        <v>90</v>
      </c>
      <c r="AT797" t="s">
        <v>90</v>
      </c>
      <c r="AU797" t="s">
        <v>90</v>
      </c>
      <c r="AW797">
        <v>2</v>
      </c>
      <c r="AY797">
        <v>8487.56</v>
      </c>
    </row>
    <row r="798" spans="1:51" ht="12.75" customHeight="1" x14ac:dyDescent="0.2">
      <c r="A798" t="s">
        <v>85</v>
      </c>
      <c r="B798">
        <v>1988</v>
      </c>
      <c r="C798" t="s">
        <v>90</v>
      </c>
      <c r="D798" t="s">
        <v>90</v>
      </c>
      <c r="G798">
        <v>1</v>
      </c>
      <c r="H798" t="s">
        <v>90</v>
      </c>
      <c r="I798" t="s">
        <v>90</v>
      </c>
      <c r="J798" t="s">
        <v>90</v>
      </c>
      <c r="K798" t="s">
        <v>90</v>
      </c>
      <c r="L798" t="s">
        <v>90</v>
      </c>
      <c r="M798" t="s">
        <v>90</v>
      </c>
      <c r="N798" t="s">
        <v>90</v>
      </c>
      <c r="O798">
        <v>0</v>
      </c>
      <c r="P798" t="s">
        <v>90</v>
      </c>
      <c r="Q798" t="s">
        <v>90</v>
      </c>
      <c r="R798" t="s">
        <v>90</v>
      </c>
      <c r="S798" t="s">
        <v>90</v>
      </c>
      <c r="T798" t="s">
        <v>90</v>
      </c>
      <c r="U798" t="s">
        <v>90</v>
      </c>
      <c r="V798" t="s">
        <v>90</v>
      </c>
      <c r="W798" t="s">
        <v>90</v>
      </c>
      <c r="X798" t="s">
        <v>90</v>
      </c>
      <c r="Y798" t="s">
        <v>90</v>
      </c>
      <c r="Z798" t="s">
        <v>90</v>
      </c>
      <c r="AA798" t="s">
        <v>90</v>
      </c>
      <c r="AB798" t="s">
        <v>90</v>
      </c>
      <c r="AC798">
        <v>111</v>
      </c>
      <c r="AD798">
        <f>AC798/AY798</f>
        <v>1.0179843909060061E-3</v>
      </c>
      <c r="AH798" t="s">
        <v>90</v>
      </c>
      <c r="AI798" t="s">
        <v>90</v>
      </c>
      <c r="AJ798" t="s">
        <v>90</v>
      </c>
      <c r="AK798" t="s">
        <v>90</v>
      </c>
      <c r="AL798" t="s">
        <v>90</v>
      </c>
      <c r="AM798" t="s">
        <v>90</v>
      </c>
      <c r="AN798">
        <v>0</v>
      </c>
      <c r="AO798" t="s">
        <v>90</v>
      </c>
      <c r="AP798" t="s">
        <v>90</v>
      </c>
      <c r="AQ798">
        <v>0.5</v>
      </c>
      <c r="AR798" t="s">
        <v>90</v>
      </c>
      <c r="AT798" t="s">
        <v>90</v>
      </c>
      <c r="AU798" t="s">
        <v>90</v>
      </c>
      <c r="AW798">
        <v>2</v>
      </c>
      <c r="AY798">
        <v>109039</v>
      </c>
    </row>
    <row r="799" spans="1:51" ht="12.75" customHeight="1" x14ac:dyDescent="0.2">
      <c r="A799" t="s">
        <v>86</v>
      </c>
      <c r="B799">
        <v>1988</v>
      </c>
      <c r="C799" t="s">
        <v>90</v>
      </c>
      <c r="D799" t="s">
        <v>90</v>
      </c>
      <c r="G799">
        <v>1</v>
      </c>
      <c r="H799" t="s">
        <v>90</v>
      </c>
      <c r="I799" t="s">
        <v>90</v>
      </c>
      <c r="J799" t="s">
        <v>90</v>
      </c>
      <c r="K799" t="s">
        <v>90</v>
      </c>
      <c r="L799" t="s">
        <v>90</v>
      </c>
      <c r="M799" t="s">
        <v>90</v>
      </c>
      <c r="N799" t="s">
        <v>90</v>
      </c>
      <c r="O799">
        <v>1</v>
      </c>
      <c r="P799" t="s">
        <v>90</v>
      </c>
      <c r="Q799" t="s">
        <v>90</v>
      </c>
      <c r="R799" t="s">
        <v>90</v>
      </c>
      <c r="S799" t="s">
        <v>90</v>
      </c>
      <c r="T799" t="s">
        <v>90</v>
      </c>
      <c r="U799" t="s">
        <v>90</v>
      </c>
      <c r="V799" t="s">
        <v>90</v>
      </c>
      <c r="W799" t="s">
        <v>90</v>
      </c>
      <c r="X799" t="s">
        <v>90</v>
      </c>
      <c r="Y799" t="s">
        <v>90</v>
      </c>
      <c r="Z799" t="s">
        <v>90</v>
      </c>
      <c r="AA799" t="s">
        <v>90</v>
      </c>
      <c r="AB799" t="s">
        <v>90</v>
      </c>
      <c r="AC799">
        <v>8964</v>
      </c>
      <c r="AD799">
        <f>AC799/AY799</f>
        <v>0.11511079606743305</v>
      </c>
      <c r="AH799" t="s">
        <v>90</v>
      </c>
      <c r="AI799" t="s">
        <v>90</v>
      </c>
      <c r="AJ799" t="s">
        <v>90</v>
      </c>
      <c r="AK799" t="s">
        <v>90</v>
      </c>
      <c r="AL799" t="s">
        <v>90</v>
      </c>
      <c r="AM799" t="s">
        <v>90</v>
      </c>
      <c r="AN799">
        <v>0</v>
      </c>
      <c r="AO799" t="s">
        <v>90</v>
      </c>
      <c r="AP799" t="s">
        <v>90</v>
      </c>
      <c r="AQ799">
        <v>1</v>
      </c>
      <c r="AR799" t="s">
        <v>90</v>
      </c>
      <c r="AT799" t="s">
        <v>90</v>
      </c>
      <c r="AU799" t="s">
        <v>90</v>
      </c>
      <c r="AW799">
        <v>2</v>
      </c>
      <c r="AY799">
        <v>77872.800000000003</v>
      </c>
    </row>
    <row r="800" spans="1:51" ht="12.75" customHeight="1" x14ac:dyDescent="0.2">
      <c r="A800" t="s">
        <v>87</v>
      </c>
      <c r="B800">
        <v>1988</v>
      </c>
      <c r="C800" t="s">
        <v>90</v>
      </c>
      <c r="D800" t="s">
        <v>90</v>
      </c>
      <c r="G800">
        <v>0</v>
      </c>
      <c r="H800" t="s">
        <v>90</v>
      </c>
      <c r="I800" t="s">
        <v>90</v>
      </c>
      <c r="J800" t="s">
        <v>90</v>
      </c>
      <c r="K800" t="s">
        <v>90</v>
      </c>
      <c r="L800" t="s">
        <v>90</v>
      </c>
      <c r="M800" t="s">
        <v>90</v>
      </c>
      <c r="N800" t="s">
        <v>90</v>
      </c>
      <c r="O800">
        <v>0</v>
      </c>
      <c r="P800" t="s">
        <v>90</v>
      </c>
      <c r="Q800" t="s">
        <v>90</v>
      </c>
      <c r="R800" t="s">
        <v>90</v>
      </c>
      <c r="S800" t="s">
        <v>90</v>
      </c>
      <c r="T800" t="s">
        <v>90</v>
      </c>
      <c r="U800" t="s">
        <v>90</v>
      </c>
      <c r="V800" t="s">
        <v>90</v>
      </c>
      <c r="W800" t="s">
        <v>90</v>
      </c>
      <c r="X800" t="s">
        <v>90</v>
      </c>
      <c r="Y800" t="s">
        <v>90</v>
      </c>
      <c r="Z800" t="s">
        <v>90</v>
      </c>
      <c r="AA800" t="s">
        <v>90</v>
      </c>
      <c r="AB800" t="s">
        <v>90</v>
      </c>
      <c r="AC800">
        <v>14152</v>
      </c>
      <c r="AD800">
        <f>AC800/AY800</f>
        <v>0.63424056504416648</v>
      </c>
      <c r="AH800" t="s">
        <v>90</v>
      </c>
      <c r="AI800" t="s">
        <v>90</v>
      </c>
      <c r="AJ800" t="s">
        <v>90</v>
      </c>
      <c r="AK800" t="s">
        <v>90</v>
      </c>
      <c r="AL800" t="s">
        <v>90</v>
      </c>
      <c r="AM800" t="s">
        <v>90</v>
      </c>
      <c r="AN800">
        <v>0</v>
      </c>
      <c r="AO800" t="s">
        <v>90</v>
      </c>
      <c r="AP800" t="s">
        <v>90</v>
      </c>
      <c r="AQ800">
        <v>0</v>
      </c>
      <c r="AR800" t="s">
        <v>90</v>
      </c>
      <c r="AT800" t="s">
        <v>90</v>
      </c>
      <c r="AU800" t="s">
        <v>90</v>
      </c>
      <c r="AW800">
        <v>2</v>
      </c>
      <c r="AY800">
        <v>22313.3</v>
      </c>
    </row>
    <row r="801" spans="1:51" ht="12.75" customHeight="1" x14ac:dyDescent="0.2">
      <c r="A801" t="s">
        <v>88</v>
      </c>
      <c r="B801">
        <v>1988</v>
      </c>
      <c r="C801" t="s">
        <v>90</v>
      </c>
      <c r="D801" t="s">
        <v>90</v>
      </c>
      <c r="G801">
        <v>1</v>
      </c>
      <c r="H801" t="s">
        <v>90</v>
      </c>
      <c r="I801" t="s">
        <v>90</v>
      </c>
      <c r="J801" t="s">
        <v>90</v>
      </c>
      <c r="K801" t="s">
        <v>90</v>
      </c>
      <c r="L801" t="s">
        <v>90</v>
      </c>
      <c r="M801" t="s">
        <v>90</v>
      </c>
      <c r="N801" t="s">
        <v>90</v>
      </c>
      <c r="O801">
        <v>1</v>
      </c>
      <c r="P801" t="s">
        <v>90</v>
      </c>
      <c r="Q801" t="s">
        <v>90</v>
      </c>
      <c r="R801" t="s">
        <v>90</v>
      </c>
      <c r="S801" t="s">
        <v>90</v>
      </c>
      <c r="T801" t="s">
        <v>90</v>
      </c>
      <c r="U801" t="s">
        <v>90</v>
      </c>
      <c r="V801" t="s">
        <v>90</v>
      </c>
      <c r="W801" t="s">
        <v>90</v>
      </c>
      <c r="X801" t="s">
        <v>90</v>
      </c>
      <c r="Y801" t="s">
        <v>90</v>
      </c>
      <c r="Z801" t="s">
        <v>90</v>
      </c>
      <c r="AA801" t="s">
        <v>90</v>
      </c>
      <c r="AB801" t="s">
        <v>90</v>
      </c>
      <c r="AC801">
        <v>649</v>
      </c>
      <c r="AD801">
        <f>AC801/AY801</f>
        <v>8.5782677714876347E-3</v>
      </c>
      <c r="AH801" t="s">
        <v>90</v>
      </c>
      <c r="AI801" t="s">
        <v>90</v>
      </c>
      <c r="AJ801" t="s">
        <v>90</v>
      </c>
      <c r="AK801" t="s">
        <v>90</v>
      </c>
      <c r="AL801" t="s">
        <v>90</v>
      </c>
      <c r="AM801" t="s">
        <v>90</v>
      </c>
      <c r="AN801">
        <v>0</v>
      </c>
      <c r="AO801" t="s">
        <v>90</v>
      </c>
      <c r="AP801" t="s">
        <v>90</v>
      </c>
      <c r="AQ801">
        <v>0</v>
      </c>
      <c r="AR801" t="s">
        <v>90</v>
      </c>
      <c r="AT801" t="s">
        <v>90</v>
      </c>
      <c r="AU801" t="s">
        <v>90</v>
      </c>
      <c r="AW801">
        <v>2</v>
      </c>
      <c r="AY801">
        <v>75656.3</v>
      </c>
    </row>
    <row r="802" spans="1:51" ht="12.75" customHeight="1" x14ac:dyDescent="0.2">
      <c r="A802" t="s">
        <v>89</v>
      </c>
      <c r="B802">
        <v>1988</v>
      </c>
      <c r="C802" t="s">
        <v>90</v>
      </c>
      <c r="D802" t="s">
        <v>90</v>
      </c>
      <c r="G802">
        <v>0</v>
      </c>
      <c r="H802" t="s">
        <v>90</v>
      </c>
      <c r="I802" t="s">
        <v>90</v>
      </c>
      <c r="J802" t="s">
        <v>90</v>
      </c>
      <c r="K802" t="s">
        <v>90</v>
      </c>
      <c r="L802" t="s">
        <v>90</v>
      </c>
      <c r="M802" t="s">
        <v>90</v>
      </c>
      <c r="N802" t="s">
        <v>90</v>
      </c>
      <c r="O802">
        <v>0</v>
      </c>
      <c r="P802" t="s">
        <v>90</v>
      </c>
      <c r="Q802" t="s">
        <v>90</v>
      </c>
      <c r="R802" t="s">
        <v>90</v>
      </c>
      <c r="S802" t="s">
        <v>90</v>
      </c>
      <c r="T802" t="s">
        <v>90</v>
      </c>
      <c r="U802" t="s">
        <v>90</v>
      </c>
      <c r="V802" t="s">
        <v>90</v>
      </c>
      <c r="W802" t="s">
        <v>90</v>
      </c>
      <c r="X802" t="s">
        <v>90</v>
      </c>
      <c r="Y802" t="s">
        <v>90</v>
      </c>
      <c r="Z802" t="s">
        <v>90</v>
      </c>
      <c r="AA802" t="s">
        <v>90</v>
      </c>
      <c r="AB802" t="s">
        <v>90</v>
      </c>
      <c r="AC802">
        <v>258</v>
      </c>
      <c r="AD802">
        <f>AC802/AY802</f>
        <v>3.8103733722838165E-2</v>
      </c>
      <c r="AH802" t="s">
        <v>90</v>
      </c>
      <c r="AI802" t="s">
        <v>90</v>
      </c>
      <c r="AJ802" t="s">
        <v>90</v>
      </c>
      <c r="AK802" t="s">
        <v>90</v>
      </c>
      <c r="AL802" t="s">
        <v>90</v>
      </c>
      <c r="AM802" t="s">
        <v>90</v>
      </c>
      <c r="AN802">
        <v>0</v>
      </c>
      <c r="AO802" t="s">
        <v>90</v>
      </c>
      <c r="AP802" t="s">
        <v>90</v>
      </c>
      <c r="AQ802">
        <v>1</v>
      </c>
      <c r="AR802" t="s">
        <v>90</v>
      </c>
      <c r="AT802" t="s">
        <v>90</v>
      </c>
      <c r="AU802" t="s">
        <v>90</v>
      </c>
      <c r="AW802">
        <v>2</v>
      </c>
      <c r="AY802">
        <v>6770.99</v>
      </c>
    </row>
    <row r="803" spans="1:51" ht="12.75" customHeight="1" x14ac:dyDescent="0.2">
      <c r="A803" t="s">
        <v>34</v>
      </c>
      <c r="B803">
        <v>1989</v>
      </c>
      <c r="C803" t="s">
        <v>90</v>
      </c>
      <c r="D803" t="s">
        <v>90</v>
      </c>
      <c r="G803">
        <v>0</v>
      </c>
      <c r="H803" t="s">
        <v>90</v>
      </c>
      <c r="I803" t="s">
        <v>90</v>
      </c>
      <c r="J803" t="s">
        <v>90</v>
      </c>
      <c r="K803" t="s">
        <v>90</v>
      </c>
      <c r="L803" t="s">
        <v>90</v>
      </c>
      <c r="M803" t="s">
        <v>90</v>
      </c>
      <c r="N803" t="s">
        <v>90</v>
      </c>
      <c r="O803">
        <v>0</v>
      </c>
      <c r="P803" t="s">
        <v>90</v>
      </c>
      <c r="Q803" t="s">
        <v>90</v>
      </c>
      <c r="R803" t="s">
        <v>90</v>
      </c>
      <c r="S803" t="s">
        <v>90</v>
      </c>
      <c r="T803" t="s">
        <v>90</v>
      </c>
      <c r="U803" t="s">
        <v>90</v>
      </c>
      <c r="V803" t="s">
        <v>90</v>
      </c>
      <c r="W803" t="s">
        <v>90</v>
      </c>
      <c r="X803" t="s">
        <v>90</v>
      </c>
      <c r="Y803" t="s">
        <v>90</v>
      </c>
      <c r="Z803" t="s">
        <v>90</v>
      </c>
      <c r="AA803" t="s">
        <v>90</v>
      </c>
      <c r="AB803" t="s">
        <v>90</v>
      </c>
      <c r="AC803">
        <v>4484</v>
      </c>
      <c r="AD803">
        <f>AC803/AY803</f>
        <v>7.7248279830343214E-2</v>
      </c>
      <c r="AH803" t="s">
        <v>90</v>
      </c>
      <c r="AI803" t="s">
        <v>90</v>
      </c>
      <c r="AJ803" t="s">
        <v>90</v>
      </c>
      <c r="AK803" t="s">
        <v>90</v>
      </c>
      <c r="AL803" t="s">
        <v>90</v>
      </c>
      <c r="AM803" t="s">
        <v>90</v>
      </c>
      <c r="AN803">
        <v>0</v>
      </c>
      <c r="AO803" t="s">
        <v>90</v>
      </c>
      <c r="AP803" t="s">
        <v>90</v>
      </c>
      <c r="AQ803">
        <v>0</v>
      </c>
      <c r="AR803" t="s">
        <v>90</v>
      </c>
      <c r="AT803" t="s">
        <v>90</v>
      </c>
      <c r="AU803" t="s">
        <v>90</v>
      </c>
      <c r="AW803">
        <v>2</v>
      </c>
      <c r="AY803">
        <v>58046.6</v>
      </c>
    </row>
    <row r="804" spans="1:51" ht="12.75" customHeight="1" x14ac:dyDescent="0.2">
      <c r="A804" t="s">
        <v>35</v>
      </c>
      <c r="B804">
        <v>1989</v>
      </c>
      <c r="C804" t="s">
        <v>90</v>
      </c>
      <c r="D804" t="s">
        <v>90</v>
      </c>
      <c r="G804">
        <v>0</v>
      </c>
      <c r="H804" t="s">
        <v>90</v>
      </c>
      <c r="I804" t="s">
        <v>90</v>
      </c>
      <c r="J804" t="s">
        <v>90</v>
      </c>
      <c r="K804" t="s">
        <v>90</v>
      </c>
      <c r="L804" t="s">
        <v>90</v>
      </c>
      <c r="M804" t="s">
        <v>90</v>
      </c>
      <c r="N804" t="s">
        <v>90</v>
      </c>
      <c r="O804">
        <v>1</v>
      </c>
      <c r="P804" t="s">
        <v>90</v>
      </c>
      <c r="Q804" t="s">
        <v>90</v>
      </c>
      <c r="R804" t="s">
        <v>90</v>
      </c>
      <c r="S804" t="s">
        <v>90</v>
      </c>
      <c r="T804" t="s">
        <v>90</v>
      </c>
      <c r="U804" t="s">
        <v>90</v>
      </c>
      <c r="V804">
        <v>0</v>
      </c>
      <c r="W804">
        <v>0</v>
      </c>
      <c r="X804">
        <v>0</v>
      </c>
      <c r="Y804">
        <v>0</v>
      </c>
      <c r="Z804">
        <v>1</v>
      </c>
      <c r="AA804">
        <v>0</v>
      </c>
      <c r="AB804">
        <v>0</v>
      </c>
      <c r="AC804">
        <v>631</v>
      </c>
      <c r="AD804">
        <f>AC804/AY804</f>
        <v>5.5548219551916897E-2</v>
      </c>
      <c r="AH804" t="s">
        <v>90</v>
      </c>
      <c r="AI804" t="s">
        <v>90</v>
      </c>
      <c r="AJ804" t="s">
        <v>90</v>
      </c>
      <c r="AK804" t="s">
        <v>90</v>
      </c>
      <c r="AL804" t="s">
        <v>90</v>
      </c>
      <c r="AM804" t="s">
        <v>90</v>
      </c>
      <c r="AN804">
        <v>0</v>
      </c>
      <c r="AO804" t="s">
        <v>90</v>
      </c>
      <c r="AP804" t="s">
        <v>90</v>
      </c>
      <c r="AQ804">
        <v>1</v>
      </c>
      <c r="AR804" t="s">
        <v>90</v>
      </c>
      <c r="AT804" t="s">
        <v>90</v>
      </c>
      <c r="AU804" t="s">
        <v>90</v>
      </c>
      <c r="AW804">
        <v>2</v>
      </c>
      <c r="AY804">
        <v>11359.5</v>
      </c>
    </row>
    <row r="805" spans="1:51" ht="12.75" customHeight="1" x14ac:dyDescent="0.2">
      <c r="A805" t="s">
        <v>36</v>
      </c>
      <c r="B805">
        <v>1989</v>
      </c>
      <c r="C805" t="s">
        <v>90</v>
      </c>
      <c r="D805" t="s">
        <v>90</v>
      </c>
      <c r="G805">
        <v>0</v>
      </c>
      <c r="H805" t="s">
        <v>90</v>
      </c>
      <c r="I805" t="s">
        <v>90</v>
      </c>
      <c r="J805" t="s">
        <v>90</v>
      </c>
      <c r="K805" t="s">
        <v>90</v>
      </c>
      <c r="L805" t="s">
        <v>90</v>
      </c>
      <c r="M805" t="s">
        <v>90</v>
      </c>
      <c r="N805" t="s">
        <v>90</v>
      </c>
      <c r="O805">
        <v>0</v>
      </c>
      <c r="P805" t="s">
        <v>90</v>
      </c>
      <c r="Q805" t="s">
        <v>90</v>
      </c>
      <c r="R805" t="s">
        <v>90</v>
      </c>
      <c r="S805" t="s">
        <v>90</v>
      </c>
      <c r="T805" t="s">
        <v>90</v>
      </c>
      <c r="U805" t="s">
        <v>90</v>
      </c>
      <c r="V805" t="s">
        <v>90</v>
      </c>
      <c r="W805" t="s">
        <v>90</v>
      </c>
      <c r="X805" t="s">
        <v>90</v>
      </c>
      <c r="Y805" t="s">
        <v>90</v>
      </c>
      <c r="Z805" t="s">
        <v>90</v>
      </c>
      <c r="AA805" t="s">
        <v>90</v>
      </c>
      <c r="AB805" t="s">
        <v>90</v>
      </c>
      <c r="AC805">
        <v>10910</v>
      </c>
      <c r="AD805">
        <f>AC805/AY805</f>
        <v>0.18642848476874155</v>
      </c>
      <c r="AH805" t="s">
        <v>90</v>
      </c>
      <c r="AI805" t="s">
        <v>90</v>
      </c>
      <c r="AJ805" t="s">
        <v>90</v>
      </c>
      <c r="AK805" t="s">
        <v>90</v>
      </c>
      <c r="AL805" t="s">
        <v>90</v>
      </c>
      <c r="AM805" t="s">
        <v>90</v>
      </c>
      <c r="AN805">
        <v>0</v>
      </c>
      <c r="AO805" t="s">
        <v>90</v>
      </c>
      <c r="AP805" t="s">
        <v>90</v>
      </c>
      <c r="AQ805">
        <v>0</v>
      </c>
      <c r="AR805" t="s">
        <v>90</v>
      </c>
      <c r="AT805" t="s">
        <v>90</v>
      </c>
      <c r="AU805" t="s">
        <v>90</v>
      </c>
      <c r="AW805">
        <v>2</v>
      </c>
      <c r="AY805">
        <v>58521.1</v>
      </c>
    </row>
    <row r="806" spans="1:51" ht="12.75" customHeight="1" x14ac:dyDescent="0.2">
      <c r="A806" t="s">
        <v>38</v>
      </c>
      <c r="B806">
        <v>1989</v>
      </c>
      <c r="C806" t="s">
        <v>90</v>
      </c>
      <c r="D806" t="s">
        <v>90</v>
      </c>
      <c r="G806">
        <v>0</v>
      </c>
      <c r="H806" t="s">
        <v>90</v>
      </c>
      <c r="I806" t="s">
        <v>90</v>
      </c>
      <c r="J806" t="s">
        <v>90</v>
      </c>
      <c r="K806" t="s">
        <v>90</v>
      </c>
      <c r="L806" t="s">
        <v>90</v>
      </c>
      <c r="M806" t="s">
        <v>90</v>
      </c>
      <c r="N806" t="s">
        <v>90</v>
      </c>
      <c r="O806">
        <v>0</v>
      </c>
      <c r="P806" t="s">
        <v>90</v>
      </c>
      <c r="Q806" t="s">
        <v>90</v>
      </c>
      <c r="R806" t="s">
        <v>90</v>
      </c>
      <c r="S806" t="s">
        <v>90</v>
      </c>
      <c r="T806" t="s">
        <v>90</v>
      </c>
      <c r="U806" t="s">
        <v>90</v>
      </c>
      <c r="V806" t="s">
        <v>90</v>
      </c>
      <c r="W806" t="s">
        <v>90</v>
      </c>
      <c r="X806" t="s">
        <v>90</v>
      </c>
      <c r="Y806" t="s">
        <v>90</v>
      </c>
      <c r="Z806" t="s">
        <v>90</v>
      </c>
      <c r="AA806" t="s">
        <v>90</v>
      </c>
      <c r="AB806" t="s">
        <v>90</v>
      </c>
      <c r="AC806">
        <v>16292</v>
      </c>
      <c r="AD806">
        <f>AC806/AY806</f>
        <v>0.51487063448672532</v>
      </c>
      <c r="AH806" t="s">
        <v>90</v>
      </c>
      <c r="AI806" t="s">
        <v>90</v>
      </c>
      <c r="AJ806" t="s">
        <v>90</v>
      </c>
      <c r="AK806" t="s">
        <v>90</v>
      </c>
      <c r="AL806" t="s">
        <v>90</v>
      </c>
      <c r="AM806" t="s">
        <v>90</v>
      </c>
      <c r="AN806">
        <v>0</v>
      </c>
      <c r="AO806" t="s">
        <v>90</v>
      </c>
      <c r="AP806" t="s">
        <v>90</v>
      </c>
      <c r="AQ806">
        <v>0</v>
      </c>
      <c r="AR806" t="s">
        <v>90</v>
      </c>
      <c r="AT806" t="s">
        <v>90</v>
      </c>
      <c r="AU806" t="s">
        <v>90</v>
      </c>
      <c r="AW806">
        <v>2</v>
      </c>
      <c r="AY806">
        <v>31642.9</v>
      </c>
    </row>
    <row r="807" spans="1:51" ht="12.75" customHeight="1" x14ac:dyDescent="0.2">
      <c r="A807" t="s">
        <v>39</v>
      </c>
      <c r="B807">
        <v>1989</v>
      </c>
      <c r="C807" t="s">
        <v>90</v>
      </c>
      <c r="D807" t="s">
        <v>90</v>
      </c>
      <c r="G807">
        <v>1</v>
      </c>
      <c r="H807" t="s">
        <v>90</v>
      </c>
      <c r="I807" t="s">
        <v>90</v>
      </c>
      <c r="J807" t="s">
        <v>90</v>
      </c>
      <c r="K807" t="s">
        <v>90</v>
      </c>
      <c r="L807" t="s">
        <v>90</v>
      </c>
      <c r="M807" t="s">
        <v>90</v>
      </c>
      <c r="N807" t="s">
        <v>90</v>
      </c>
      <c r="O807">
        <v>1</v>
      </c>
      <c r="P807" t="s">
        <v>90</v>
      </c>
      <c r="Q807" t="s">
        <v>90</v>
      </c>
      <c r="R807" t="s">
        <v>90</v>
      </c>
      <c r="S807" t="s">
        <v>90</v>
      </c>
      <c r="T807" t="s">
        <v>90</v>
      </c>
      <c r="U807" t="s">
        <v>90</v>
      </c>
      <c r="V807" t="s">
        <v>90</v>
      </c>
      <c r="W807" t="s">
        <v>90</v>
      </c>
      <c r="X807" t="s">
        <v>90</v>
      </c>
      <c r="Y807" t="s">
        <v>90</v>
      </c>
      <c r="Z807" t="s">
        <v>90</v>
      </c>
      <c r="AA807" t="s">
        <v>90</v>
      </c>
      <c r="AB807" t="s">
        <v>90</v>
      </c>
      <c r="AC807">
        <v>140337</v>
      </c>
      <c r="AD807">
        <f>AC807/AY807</f>
        <v>0.24147074208157254</v>
      </c>
      <c r="AH807" t="s">
        <v>90</v>
      </c>
      <c r="AI807" t="s">
        <v>90</v>
      </c>
      <c r="AJ807" t="s">
        <v>90</v>
      </c>
      <c r="AK807" t="s">
        <v>90</v>
      </c>
      <c r="AL807" t="s">
        <v>90</v>
      </c>
      <c r="AM807" t="s">
        <v>90</v>
      </c>
      <c r="AN807">
        <v>0</v>
      </c>
      <c r="AO807" t="s">
        <v>90</v>
      </c>
      <c r="AP807" t="s">
        <v>90</v>
      </c>
      <c r="AQ807">
        <v>0.5</v>
      </c>
      <c r="AR807" t="s">
        <v>90</v>
      </c>
      <c r="AT807" t="s">
        <v>90</v>
      </c>
      <c r="AU807" t="s">
        <v>90</v>
      </c>
      <c r="AW807">
        <v>2</v>
      </c>
      <c r="AY807">
        <v>581176</v>
      </c>
    </row>
    <row r="808" spans="1:51" ht="12.75" customHeight="1" x14ac:dyDescent="0.2">
      <c r="A808" t="s">
        <v>40</v>
      </c>
      <c r="B808">
        <v>1989</v>
      </c>
      <c r="C808" t="s">
        <v>90</v>
      </c>
      <c r="D808" t="s">
        <v>90</v>
      </c>
      <c r="G808">
        <v>1</v>
      </c>
      <c r="H808" t="s">
        <v>90</v>
      </c>
      <c r="I808" t="s">
        <v>90</v>
      </c>
      <c r="J808" t="s">
        <v>90</v>
      </c>
      <c r="K808" t="s">
        <v>90</v>
      </c>
      <c r="L808" t="s">
        <v>90</v>
      </c>
      <c r="M808" t="s">
        <v>90</v>
      </c>
      <c r="N808" t="s">
        <v>90</v>
      </c>
      <c r="O808">
        <v>0</v>
      </c>
      <c r="P808" t="s">
        <v>90</v>
      </c>
      <c r="Q808" t="s">
        <v>90</v>
      </c>
      <c r="R808" t="s">
        <v>90</v>
      </c>
      <c r="S808" t="s">
        <v>90</v>
      </c>
      <c r="T808" t="s">
        <v>90</v>
      </c>
      <c r="U808" t="s">
        <v>90</v>
      </c>
      <c r="V808" t="s">
        <v>90</v>
      </c>
      <c r="W808" t="s">
        <v>90</v>
      </c>
      <c r="X808" t="s">
        <v>90</v>
      </c>
      <c r="Y808" t="s">
        <v>90</v>
      </c>
      <c r="Z808" t="s">
        <v>90</v>
      </c>
      <c r="AA808" t="s">
        <v>90</v>
      </c>
      <c r="AB808" t="s">
        <v>90</v>
      </c>
      <c r="AC808">
        <v>9304</v>
      </c>
      <c r="AD808">
        <f>AC808/AY808</f>
        <v>0.15756005452959754</v>
      </c>
      <c r="AH808" t="s">
        <v>90</v>
      </c>
      <c r="AI808" t="s">
        <v>90</v>
      </c>
      <c r="AJ808" t="s">
        <v>90</v>
      </c>
      <c r="AK808" t="s">
        <v>90</v>
      </c>
      <c r="AL808" t="s">
        <v>90</v>
      </c>
      <c r="AM808" t="s">
        <v>90</v>
      </c>
      <c r="AN808">
        <v>0</v>
      </c>
      <c r="AO808" t="s">
        <v>90</v>
      </c>
      <c r="AP808" t="s">
        <v>90</v>
      </c>
      <c r="AQ808">
        <v>1</v>
      </c>
      <c r="AR808" t="s">
        <v>90</v>
      </c>
      <c r="AT808" t="s">
        <v>90</v>
      </c>
      <c r="AU808" t="s">
        <v>90</v>
      </c>
      <c r="AW808">
        <v>2</v>
      </c>
      <c r="AY808">
        <v>59050.5</v>
      </c>
    </row>
    <row r="809" spans="1:51" ht="12.75" customHeight="1" x14ac:dyDescent="0.2">
      <c r="A809" t="s">
        <v>41</v>
      </c>
      <c r="B809">
        <v>1989</v>
      </c>
      <c r="C809" t="s">
        <v>90</v>
      </c>
      <c r="D809" t="s">
        <v>90</v>
      </c>
      <c r="G809">
        <v>1</v>
      </c>
      <c r="H809" t="s">
        <v>90</v>
      </c>
      <c r="I809" t="s">
        <v>90</v>
      </c>
      <c r="J809" t="s">
        <v>90</v>
      </c>
      <c r="K809" t="s">
        <v>90</v>
      </c>
      <c r="L809" t="s">
        <v>90</v>
      </c>
      <c r="M809" t="s">
        <v>90</v>
      </c>
      <c r="N809" t="s">
        <v>90</v>
      </c>
      <c r="O809">
        <v>0</v>
      </c>
      <c r="P809" t="s">
        <v>90</v>
      </c>
      <c r="Q809" t="s">
        <v>90</v>
      </c>
      <c r="R809" t="s">
        <v>90</v>
      </c>
      <c r="S809" t="s">
        <v>90</v>
      </c>
      <c r="T809" t="s">
        <v>90</v>
      </c>
      <c r="U809" t="s">
        <v>90</v>
      </c>
      <c r="V809" t="s">
        <v>90</v>
      </c>
      <c r="W809" t="s">
        <v>90</v>
      </c>
      <c r="X809" t="s">
        <v>90</v>
      </c>
      <c r="Y809" t="s">
        <v>90</v>
      </c>
      <c r="Z809" t="s">
        <v>90</v>
      </c>
      <c r="AA809" t="s">
        <v>90</v>
      </c>
      <c r="AB809" t="s">
        <v>90</v>
      </c>
      <c r="AC809">
        <v>78787</v>
      </c>
      <c r="AD809">
        <f>AC809/AY809</f>
        <v>0.966989295085951</v>
      </c>
      <c r="AH809" t="s">
        <v>90</v>
      </c>
      <c r="AI809" t="s">
        <v>90</v>
      </c>
      <c r="AJ809" t="s">
        <v>90</v>
      </c>
      <c r="AK809" t="s">
        <v>90</v>
      </c>
      <c r="AL809" t="s">
        <v>90</v>
      </c>
      <c r="AM809" t="s">
        <v>90</v>
      </c>
      <c r="AN809">
        <v>0</v>
      </c>
      <c r="AO809" t="s">
        <v>90</v>
      </c>
      <c r="AP809" t="s">
        <v>90</v>
      </c>
      <c r="AQ809">
        <v>1</v>
      </c>
      <c r="AR809" t="s">
        <v>90</v>
      </c>
      <c r="AT809" t="s">
        <v>90</v>
      </c>
      <c r="AU809" t="s">
        <v>90</v>
      </c>
      <c r="AW809">
        <v>2</v>
      </c>
      <c r="AY809">
        <v>81476.600000000006</v>
      </c>
    </row>
    <row r="810" spans="1:51" ht="12.75" customHeight="1" x14ac:dyDescent="0.2">
      <c r="A810" t="s">
        <v>42</v>
      </c>
      <c r="B810">
        <v>1989</v>
      </c>
      <c r="C810" t="s">
        <v>90</v>
      </c>
      <c r="D810" t="s">
        <v>90</v>
      </c>
      <c r="G810">
        <v>0</v>
      </c>
      <c r="H810" t="s">
        <v>90</v>
      </c>
      <c r="I810" t="s">
        <v>90</v>
      </c>
      <c r="J810" t="s">
        <v>90</v>
      </c>
      <c r="K810" t="s">
        <v>90</v>
      </c>
      <c r="L810" t="s">
        <v>90</v>
      </c>
      <c r="M810" t="s">
        <v>90</v>
      </c>
      <c r="N810" t="s">
        <v>90</v>
      </c>
      <c r="O810">
        <v>0</v>
      </c>
      <c r="P810" t="s">
        <v>90</v>
      </c>
      <c r="Q810" t="s">
        <v>90</v>
      </c>
      <c r="R810" t="s">
        <v>90</v>
      </c>
      <c r="S810" t="s">
        <v>90</v>
      </c>
      <c r="T810" t="s">
        <v>90</v>
      </c>
      <c r="U810" t="s">
        <v>90</v>
      </c>
      <c r="V810" t="s">
        <v>90</v>
      </c>
      <c r="W810" t="s">
        <v>90</v>
      </c>
      <c r="X810" t="s">
        <v>90</v>
      </c>
      <c r="Y810" t="s">
        <v>90</v>
      </c>
      <c r="Z810" t="s">
        <v>90</v>
      </c>
      <c r="AA810" t="s">
        <v>90</v>
      </c>
      <c r="AB810" t="s">
        <v>90</v>
      </c>
      <c r="AC810">
        <v>81</v>
      </c>
      <c r="AD810">
        <f>AC810/AY810</f>
        <v>6.190246922071669E-3</v>
      </c>
      <c r="AH810" t="s">
        <v>90</v>
      </c>
      <c r="AI810" t="s">
        <v>90</v>
      </c>
      <c r="AJ810" t="s">
        <v>90</v>
      </c>
      <c r="AK810" t="s">
        <v>90</v>
      </c>
      <c r="AL810" t="s">
        <v>90</v>
      </c>
      <c r="AM810" t="s">
        <v>90</v>
      </c>
      <c r="AN810">
        <v>0</v>
      </c>
      <c r="AO810" t="s">
        <v>90</v>
      </c>
      <c r="AP810" t="s">
        <v>90</v>
      </c>
      <c r="AQ810">
        <v>0</v>
      </c>
      <c r="AR810" t="s">
        <v>90</v>
      </c>
      <c r="AT810" t="s">
        <v>90</v>
      </c>
      <c r="AU810" t="s">
        <v>90</v>
      </c>
      <c r="AW810">
        <v>2</v>
      </c>
      <c r="AY810">
        <v>13085.1</v>
      </c>
    </row>
    <row r="811" spans="1:51" ht="12.75" customHeight="1" x14ac:dyDescent="0.2">
      <c r="A811" t="s">
        <v>43</v>
      </c>
      <c r="B811">
        <v>1989</v>
      </c>
      <c r="C811" t="s">
        <v>90</v>
      </c>
      <c r="D811" t="s">
        <v>90</v>
      </c>
      <c r="G811">
        <v>1</v>
      </c>
      <c r="H811" t="s">
        <v>90</v>
      </c>
      <c r="I811" t="s">
        <v>90</v>
      </c>
      <c r="J811" t="s">
        <v>90</v>
      </c>
      <c r="K811" t="s">
        <v>90</v>
      </c>
      <c r="L811" t="s">
        <v>90</v>
      </c>
      <c r="M811" t="s">
        <v>90</v>
      </c>
      <c r="N811" t="s">
        <v>90</v>
      </c>
      <c r="O811">
        <v>1</v>
      </c>
      <c r="P811" t="s">
        <v>90</v>
      </c>
      <c r="Q811" t="s">
        <v>90</v>
      </c>
      <c r="R811" t="s">
        <v>90</v>
      </c>
      <c r="S811" t="s">
        <v>90</v>
      </c>
      <c r="T811" t="s">
        <v>90</v>
      </c>
      <c r="U811" t="s">
        <v>90</v>
      </c>
      <c r="V811" t="s">
        <v>90</v>
      </c>
      <c r="W811" t="s">
        <v>90</v>
      </c>
      <c r="X811" t="s">
        <v>90</v>
      </c>
      <c r="Y811" t="s">
        <v>90</v>
      </c>
      <c r="Z811" t="s">
        <v>90</v>
      </c>
      <c r="AA811" t="s">
        <v>90</v>
      </c>
      <c r="AB811" t="s">
        <v>90</v>
      </c>
      <c r="AC811">
        <v>108993</v>
      </c>
      <c r="AD811">
        <f>AC811/AY811</f>
        <v>0.47020884653382056</v>
      </c>
      <c r="AH811" t="s">
        <v>90</v>
      </c>
      <c r="AI811" t="s">
        <v>90</v>
      </c>
      <c r="AJ811" t="s">
        <v>90</v>
      </c>
      <c r="AK811" t="s">
        <v>90</v>
      </c>
      <c r="AL811" t="s">
        <v>90</v>
      </c>
      <c r="AM811" t="s">
        <v>90</v>
      </c>
      <c r="AN811">
        <v>0</v>
      </c>
      <c r="AO811" t="s">
        <v>90</v>
      </c>
      <c r="AP811" t="s">
        <v>90</v>
      </c>
      <c r="AQ811">
        <v>0</v>
      </c>
      <c r="AR811" t="s">
        <v>90</v>
      </c>
      <c r="AT811" t="s">
        <v>90</v>
      </c>
      <c r="AU811" t="s">
        <v>90</v>
      </c>
      <c r="AW811">
        <v>2</v>
      </c>
      <c r="AY811">
        <v>231797</v>
      </c>
    </row>
    <row r="812" spans="1:51" ht="12.75" customHeight="1" x14ac:dyDescent="0.2">
      <c r="A812" t="s">
        <v>45</v>
      </c>
      <c r="B812">
        <v>1989</v>
      </c>
      <c r="C812" t="s">
        <v>90</v>
      </c>
      <c r="D812" t="s">
        <v>90</v>
      </c>
      <c r="G812">
        <v>1</v>
      </c>
      <c r="H812" t="s">
        <v>90</v>
      </c>
      <c r="I812" t="s">
        <v>90</v>
      </c>
      <c r="J812" t="s">
        <v>90</v>
      </c>
      <c r="K812" t="s">
        <v>90</v>
      </c>
      <c r="L812" t="s">
        <v>90</v>
      </c>
      <c r="M812" t="s">
        <v>90</v>
      </c>
      <c r="N812" t="s">
        <v>90</v>
      </c>
      <c r="O812">
        <v>0</v>
      </c>
      <c r="P812" t="s">
        <v>90</v>
      </c>
      <c r="Q812" t="s">
        <v>90</v>
      </c>
      <c r="R812" t="s">
        <v>90</v>
      </c>
      <c r="S812" t="s">
        <v>90</v>
      </c>
      <c r="T812" t="s">
        <v>90</v>
      </c>
      <c r="U812" t="s">
        <v>90</v>
      </c>
      <c r="V812">
        <v>0</v>
      </c>
      <c r="W812">
        <v>0</v>
      </c>
      <c r="X812">
        <v>0</v>
      </c>
      <c r="Y812">
        <v>0</v>
      </c>
      <c r="Z812">
        <v>1</v>
      </c>
      <c r="AA812">
        <v>0</v>
      </c>
      <c r="AB812">
        <v>0</v>
      </c>
      <c r="AC812">
        <v>0</v>
      </c>
      <c r="AD812">
        <f>AC812/AY812</f>
        <v>0</v>
      </c>
      <c r="AH812" t="s">
        <v>90</v>
      </c>
      <c r="AI812" t="s">
        <v>90</v>
      </c>
      <c r="AJ812" t="s">
        <v>90</v>
      </c>
      <c r="AK812" t="s">
        <v>90</v>
      </c>
      <c r="AL812" t="s">
        <v>90</v>
      </c>
      <c r="AM812" t="s">
        <v>90</v>
      </c>
      <c r="AN812">
        <v>0</v>
      </c>
      <c r="AO812" t="s">
        <v>90</v>
      </c>
      <c r="AP812" t="s">
        <v>90</v>
      </c>
      <c r="AQ812">
        <v>0</v>
      </c>
      <c r="AR812" t="s">
        <v>90</v>
      </c>
      <c r="AT812" t="s">
        <v>90</v>
      </c>
      <c r="AU812" t="s">
        <v>90</v>
      </c>
      <c r="AW812">
        <v>2</v>
      </c>
      <c r="AY812">
        <v>104555</v>
      </c>
    </row>
    <row r="813" spans="1:51" ht="12.75" customHeight="1" x14ac:dyDescent="0.2">
      <c r="A813" t="s">
        <v>47</v>
      </c>
      <c r="B813">
        <v>1989</v>
      </c>
      <c r="C813" t="s">
        <v>90</v>
      </c>
      <c r="D813" t="s">
        <v>90</v>
      </c>
      <c r="G813">
        <v>1</v>
      </c>
      <c r="H813" t="s">
        <v>90</v>
      </c>
      <c r="I813" t="s">
        <v>90</v>
      </c>
      <c r="J813" t="s">
        <v>90</v>
      </c>
      <c r="K813" t="s">
        <v>90</v>
      </c>
      <c r="L813" t="s">
        <v>90</v>
      </c>
      <c r="M813" t="s">
        <v>90</v>
      </c>
      <c r="N813" t="s">
        <v>90</v>
      </c>
      <c r="O813">
        <v>1</v>
      </c>
      <c r="P813" t="s">
        <v>90</v>
      </c>
      <c r="Q813" t="s">
        <v>90</v>
      </c>
      <c r="R813" t="s">
        <v>90</v>
      </c>
      <c r="S813" t="s">
        <v>90</v>
      </c>
      <c r="T813" t="s">
        <v>90</v>
      </c>
      <c r="U813" t="s">
        <v>90</v>
      </c>
      <c r="V813">
        <v>0</v>
      </c>
      <c r="W813">
        <v>0</v>
      </c>
      <c r="X813">
        <v>0</v>
      </c>
      <c r="Y813">
        <v>0</v>
      </c>
      <c r="Z813">
        <v>0</v>
      </c>
      <c r="AA813">
        <v>0</v>
      </c>
      <c r="AB813">
        <v>0</v>
      </c>
      <c r="AC813">
        <v>0</v>
      </c>
      <c r="AD813">
        <f>AC813/AY813</f>
        <v>0</v>
      </c>
      <c r="AE813">
        <v>0</v>
      </c>
      <c r="AH813" t="s">
        <v>90</v>
      </c>
      <c r="AI813" t="s">
        <v>90</v>
      </c>
      <c r="AJ813" t="s">
        <v>90</v>
      </c>
      <c r="AK813" t="s">
        <v>90</v>
      </c>
      <c r="AL813" t="s">
        <v>90</v>
      </c>
      <c r="AM813" t="s">
        <v>90</v>
      </c>
      <c r="AN813">
        <v>0</v>
      </c>
      <c r="AO813" t="s">
        <v>90</v>
      </c>
      <c r="AP813" t="s">
        <v>90</v>
      </c>
      <c r="AQ813">
        <v>1</v>
      </c>
      <c r="AR813" t="s">
        <v>90</v>
      </c>
      <c r="AT813" t="s">
        <v>90</v>
      </c>
      <c r="AU813" t="s">
        <v>90</v>
      </c>
      <c r="AW813">
        <v>2</v>
      </c>
      <c r="AY813">
        <v>21652.5</v>
      </c>
    </row>
    <row r="814" spans="1:51" ht="12.75" customHeight="1" x14ac:dyDescent="0.2">
      <c r="A814" t="s">
        <v>48</v>
      </c>
      <c r="B814">
        <v>1989</v>
      </c>
      <c r="C814" t="s">
        <v>90</v>
      </c>
      <c r="D814" t="s">
        <v>90</v>
      </c>
      <c r="G814">
        <v>1</v>
      </c>
      <c r="H814" t="s">
        <v>90</v>
      </c>
      <c r="I814" t="s">
        <v>90</v>
      </c>
      <c r="J814" t="s">
        <v>90</v>
      </c>
      <c r="K814" t="s">
        <v>90</v>
      </c>
      <c r="L814" t="s">
        <v>90</v>
      </c>
      <c r="M814" t="s">
        <v>90</v>
      </c>
      <c r="N814" t="s">
        <v>90</v>
      </c>
      <c r="O814">
        <v>1</v>
      </c>
      <c r="P814" t="s">
        <v>90</v>
      </c>
      <c r="Q814" t="s">
        <v>90</v>
      </c>
      <c r="R814" t="s">
        <v>90</v>
      </c>
      <c r="S814" t="s">
        <v>90</v>
      </c>
      <c r="T814" t="s">
        <v>90</v>
      </c>
      <c r="U814" t="s">
        <v>90</v>
      </c>
      <c r="V814" t="s">
        <v>90</v>
      </c>
      <c r="W814" t="s">
        <v>90</v>
      </c>
      <c r="X814" t="s">
        <v>90</v>
      </c>
      <c r="Y814" t="s">
        <v>90</v>
      </c>
      <c r="Z814" t="s">
        <v>90</v>
      </c>
      <c r="AA814" t="s">
        <v>90</v>
      </c>
      <c r="AB814" t="s">
        <v>90</v>
      </c>
      <c r="AC814">
        <v>1546</v>
      </c>
      <c r="AD814">
        <f>AC814/AY814</f>
        <v>0.10863760294572336</v>
      </c>
      <c r="AH814" t="s">
        <v>90</v>
      </c>
      <c r="AI814" t="s">
        <v>90</v>
      </c>
      <c r="AJ814" t="s">
        <v>90</v>
      </c>
      <c r="AK814" t="s">
        <v>90</v>
      </c>
      <c r="AL814" t="s">
        <v>90</v>
      </c>
      <c r="AM814" t="s">
        <v>90</v>
      </c>
      <c r="AN814">
        <v>0</v>
      </c>
      <c r="AO814" t="s">
        <v>90</v>
      </c>
      <c r="AP814" t="s">
        <v>90</v>
      </c>
      <c r="AQ814">
        <v>0</v>
      </c>
      <c r="AR814" t="s">
        <v>90</v>
      </c>
      <c r="AT814" t="s">
        <v>90</v>
      </c>
      <c r="AU814" t="s">
        <v>90</v>
      </c>
      <c r="AW814">
        <v>2</v>
      </c>
      <c r="AY814">
        <v>14230.8</v>
      </c>
    </row>
    <row r="815" spans="1:51" ht="12.75" customHeight="1" x14ac:dyDescent="0.2">
      <c r="A815" t="s">
        <v>49</v>
      </c>
      <c r="B815">
        <v>1989</v>
      </c>
      <c r="C815" t="s">
        <v>90</v>
      </c>
      <c r="D815" t="s">
        <v>90</v>
      </c>
      <c r="G815">
        <v>1</v>
      </c>
      <c r="H815" t="s">
        <v>90</v>
      </c>
      <c r="I815" t="s">
        <v>90</v>
      </c>
      <c r="J815" t="s">
        <v>90</v>
      </c>
      <c r="K815" t="s">
        <v>90</v>
      </c>
      <c r="L815" t="s">
        <v>90</v>
      </c>
      <c r="M815" t="s">
        <v>90</v>
      </c>
      <c r="N815" t="s">
        <v>90</v>
      </c>
      <c r="O815">
        <v>1</v>
      </c>
      <c r="P815" t="s">
        <v>90</v>
      </c>
      <c r="Q815" t="s">
        <v>90</v>
      </c>
      <c r="R815" t="s">
        <v>90</v>
      </c>
      <c r="S815" t="s">
        <v>90</v>
      </c>
      <c r="T815" t="s">
        <v>90</v>
      </c>
      <c r="U815" t="s">
        <v>90</v>
      </c>
      <c r="V815" t="s">
        <v>90</v>
      </c>
      <c r="W815" t="s">
        <v>90</v>
      </c>
      <c r="X815" t="s">
        <v>90</v>
      </c>
      <c r="Y815" t="s">
        <v>90</v>
      </c>
      <c r="Z815" t="s">
        <v>90</v>
      </c>
      <c r="AA815" t="s">
        <v>90</v>
      </c>
      <c r="AB815" t="s">
        <v>90</v>
      </c>
      <c r="AC815">
        <v>50625</v>
      </c>
      <c r="AD815">
        <f>AC815/AY815</f>
        <v>0.22954915412553675</v>
      </c>
      <c r="AH815" t="s">
        <v>90</v>
      </c>
      <c r="AI815" t="s">
        <v>90</v>
      </c>
      <c r="AJ815" t="s">
        <v>90</v>
      </c>
      <c r="AK815" t="s">
        <v>90</v>
      </c>
      <c r="AL815" t="s">
        <v>90</v>
      </c>
      <c r="AM815" t="s">
        <v>90</v>
      </c>
      <c r="AN815">
        <v>0</v>
      </c>
      <c r="AO815" t="s">
        <v>90</v>
      </c>
      <c r="AP815" t="s">
        <v>90</v>
      </c>
      <c r="AQ815">
        <v>1</v>
      </c>
      <c r="AR815" t="s">
        <v>90</v>
      </c>
      <c r="AT815" t="s">
        <v>90</v>
      </c>
      <c r="AU815" t="s">
        <v>90</v>
      </c>
      <c r="AW815">
        <v>2</v>
      </c>
      <c r="AY815">
        <v>220541</v>
      </c>
    </row>
    <row r="816" spans="1:51" ht="12.75" customHeight="1" x14ac:dyDescent="0.2">
      <c r="A816" t="s">
        <v>50</v>
      </c>
      <c r="B816">
        <v>1989</v>
      </c>
      <c r="C816" t="s">
        <v>90</v>
      </c>
      <c r="D816" t="s">
        <v>90</v>
      </c>
      <c r="G816">
        <v>1</v>
      </c>
      <c r="H816" t="s">
        <v>90</v>
      </c>
      <c r="I816" t="s">
        <v>90</v>
      </c>
      <c r="J816" t="s">
        <v>90</v>
      </c>
      <c r="K816" t="s">
        <v>90</v>
      </c>
      <c r="L816" t="s">
        <v>90</v>
      </c>
      <c r="M816" t="s">
        <v>90</v>
      </c>
      <c r="N816" t="s">
        <v>90</v>
      </c>
      <c r="O816">
        <v>0</v>
      </c>
      <c r="P816" t="s">
        <v>90</v>
      </c>
      <c r="Q816" t="s">
        <v>90</v>
      </c>
      <c r="R816" t="s">
        <v>90</v>
      </c>
      <c r="S816" t="s">
        <v>90</v>
      </c>
      <c r="T816" t="s">
        <v>90</v>
      </c>
      <c r="U816" t="s">
        <v>90</v>
      </c>
      <c r="V816" t="s">
        <v>90</v>
      </c>
      <c r="W816">
        <v>0</v>
      </c>
      <c r="X816">
        <v>0</v>
      </c>
      <c r="Y816">
        <v>0</v>
      </c>
      <c r="Z816">
        <v>1</v>
      </c>
      <c r="AA816">
        <v>0</v>
      </c>
      <c r="AB816">
        <v>0</v>
      </c>
      <c r="AC816">
        <v>47</v>
      </c>
      <c r="AD816">
        <f>AC816/AY816</f>
        <v>5.2143543408945166E-4</v>
      </c>
      <c r="AH816" t="s">
        <v>90</v>
      </c>
      <c r="AI816" t="s">
        <v>90</v>
      </c>
      <c r="AJ816" t="s">
        <v>90</v>
      </c>
      <c r="AK816" t="s">
        <v>90</v>
      </c>
      <c r="AL816" t="s">
        <v>90</v>
      </c>
      <c r="AM816" t="s">
        <v>90</v>
      </c>
      <c r="AN816">
        <v>0</v>
      </c>
      <c r="AO816" t="s">
        <v>90</v>
      </c>
      <c r="AP816" t="s">
        <v>90</v>
      </c>
      <c r="AQ816">
        <v>0</v>
      </c>
      <c r="AR816" t="s">
        <v>90</v>
      </c>
      <c r="AT816" t="s">
        <v>90</v>
      </c>
      <c r="AU816" t="s">
        <v>90</v>
      </c>
      <c r="AW816">
        <v>2</v>
      </c>
      <c r="AY816">
        <v>90135.8</v>
      </c>
    </row>
    <row r="817" spans="1:51" ht="12.75" customHeight="1" x14ac:dyDescent="0.2">
      <c r="A817" t="s">
        <v>51</v>
      </c>
      <c r="B817">
        <v>1989</v>
      </c>
      <c r="C817" t="s">
        <v>90</v>
      </c>
      <c r="D817" t="s">
        <v>90</v>
      </c>
      <c r="G817">
        <v>1</v>
      </c>
      <c r="H817" t="s">
        <v>90</v>
      </c>
      <c r="I817" t="s">
        <v>90</v>
      </c>
      <c r="J817" t="s">
        <v>90</v>
      </c>
      <c r="K817" t="s">
        <v>90</v>
      </c>
      <c r="L817" t="s">
        <v>90</v>
      </c>
      <c r="M817" t="s">
        <v>90</v>
      </c>
      <c r="N817" t="s">
        <v>90</v>
      </c>
      <c r="O817">
        <v>1</v>
      </c>
      <c r="P817" t="s">
        <v>90</v>
      </c>
      <c r="Q817" t="s">
        <v>90</v>
      </c>
      <c r="R817" t="s">
        <v>90</v>
      </c>
      <c r="S817" t="s">
        <v>90</v>
      </c>
      <c r="T817" t="s">
        <v>90</v>
      </c>
      <c r="U817" t="s">
        <v>90</v>
      </c>
      <c r="V817" t="s">
        <v>90</v>
      </c>
      <c r="W817" t="s">
        <v>90</v>
      </c>
      <c r="X817" t="s">
        <v>90</v>
      </c>
      <c r="Y817" t="s">
        <v>90</v>
      </c>
      <c r="Z817" t="s">
        <v>90</v>
      </c>
      <c r="AA817" t="s">
        <v>90</v>
      </c>
      <c r="AB817" t="s">
        <v>90</v>
      </c>
      <c r="AC817">
        <v>10928</v>
      </c>
      <c r="AD817">
        <f>AC817/AY817</f>
        <v>0.24512409856106232</v>
      </c>
      <c r="AH817" t="s">
        <v>90</v>
      </c>
      <c r="AI817" t="s">
        <v>90</v>
      </c>
      <c r="AJ817" t="s">
        <v>90</v>
      </c>
      <c r="AK817" t="s">
        <v>90</v>
      </c>
      <c r="AL817" t="s">
        <v>90</v>
      </c>
      <c r="AM817" t="s">
        <v>90</v>
      </c>
      <c r="AN817">
        <v>0</v>
      </c>
      <c r="AO817" t="s">
        <v>90</v>
      </c>
      <c r="AP817" t="s">
        <v>90</v>
      </c>
      <c r="AQ817">
        <v>0</v>
      </c>
      <c r="AR817" t="s">
        <v>90</v>
      </c>
      <c r="AT817" t="s">
        <v>90</v>
      </c>
      <c r="AU817" t="s">
        <v>90</v>
      </c>
      <c r="AW817">
        <v>2</v>
      </c>
      <c r="AY817">
        <v>44581.5</v>
      </c>
    </row>
    <row r="818" spans="1:51" ht="12.75" customHeight="1" x14ac:dyDescent="0.2">
      <c r="A818" t="s">
        <v>52</v>
      </c>
      <c r="B818">
        <v>1989</v>
      </c>
      <c r="C818" t="s">
        <v>90</v>
      </c>
      <c r="D818" t="s">
        <v>90</v>
      </c>
      <c r="G818">
        <v>1</v>
      </c>
      <c r="H818" t="s">
        <v>90</v>
      </c>
      <c r="I818" t="s">
        <v>90</v>
      </c>
      <c r="J818" t="s">
        <v>90</v>
      </c>
      <c r="K818" t="s">
        <v>90</v>
      </c>
      <c r="L818" t="s">
        <v>90</v>
      </c>
      <c r="M818" t="s">
        <v>90</v>
      </c>
      <c r="N818" t="s">
        <v>90</v>
      </c>
      <c r="O818">
        <v>1</v>
      </c>
      <c r="P818" t="s">
        <v>90</v>
      </c>
      <c r="Q818" t="s">
        <v>90</v>
      </c>
      <c r="R818" t="s">
        <v>90</v>
      </c>
      <c r="S818" t="s">
        <v>90</v>
      </c>
      <c r="T818" t="s">
        <v>90</v>
      </c>
      <c r="U818" t="s">
        <v>90</v>
      </c>
      <c r="V818" t="s">
        <v>90</v>
      </c>
      <c r="W818" t="s">
        <v>90</v>
      </c>
      <c r="X818" t="s">
        <v>90</v>
      </c>
      <c r="Y818" t="s">
        <v>90</v>
      </c>
      <c r="Z818" t="s">
        <v>90</v>
      </c>
      <c r="AA818" t="s">
        <v>90</v>
      </c>
      <c r="AB818" t="s">
        <v>90</v>
      </c>
      <c r="AC818">
        <v>795</v>
      </c>
      <c r="AD818">
        <f>AC818/AY818</f>
        <v>1.8948873793350019E-2</v>
      </c>
      <c r="AH818" t="s">
        <v>90</v>
      </c>
      <c r="AI818" t="s">
        <v>90</v>
      </c>
      <c r="AJ818" t="s">
        <v>90</v>
      </c>
      <c r="AK818" t="s">
        <v>90</v>
      </c>
      <c r="AL818" t="s">
        <v>90</v>
      </c>
      <c r="AM818" t="s">
        <v>90</v>
      </c>
      <c r="AN818">
        <v>0</v>
      </c>
      <c r="AO818" t="s">
        <v>90</v>
      </c>
      <c r="AP818" t="s">
        <v>90</v>
      </c>
      <c r="AQ818">
        <v>0</v>
      </c>
      <c r="AR818" t="s">
        <v>90</v>
      </c>
      <c r="AT818" t="s">
        <v>90</v>
      </c>
      <c r="AU818" t="s">
        <v>90</v>
      </c>
      <c r="AW818">
        <v>2</v>
      </c>
      <c r="AY818">
        <v>41955</v>
      </c>
    </row>
    <row r="819" spans="1:51" ht="12.75" customHeight="1" x14ac:dyDescent="0.2">
      <c r="A819" t="s">
        <v>53</v>
      </c>
      <c r="B819">
        <v>1989</v>
      </c>
      <c r="C819" t="s">
        <v>90</v>
      </c>
      <c r="D819" t="s">
        <v>90</v>
      </c>
      <c r="G819">
        <v>0</v>
      </c>
      <c r="H819" t="s">
        <v>90</v>
      </c>
      <c r="I819" t="s">
        <v>90</v>
      </c>
      <c r="J819" t="s">
        <v>90</v>
      </c>
      <c r="K819" t="s">
        <v>90</v>
      </c>
      <c r="L819" t="s">
        <v>90</v>
      </c>
      <c r="M819" t="s">
        <v>90</v>
      </c>
      <c r="N819" t="s">
        <v>90</v>
      </c>
      <c r="O819">
        <v>0</v>
      </c>
      <c r="P819" t="s">
        <v>90</v>
      </c>
      <c r="Q819" t="s">
        <v>90</v>
      </c>
      <c r="R819" t="s">
        <v>90</v>
      </c>
      <c r="S819" t="s">
        <v>90</v>
      </c>
      <c r="T819" t="s">
        <v>90</v>
      </c>
      <c r="U819" t="s">
        <v>90</v>
      </c>
      <c r="V819" t="s">
        <v>90</v>
      </c>
      <c r="W819" t="s">
        <v>90</v>
      </c>
      <c r="X819" t="s">
        <v>90</v>
      </c>
      <c r="Y819" t="s">
        <v>90</v>
      </c>
      <c r="Z819" t="s">
        <v>90</v>
      </c>
      <c r="AA819" t="s">
        <v>90</v>
      </c>
      <c r="AB819" t="s">
        <v>90</v>
      </c>
      <c r="AC819">
        <v>10679</v>
      </c>
      <c r="AD819">
        <f>AC819/AY819</f>
        <v>0.20360226728922426</v>
      </c>
      <c r="AH819" t="s">
        <v>90</v>
      </c>
      <c r="AI819" t="s">
        <v>90</v>
      </c>
      <c r="AJ819" t="s">
        <v>90</v>
      </c>
      <c r="AK819" t="s">
        <v>90</v>
      </c>
      <c r="AL819" t="s">
        <v>90</v>
      </c>
      <c r="AM819" t="s">
        <v>90</v>
      </c>
      <c r="AN819">
        <v>0</v>
      </c>
      <c r="AO819" t="s">
        <v>90</v>
      </c>
      <c r="AP819" t="s">
        <v>90</v>
      </c>
      <c r="AQ819">
        <v>0</v>
      </c>
      <c r="AR819" t="s">
        <v>90</v>
      </c>
      <c r="AT819" t="s">
        <v>90</v>
      </c>
      <c r="AU819" t="s">
        <v>90</v>
      </c>
      <c r="AW819">
        <v>2</v>
      </c>
      <c r="AY819">
        <v>52450.3</v>
      </c>
    </row>
    <row r="820" spans="1:51" ht="12.75" customHeight="1" x14ac:dyDescent="0.2">
      <c r="A820" t="s">
        <v>54</v>
      </c>
      <c r="B820">
        <v>1989</v>
      </c>
      <c r="C820" t="s">
        <v>90</v>
      </c>
      <c r="D820" t="s">
        <v>90</v>
      </c>
      <c r="G820">
        <v>1</v>
      </c>
      <c r="H820" t="s">
        <v>90</v>
      </c>
      <c r="I820" t="s">
        <v>90</v>
      </c>
      <c r="J820" t="s">
        <v>90</v>
      </c>
      <c r="K820" t="s">
        <v>90</v>
      </c>
      <c r="L820" t="s">
        <v>90</v>
      </c>
      <c r="M820" t="s">
        <v>90</v>
      </c>
      <c r="N820" t="s">
        <v>90</v>
      </c>
      <c r="O820">
        <v>0</v>
      </c>
      <c r="P820" t="s">
        <v>90</v>
      </c>
      <c r="Q820" t="s">
        <v>90</v>
      </c>
      <c r="R820" t="s">
        <v>90</v>
      </c>
      <c r="S820" t="s">
        <v>90</v>
      </c>
      <c r="T820" t="s">
        <v>90</v>
      </c>
      <c r="U820" t="s">
        <v>90</v>
      </c>
      <c r="V820" t="s">
        <v>90</v>
      </c>
      <c r="W820" t="s">
        <v>90</v>
      </c>
      <c r="X820" t="s">
        <v>90</v>
      </c>
      <c r="Y820" t="s">
        <v>90</v>
      </c>
      <c r="Z820" t="s">
        <v>90</v>
      </c>
      <c r="AA820" t="s">
        <v>90</v>
      </c>
      <c r="AB820" t="s">
        <v>90</v>
      </c>
      <c r="AC820">
        <v>24068</v>
      </c>
      <c r="AD820">
        <f>AC820/AY820</f>
        <v>0.41502061480575869</v>
      </c>
      <c r="AH820" t="s">
        <v>90</v>
      </c>
      <c r="AI820" t="s">
        <v>90</v>
      </c>
      <c r="AJ820" t="s">
        <v>90</v>
      </c>
      <c r="AK820" t="s">
        <v>90</v>
      </c>
      <c r="AL820" t="s">
        <v>90</v>
      </c>
      <c r="AM820" t="s">
        <v>90</v>
      </c>
      <c r="AN820">
        <v>0</v>
      </c>
      <c r="AO820" t="s">
        <v>90</v>
      </c>
      <c r="AP820" t="s">
        <v>90</v>
      </c>
      <c r="AQ820">
        <v>1</v>
      </c>
      <c r="AR820" t="s">
        <v>90</v>
      </c>
      <c r="AT820" t="s">
        <v>90</v>
      </c>
      <c r="AU820" t="s">
        <v>90</v>
      </c>
      <c r="AW820">
        <v>2</v>
      </c>
      <c r="AY820">
        <v>57992.3</v>
      </c>
    </row>
    <row r="821" spans="1:51" ht="12.75" customHeight="1" x14ac:dyDescent="0.2">
      <c r="A821" t="s">
        <v>55</v>
      </c>
      <c r="B821">
        <v>1989</v>
      </c>
      <c r="C821" t="s">
        <v>90</v>
      </c>
      <c r="D821" t="s">
        <v>90</v>
      </c>
      <c r="G821">
        <v>0</v>
      </c>
      <c r="H821" t="s">
        <v>90</v>
      </c>
      <c r="I821" t="s">
        <v>90</v>
      </c>
      <c r="J821" t="s">
        <v>90</v>
      </c>
      <c r="K821" t="s">
        <v>90</v>
      </c>
      <c r="L821" t="s">
        <v>90</v>
      </c>
      <c r="M821" t="s">
        <v>90</v>
      </c>
      <c r="N821" t="s">
        <v>90</v>
      </c>
      <c r="O821">
        <v>0</v>
      </c>
      <c r="P821" t="s">
        <v>90</v>
      </c>
      <c r="Q821" t="s">
        <v>90</v>
      </c>
      <c r="R821" t="s">
        <v>90</v>
      </c>
      <c r="S821" t="s">
        <v>90</v>
      </c>
      <c r="T821" t="s">
        <v>90</v>
      </c>
      <c r="U821" t="s">
        <v>90</v>
      </c>
      <c r="V821" t="s">
        <v>90</v>
      </c>
      <c r="W821" t="s">
        <v>90</v>
      </c>
      <c r="X821" t="s">
        <v>90</v>
      </c>
      <c r="Y821" t="s">
        <v>90</v>
      </c>
      <c r="Z821" t="s">
        <v>90</v>
      </c>
      <c r="AA821" t="s">
        <v>90</v>
      </c>
      <c r="AB821" t="s">
        <v>90</v>
      </c>
      <c r="AC821">
        <v>1656</v>
      </c>
      <c r="AD821">
        <f>AC821/AY821</f>
        <v>8.1981821422206391E-2</v>
      </c>
      <c r="AH821" t="s">
        <v>90</v>
      </c>
      <c r="AI821" t="s">
        <v>90</v>
      </c>
      <c r="AJ821" t="s">
        <v>90</v>
      </c>
      <c r="AK821" t="s">
        <v>90</v>
      </c>
      <c r="AL821" t="s">
        <v>90</v>
      </c>
      <c r="AM821" t="s">
        <v>90</v>
      </c>
      <c r="AN821">
        <v>0</v>
      </c>
      <c r="AO821" t="s">
        <v>90</v>
      </c>
      <c r="AP821" t="s">
        <v>90</v>
      </c>
      <c r="AQ821">
        <v>0</v>
      </c>
      <c r="AR821" t="s">
        <v>90</v>
      </c>
      <c r="AT821" t="s">
        <v>90</v>
      </c>
      <c r="AU821" t="s">
        <v>90</v>
      </c>
      <c r="AW821">
        <v>2</v>
      </c>
      <c r="AY821">
        <v>20199.599999999999</v>
      </c>
    </row>
    <row r="822" spans="1:51" ht="12.75" customHeight="1" x14ac:dyDescent="0.2">
      <c r="A822" t="s">
        <v>56</v>
      </c>
      <c r="B822">
        <v>1989</v>
      </c>
      <c r="C822" t="s">
        <v>90</v>
      </c>
      <c r="D822" t="s">
        <v>90</v>
      </c>
      <c r="G822">
        <v>1</v>
      </c>
      <c r="H822" t="s">
        <v>90</v>
      </c>
      <c r="I822" t="s">
        <v>90</v>
      </c>
      <c r="J822" t="s">
        <v>90</v>
      </c>
      <c r="K822" t="s">
        <v>90</v>
      </c>
      <c r="L822" t="s">
        <v>90</v>
      </c>
      <c r="M822" t="s">
        <v>90</v>
      </c>
      <c r="N822" t="s">
        <v>90</v>
      </c>
      <c r="O822">
        <v>1</v>
      </c>
      <c r="P822" t="s">
        <v>90</v>
      </c>
      <c r="Q822" t="s">
        <v>90</v>
      </c>
      <c r="R822" t="s">
        <v>90</v>
      </c>
      <c r="S822" t="s">
        <v>90</v>
      </c>
      <c r="T822" t="s">
        <v>90</v>
      </c>
      <c r="U822" t="s">
        <v>90</v>
      </c>
      <c r="V822" t="s">
        <v>90</v>
      </c>
      <c r="W822" t="s">
        <v>90</v>
      </c>
      <c r="X822" t="s">
        <v>90</v>
      </c>
      <c r="Y822" t="s">
        <v>90</v>
      </c>
      <c r="Z822" t="s">
        <v>90</v>
      </c>
      <c r="AA822" t="s">
        <v>90</v>
      </c>
      <c r="AB822" t="s">
        <v>90</v>
      </c>
      <c r="AC822">
        <v>4682</v>
      </c>
      <c r="AD822">
        <f>AC822/AY822</f>
        <v>4.6239691867068292E-2</v>
      </c>
      <c r="AH822" t="s">
        <v>90</v>
      </c>
      <c r="AI822" t="s">
        <v>90</v>
      </c>
      <c r="AJ822" t="s">
        <v>90</v>
      </c>
      <c r="AK822" t="s">
        <v>90</v>
      </c>
      <c r="AL822" t="s">
        <v>90</v>
      </c>
      <c r="AM822" t="s">
        <v>90</v>
      </c>
      <c r="AN822">
        <v>0</v>
      </c>
      <c r="AO822" t="s">
        <v>90</v>
      </c>
      <c r="AP822" t="s">
        <v>90</v>
      </c>
      <c r="AQ822">
        <v>1</v>
      </c>
      <c r="AR822" t="s">
        <v>90</v>
      </c>
      <c r="AT822" t="s">
        <v>90</v>
      </c>
      <c r="AU822" t="s">
        <v>90</v>
      </c>
      <c r="AW822">
        <v>2</v>
      </c>
      <c r="AY822">
        <v>101255</v>
      </c>
    </row>
    <row r="823" spans="1:51" ht="12.75" customHeight="1" x14ac:dyDescent="0.2">
      <c r="A823" t="s">
        <v>57</v>
      </c>
      <c r="B823">
        <v>1989</v>
      </c>
      <c r="C823" t="s">
        <v>90</v>
      </c>
      <c r="D823" t="s">
        <v>90</v>
      </c>
      <c r="G823">
        <v>0</v>
      </c>
      <c r="H823" t="s">
        <v>90</v>
      </c>
      <c r="I823" t="s">
        <v>90</v>
      </c>
      <c r="J823" t="s">
        <v>90</v>
      </c>
      <c r="K823" t="s">
        <v>90</v>
      </c>
      <c r="L823" t="s">
        <v>90</v>
      </c>
      <c r="M823" t="s">
        <v>90</v>
      </c>
      <c r="N823" t="s">
        <v>90</v>
      </c>
      <c r="O823">
        <v>0</v>
      </c>
      <c r="P823" t="s">
        <v>90</v>
      </c>
      <c r="Q823" t="s">
        <v>90</v>
      </c>
      <c r="R823" t="s">
        <v>90</v>
      </c>
      <c r="S823" t="s">
        <v>90</v>
      </c>
      <c r="T823" t="s">
        <v>90</v>
      </c>
      <c r="U823" t="s">
        <v>90</v>
      </c>
      <c r="V823" t="s">
        <v>90</v>
      </c>
      <c r="W823" t="s">
        <v>90</v>
      </c>
      <c r="X823" t="s">
        <v>90</v>
      </c>
      <c r="Y823" t="s">
        <v>90</v>
      </c>
      <c r="Z823" t="s">
        <v>90</v>
      </c>
      <c r="AA823" t="s">
        <v>90</v>
      </c>
      <c r="AB823" t="s">
        <v>90</v>
      </c>
      <c r="AC823">
        <v>42367</v>
      </c>
      <c r="AD823">
        <f>AC823/AY823</f>
        <v>0.32000453189319839</v>
      </c>
      <c r="AH823" t="s">
        <v>90</v>
      </c>
      <c r="AI823" t="s">
        <v>90</v>
      </c>
      <c r="AJ823" t="s">
        <v>90</v>
      </c>
      <c r="AK823" t="s">
        <v>90</v>
      </c>
      <c r="AL823" t="s">
        <v>90</v>
      </c>
      <c r="AM823" t="s">
        <v>90</v>
      </c>
      <c r="AN823">
        <v>0</v>
      </c>
      <c r="AO823" t="s">
        <v>90</v>
      </c>
      <c r="AP823" t="s">
        <v>90</v>
      </c>
      <c r="AQ823">
        <v>1</v>
      </c>
      <c r="AR823" t="s">
        <v>90</v>
      </c>
      <c r="AT823" t="s">
        <v>90</v>
      </c>
      <c r="AU823" t="s">
        <v>90</v>
      </c>
      <c r="AW823">
        <v>2</v>
      </c>
      <c r="AY823">
        <v>132395</v>
      </c>
    </row>
    <row r="824" spans="1:51" ht="12.75" customHeight="1" x14ac:dyDescent="0.2">
      <c r="A824" t="s">
        <v>58</v>
      </c>
      <c r="B824">
        <v>1989</v>
      </c>
      <c r="C824" t="s">
        <v>90</v>
      </c>
      <c r="D824" t="s">
        <v>90</v>
      </c>
      <c r="G824">
        <v>1</v>
      </c>
      <c r="H824" t="s">
        <v>90</v>
      </c>
      <c r="I824" t="s">
        <v>90</v>
      </c>
      <c r="J824" t="s">
        <v>90</v>
      </c>
      <c r="K824" t="s">
        <v>90</v>
      </c>
      <c r="L824" t="s">
        <v>90</v>
      </c>
      <c r="M824" t="s">
        <v>90</v>
      </c>
      <c r="N824" t="s">
        <v>90</v>
      </c>
      <c r="O824">
        <v>1</v>
      </c>
      <c r="P824" t="s">
        <v>90</v>
      </c>
      <c r="Q824" t="s">
        <v>90</v>
      </c>
      <c r="R824" t="s">
        <v>90</v>
      </c>
      <c r="S824" t="s">
        <v>90</v>
      </c>
      <c r="T824" t="s">
        <v>90</v>
      </c>
      <c r="U824" t="s">
        <v>90</v>
      </c>
      <c r="V824" t="s">
        <v>90</v>
      </c>
      <c r="W824" t="s">
        <v>90</v>
      </c>
      <c r="X824" t="s">
        <v>90</v>
      </c>
      <c r="Y824" t="s">
        <v>90</v>
      </c>
      <c r="Z824" t="s">
        <v>90</v>
      </c>
      <c r="AA824" t="s">
        <v>90</v>
      </c>
      <c r="AB824" t="s">
        <v>90</v>
      </c>
      <c r="AC824">
        <v>20801</v>
      </c>
      <c r="AD824">
        <f>AC824/AY824</f>
        <v>0.12760723400078525</v>
      </c>
      <c r="AH824" t="s">
        <v>90</v>
      </c>
      <c r="AI824" t="s">
        <v>90</v>
      </c>
      <c r="AJ824" t="s">
        <v>90</v>
      </c>
      <c r="AK824" t="s">
        <v>90</v>
      </c>
      <c r="AL824" t="s">
        <v>90</v>
      </c>
      <c r="AM824" t="s">
        <v>90</v>
      </c>
      <c r="AN824">
        <v>0</v>
      </c>
      <c r="AO824" t="s">
        <v>90</v>
      </c>
      <c r="AP824" t="s">
        <v>90</v>
      </c>
      <c r="AQ824">
        <v>0</v>
      </c>
      <c r="AR824" t="s">
        <v>90</v>
      </c>
      <c r="AT824" t="s">
        <v>90</v>
      </c>
      <c r="AU824" t="s">
        <v>90</v>
      </c>
      <c r="AW824">
        <v>2</v>
      </c>
      <c r="AY824">
        <v>163008</v>
      </c>
    </row>
    <row r="825" spans="1:51" ht="12.75" customHeight="1" x14ac:dyDescent="0.2">
      <c r="A825" t="s">
        <v>59</v>
      </c>
      <c r="B825">
        <v>1989</v>
      </c>
      <c r="C825" t="s">
        <v>90</v>
      </c>
      <c r="D825" t="s">
        <v>90</v>
      </c>
      <c r="G825">
        <v>1</v>
      </c>
      <c r="H825" t="s">
        <v>90</v>
      </c>
      <c r="I825" t="s">
        <v>90</v>
      </c>
      <c r="J825" t="s">
        <v>90</v>
      </c>
      <c r="K825" t="s">
        <v>90</v>
      </c>
      <c r="L825" t="s">
        <v>90</v>
      </c>
      <c r="M825" t="s">
        <v>90</v>
      </c>
      <c r="N825" t="s">
        <v>90</v>
      </c>
      <c r="O825">
        <v>1</v>
      </c>
      <c r="P825" t="s">
        <v>90</v>
      </c>
      <c r="Q825" t="s">
        <v>90</v>
      </c>
      <c r="R825" t="s">
        <v>90</v>
      </c>
      <c r="S825" t="s">
        <v>90</v>
      </c>
      <c r="T825" t="s">
        <v>90</v>
      </c>
      <c r="U825" t="s">
        <v>90</v>
      </c>
      <c r="V825" t="s">
        <v>90</v>
      </c>
      <c r="W825" t="s">
        <v>90</v>
      </c>
      <c r="X825" t="s">
        <v>90</v>
      </c>
      <c r="Y825" t="s">
        <v>90</v>
      </c>
      <c r="Z825" t="s">
        <v>90</v>
      </c>
      <c r="AA825" t="s">
        <v>90</v>
      </c>
      <c r="AB825" t="s">
        <v>90</v>
      </c>
      <c r="AC825">
        <v>2511</v>
      </c>
      <c r="AD825">
        <f>AC825/AY825</f>
        <v>3.2157717532039255E-2</v>
      </c>
      <c r="AH825" t="s">
        <v>90</v>
      </c>
      <c r="AI825" t="s">
        <v>90</v>
      </c>
      <c r="AJ825" t="s">
        <v>90</v>
      </c>
      <c r="AK825" t="s">
        <v>90</v>
      </c>
      <c r="AL825" t="s">
        <v>90</v>
      </c>
      <c r="AM825" t="s">
        <v>90</v>
      </c>
      <c r="AN825">
        <v>0</v>
      </c>
      <c r="AO825" t="s">
        <v>90</v>
      </c>
      <c r="AP825" t="s">
        <v>90</v>
      </c>
      <c r="AQ825">
        <v>0</v>
      </c>
      <c r="AR825" t="s">
        <v>90</v>
      </c>
      <c r="AT825" t="s">
        <v>90</v>
      </c>
      <c r="AU825" t="s">
        <v>90</v>
      </c>
      <c r="AW825">
        <v>2</v>
      </c>
      <c r="AY825">
        <v>78083.899999999994</v>
      </c>
    </row>
    <row r="826" spans="1:51" ht="12.75" customHeight="1" x14ac:dyDescent="0.2">
      <c r="A826" t="s">
        <v>60</v>
      </c>
      <c r="B826">
        <v>1989</v>
      </c>
      <c r="C826" t="s">
        <v>90</v>
      </c>
      <c r="D826" t="s">
        <v>90</v>
      </c>
      <c r="G826">
        <v>0</v>
      </c>
      <c r="H826" t="s">
        <v>90</v>
      </c>
      <c r="I826" t="s">
        <v>90</v>
      </c>
      <c r="J826" t="s">
        <v>90</v>
      </c>
      <c r="K826" t="s">
        <v>90</v>
      </c>
      <c r="L826" t="s">
        <v>90</v>
      </c>
      <c r="M826" t="s">
        <v>90</v>
      </c>
      <c r="N826" t="s">
        <v>90</v>
      </c>
      <c r="O826">
        <v>0</v>
      </c>
      <c r="P826" t="s">
        <v>90</v>
      </c>
      <c r="Q826" t="s">
        <v>90</v>
      </c>
      <c r="R826" t="s">
        <v>90</v>
      </c>
      <c r="S826" t="s">
        <v>90</v>
      </c>
      <c r="T826" t="s">
        <v>90</v>
      </c>
      <c r="U826" t="s">
        <v>90</v>
      </c>
      <c r="V826" t="s">
        <v>90</v>
      </c>
      <c r="W826" t="s">
        <v>90</v>
      </c>
      <c r="X826" t="s">
        <v>90</v>
      </c>
      <c r="Y826" t="s">
        <v>90</v>
      </c>
      <c r="Z826" t="s">
        <v>90</v>
      </c>
      <c r="AA826" t="s">
        <v>90</v>
      </c>
      <c r="AB826" t="s">
        <v>90</v>
      </c>
      <c r="AC826">
        <v>407</v>
      </c>
      <c r="AD826">
        <f>AC826/AY826</f>
        <v>1.289909547866103E-2</v>
      </c>
      <c r="AH826" t="s">
        <v>90</v>
      </c>
      <c r="AI826" t="s">
        <v>90</v>
      </c>
      <c r="AJ826" t="s">
        <v>90</v>
      </c>
      <c r="AK826" t="s">
        <v>90</v>
      </c>
      <c r="AL826" t="s">
        <v>90</v>
      </c>
      <c r="AM826" t="s">
        <v>90</v>
      </c>
      <c r="AN826">
        <v>0</v>
      </c>
      <c r="AO826" t="s">
        <v>90</v>
      </c>
      <c r="AP826" t="s">
        <v>90</v>
      </c>
      <c r="AQ826">
        <v>0</v>
      </c>
      <c r="AR826" t="s">
        <v>90</v>
      </c>
      <c r="AT826" t="s">
        <v>90</v>
      </c>
      <c r="AU826" t="s">
        <v>90</v>
      </c>
      <c r="AW826">
        <v>2</v>
      </c>
      <c r="AY826">
        <v>31552.6</v>
      </c>
    </row>
    <row r="827" spans="1:51" ht="12.75" customHeight="1" x14ac:dyDescent="0.2">
      <c r="A827" t="s">
        <v>61</v>
      </c>
      <c r="B827">
        <v>1989</v>
      </c>
      <c r="C827" t="s">
        <v>90</v>
      </c>
      <c r="D827" t="s">
        <v>90</v>
      </c>
      <c r="G827">
        <v>1</v>
      </c>
      <c r="H827" t="s">
        <v>90</v>
      </c>
      <c r="I827" t="s">
        <v>90</v>
      </c>
      <c r="J827" t="s">
        <v>90</v>
      </c>
      <c r="K827" t="s">
        <v>90</v>
      </c>
      <c r="L827" t="s">
        <v>90</v>
      </c>
      <c r="M827" t="s">
        <v>90</v>
      </c>
      <c r="N827" t="s">
        <v>90</v>
      </c>
      <c r="O827">
        <v>0</v>
      </c>
      <c r="P827" t="s">
        <v>90</v>
      </c>
      <c r="Q827" t="s">
        <v>90</v>
      </c>
      <c r="R827" t="s">
        <v>90</v>
      </c>
      <c r="S827" t="s">
        <v>90</v>
      </c>
      <c r="T827" t="s">
        <v>90</v>
      </c>
      <c r="U827" t="s">
        <v>90</v>
      </c>
      <c r="V827" t="s">
        <v>90</v>
      </c>
      <c r="W827" t="s">
        <v>90</v>
      </c>
      <c r="X827" t="s">
        <v>90</v>
      </c>
      <c r="Y827" t="s">
        <v>90</v>
      </c>
      <c r="Z827" t="s">
        <v>90</v>
      </c>
      <c r="AA827" t="s">
        <v>90</v>
      </c>
      <c r="AB827" t="s">
        <v>90</v>
      </c>
      <c r="AC827">
        <v>0</v>
      </c>
      <c r="AD827">
        <f>AC827/AY827</f>
        <v>0</v>
      </c>
      <c r="AH827" t="s">
        <v>90</v>
      </c>
      <c r="AI827" t="s">
        <v>90</v>
      </c>
      <c r="AJ827" t="s">
        <v>90</v>
      </c>
      <c r="AK827" t="s">
        <v>90</v>
      </c>
      <c r="AL827" t="s">
        <v>90</v>
      </c>
      <c r="AM827" t="s">
        <v>90</v>
      </c>
      <c r="AN827">
        <v>0</v>
      </c>
      <c r="AO827" t="s">
        <v>90</v>
      </c>
      <c r="AP827" t="s">
        <v>90</v>
      </c>
      <c r="AQ827">
        <v>0</v>
      </c>
      <c r="AR827" t="s">
        <v>90</v>
      </c>
      <c r="AT827" t="s">
        <v>90</v>
      </c>
      <c r="AU827" t="s">
        <v>90</v>
      </c>
      <c r="AW827">
        <v>2</v>
      </c>
      <c r="AY827">
        <v>85138</v>
      </c>
    </row>
    <row r="828" spans="1:51" ht="12.75" customHeight="1" x14ac:dyDescent="0.2">
      <c r="A828" t="s">
        <v>62</v>
      </c>
      <c r="B828">
        <v>1989</v>
      </c>
      <c r="C828" t="s">
        <v>90</v>
      </c>
      <c r="D828" t="s">
        <v>90</v>
      </c>
      <c r="G828">
        <v>1</v>
      </c>
      <c r="H828" t="s">
        <v>90</v>
      </c>
      <c r="I828" t="s">
        <v>90</v>
      </c>
      <c r="J828" t="s">
        <v>90</v>
      </c>
      <c r="K828" t="s">
        <v>90</v>
      </c>
      <c r="L828" t="s">
        <v>90</v>
      </c>
      <c r="M828" t="s">
        <v>90</v>
      </c>
      <c r="N828" t="s">
        <v>90</v>
      </c>
      <c r="O828">
        <v>0</v>
      </c>
      <c r="P828" t="s">
        <v>90</v>
      </c>
      <c r="Q828" t="s">
        <v>90</v>
      </c>
      <c r="R828" t="s">
        <v>90</v>
      </c>
      <c r="S828" t="s">
        <v>90</v>
      </c>
      <c r="T828" t="s">
        <v>90</v>
      </c>
      <c r="U828" t="s">
        <v>90</v>
      </c>
      <c r="V828" t="s">
        <v>90</v>
      </c>
      <c r="W828" t="s">
        <v>90</v>
      </c>
      <c r="X828" t="s">
        <v>90</v>
      </c>
      <c r="Y828" t="s">
        <v>90</v>
      </c>
      <c r="Z828" t="s">
        <v>90</v>
      </c>
      <c r="AA828" t="s">
        <v>90</v>
      </c>
      <c r="AB828" t="s">
        <v>90</v>
      </c>
      <c r="AC828">
        <v>131</v>
      </c>
      <c r="AD828">
        <f>AC828/AY828</f>
        <v>1.1604524878861161E-2</v>
      </c>
      <c r="AH828" t="s">
        <v>90</v>
      </c>
      <c r="AI828" t="s">
        <v>90</v>
      </c>
      <c r="AJ828" t="s">
        <v>90</v>
      </c>
      <c r="AK828" t="s">
        <v>90</v>
      </c>
      <c r="AL828" t="s">
        <v>90</v>
      </c>
      <c r="AM828" t="s">
        <v>90</v>
      </c>
      <c r="AN828">
        <v>0</v>
      </c>
      <c r="AO828" t="s">
        <v>90</v>
      </c>
      <c r="AP828" t="s">
        <v>90</v>
      </c>
      <c r="AQ828">
        <v>1</v>
      </c>
      <c r="AR828" t="s">
        <v>90</v>
      </c>
      <c r="AT828" t="s">
        <v>90</v>
      </c>
      <c r="AU828" t="s">
        <v>90</v>
      </c>
      <c r="AW828">
        <v>2</v>
      </c>
      <c r="AY828">
        <v>11288.7</v>
      </c>
    </row>
    <row r="829" spans="1:51" ht="12.75" customHeight="1" x14ac:dyDescent="0.2">
      <c r="A829" t="s">
        <v>64</v>
      </c>
      <c r="B829">
        <v>1989</v>
      </c>
      <c r="C829" t="s">
        <v>90</v>
      </c>
      <c r="D829" t="s">
        <v>90</v>
      </c>
      <c r="G829">
        <v>0</v>
      </c>
      <c r="H829" t="s">
        <v>90</v>
      </c>
      <c r="I829" t="s">
        <v>90</v>
      </c>
      <c r="J829" t="s">
        <v>90</v>
      </c>
      <c r="K829" t="s">
        <v>90</v>
      </c>
      <c r="L829" t="s">
        <v>90</v>
      </c>
      <c r="M829" t="s">
        <v>90</v>
      </c>
      <c r="N829" t="s">
        <v>90</v>
      </c>
      <c r="O829">
        <v>0</v>
      </c>
      <c r="P829" t="s">
        <v>90</v>
      </c>
      <c r="Q829" t="s">
        <v>90</v>
      </c>
      <c r="R829" t="s">
        <v>90</v>
      </c>
      <c r="S829" t="s">
        <v>90</v>
      </c>
      <c r="T829" t="s">
        <v>90</v>
      </c>
      <c r="U829" t="s">
        <v>90</v>
      </c>
      <c r="V829" t="s">
        <v>90</v>
      </c>
      <c r="W829" t="s">
        <v>90</v>
      </c>
      <c r="X829" t="s">
        <v>90</v>
      </c>
      <c r="Y829" t="s">
        <v>90</v>
      </c>
      <c r="Z829" t="s">
        <v>90</v>
      </c>
      <c r="AA829" t="s">
        <v>90</v>
      </c>
      <c r="AB829" t="s">
        <v>90</v>
      </c>
      <c r="AC829">
        <v>8133</v>
      </c>
      <c r="AD829">
        <f>AC829/AY829</f>
        <v>0.30629538127805733</v>
      </c>
      <c r="AH829" t="s">
        <v>90</v>
      </c>
      <c r="AI829" t="s">
        <v>90</v>
      </c>
      <c r="AJ829" t="s">
        <v>90</v>
      </c>
      <c r="AK829" t="s">
        <v>90</v>
      </c>
      <c r="AL829" t="s">
        <v>90</v>
      </c>
      <c r="AM829" t="s">
        <v>90</v>
      </c>
      <c r="AN829">
        <v>0</v>
      </c>
      <c r="AO829" t="s">
        <v>90</v>
      </c>
      <c r="AP829" t="s">
        <v>90</v>
      </c>
      <c r="AQ829">
        <v>0</v>
      </c>
      <c r="AR829" t="s">
        <v>90</v>
      </c>
      <c r="AT829" t="s">
        <v>90</v>
      </c>
      <c r="AU829" t="s">
        <v>90</v>
      </c>
      <c r="AW829">
        <v>2</v>
      </c>
      <c r="AY829">
        <v>26552.799999999999</v>
      </c>
    </row>
    <row r="830" spans="1:51" ht="12.75" customHeight="1" x14ac:dyDescent="0.2">
      <c r="A830" t="s">
        <v>65</v>
      </c>
      <c r="B830">
        <v>1989</v>
      </c>
      <c r="C830" t="s">
        <v>90</v>
      </c>
      <c r="D830" t="s">
        <v>90</v>
      </c>
      <c r="G830">
        <v>1</v>
      </c>
      <c r="H830" t="s">
        <v>90</v>
      </c>
      <c r="I830" t="s">
        <v>90</v>
      </c>
      <c r="J830" t="s">
        <v>90</v>
      </c>
      <c r="K830" t="s">
        <v>90</v>
      </c>
      <c r="L830" t="s">
        <v>90</v>
      </c>
      <c r="M830" t="s">
        <v>90</v>
      </c>
      <c r="N830" t="s">
        <v>90</v>
      </c>
      <c r="O830">
        <v>0</v>
      </c>
      <c r="P830" t="s">
        <v>90</v>
      </c>
      <c r="Q830" t="s">
        <v>90</v>
      </c>
      <c r="R830" t="s">
        <v>90</v>
      </c>
      <c r="S830" t="s">
        <v>90</v>
      </c>
      <c r="T830" t="s">
        <v>90</v>
      </c>
      <c r="U830" t="s">
        <v>90</v>
      </c>
      <c r="V830" t="s">
        <v>90</v>
      </c>
      <c r="W830" t="s">
        <v>90</v>
      </c>
      <c r="X830" t="s">
        <v>90</v>
      </c>
      <c r="Y830" t="s">
        <v>90</v>
      </c>
      <c r="Z830" t="s">
        <v>90</v>
      </c>
      <c r="AA830" t="s">
        <v>90</v>
      </c>
      <c r="AB830" t="s">
        <v>90</v>
      </c>
      <c r="AC830">
        <v>277557</v>
      </c>
      <c r="AD830">
        <f>AC830/AY830</f>
        <v>13.168777192091815</v>
      </c>
      <c r="AH830" t="s">
        <v>90</v>
      </c>
      <c r="AI830" t="s">
        <v>90</v>
      </c>
      <c r="AJ830" t="s">
        <v>90</v>
      </c>
      <c r="AK830" t="s">
        <v>90</v>
      </c>
      <c r="AL830" t="s">
        <v>90</v>
      </c>
      <c r="AM830" t="s">
        <v>90</v>
      </c>
      <c r="AN830">
        <v>1</v>
      </c>
      <c r="AO830" t="s">
        <v>90</v>
      </c>
      <c r="AP830" t="s">
        <v>90</v>
      </c>
      <c r="AQ830">
        <v>0</v>
      </c>
      <c r="AR830" t="s">
        <v>90</v>
      </c>
      <c r="AT830" t="s">
        <v>90</v>
      </c>
      <c r="AU830" t="s">
        <v>90</v>
      </c>
      <c r="AW830">
        <v>2</v>
      </c>
      <c r="AY830">
        <v>21076.9</v>
      </c>
    </row>
    <row r="831" spans="1:51" ht="12.75" customHeight="1" x14ac:dyDescent="0.2">
      <c r="A831" t="s">
        <v>66</v>
      </c>
      <c r="B831">
        <v>1989</v>
      </c>
      <c r="C831" t="s">
        <v>90</v>
      </c>
      <c r="D831" t="s">
        <v>90</v>
      </c>
      <c r="G831">
        <v>0</v>
      </c>
      <c r="H831" t="s">
        <v>90</v>
      </c>
      <c r="I831" t="s">
        <v>90</v>
      </c>
      <c r="J831" t="s">
        <v>90</v>
      </c>
      <c r="K831" t="s">
        <v>90</v>
      </c>
      <c r="L831" t="s">
        <v>90</v>
      </c>
      <c r="M831" t="s">
        <v>90</v>
      </c>
      <c r="N831" t="s">
        <v>90</v>
      </c>
      <c r="O831">
        <v>0</v>
      </c>
      <c r="P831" t="s">
        <v>90</v>
      </c>
      <c r="Q831" t="s">
        <v>90</v>
      </c>
      <c r="R831" t="s">
        <v>90</v>
      </c>
      <c r="S831" t="s">
        <v>90</v>
      </c>
      <c r="T831" t="s">
        <v>90</v>
      </c>
      <c r="U831" t="s">
        <v>90</v>
      </c>
      <c r="V831" t="s">
        <v>90</v>
      </c>
      <c r="W831" t="s">
        <v>90</v>
      </c>
      <c r="X831" t="s">
        <v>90</v>
      </c>
      <c r="Y831" t="s">
        <v>90</v>
      </c>
      <c r="Z831" t="s">
        <v>90</v>
      </c>
      <c r="AA831" t="s">
        <v>90</v>
      </c>
      <c r="AB831" t="s">
        <v>90</v>
      </c>
      <c r="AC831">
        <v>11844</v>
      </c>
      <c r="AD831">
        <f>AC831/AY831</f>
        <v>0.53017484489565714</v>
      </c>
      <c r="AH831" t="s">
        <v>90</v>
      </c>
      <c r="AI831" t="s">
        <v>90</v>
      </c>
      <c r="AJ831" t="s">
        <v>90</v>
      </c>
      <c r="AK831" t="s">
        <v>90</v>
      </c>
      <c r="AL831" t="s">
        <v>90</v>
      </c>
      <c r="AM831" t="s">
        <v>90</v>
      </c>
      <c r="AN831">
        <v>0</v>
      </c>
      <c r="AO831" t="s">
        <v>90</v>
      </c>
      <c r="AP831" t="s">
        <v>90</v>
      </c>
      <c r="AQ831">
        <v>1</v>
      </c>
      <c r="AR831" t="s">
        <v>90</v>
      </c>
      <c r="AT831" t="s">
        <v>90</v>
      </c>
      <c r="AU831" t="s">
        <v>90</v>
      </c>
      <c r="AW831">
        <v>2</v>
      </c>
      <c r="AY831">
        <v>22339.8</v>
      </c>
    </row>
    <row r="832" spans="1:51" ht="12.75" customHeight="1" x14ac:dyDescent="0.2">
      <c r="A832" t="s">
        <v>67</v>
      </c>
      <c r="B832">
        <v>1989</v>
      </c>
      <c r="C832" t="s">
        <v>90</v>
      </c>
      <c r="D832" t="s">
        <v>90</v>
      </c>
      <c r="G832">
        <v>1</v>
      </c>
      <c r="H832" t="s">
        <v>90</v>
      </c>
      <c r="I832" t="s">
        <v>90</v>
      </c>
      <c r="J832" t="s">
        <v>90</v>
      </c>
      <c r="K832" t="s">
        <v>90</v>
      </c>
      <c r="L832" t="s">
        <v>90</v>
      </c>
      <c r="M832" t="s">
        <v>90</v>
      </c>
      <c r="N832" t="s">
        <v>90</v>
      </c>
      <c r="O832">
        <v>0</v>
      </c>
      <c r="P832" t="s">
        <v>90</v>
      </c>
      <c r="Q832" t="s">
        <v>90</v>
      </c>
      <c r="R832" t="s">
        <v>90</v>
      </c>
      <c r="S832" t="s">
        <v>90</v>
      </c>
      <c r="T832" t="s">
        <v>90</v>
      </c>
      <c r="U832" t="s">
        <v>90</v>
      </c>
      <c r="V832" t="s">
        <v>90</v>
      </c>
      <c r="W832" t="s">
        <v>90</v>
      </c>
      <c r="X832" t="s">
        <v>90</v>
      </c>
      <c r="Y832" t="s">
        <v>90</v>
      </c>
      <c r="Z832" t="s">
        <v>90</v>
      </c>
      <c r="AA832" t="s">
        <v>90</v>
      </c>
      <c r="AB832" t="s">
        <v>90</v>
      </c>
      <c r="AC832">
        <v>230790</v>
      </c>
      <c r="AD832">
        <f>AC832/AY832</f>
        <v>1.2981118066922026</v>
      </c>
      <c r="AH832" t="s">
        <v>90</v>
      </c>
      <c r="AI832" t="s">
        <v>90</v>
      </c>
      <c r="AJ832" t="s">
        <v>90</v>
      </c>
      <c r="AK832" t="s">
        <v>90</v>
      </c>
      <c r="AL832" t="s">
        <v>90</v>
      </c>
      <c r="AM832" t="s">
        <v>90</v>
      </c>
      <c r="AN832">
        <v>0</v>
      </c>
      <c r="AO832" t="s">
        <v>90</v>
      </c>
      <c r="AP832" t="s">
        <v>90</v>
      </c>
      <c r="AQ832">
        <v>0</v>
      </c>
      <c r="AR832" t="s">
        <v>90</v>
      </c>
      <c r="AT832" t="s">
        <v>90</v>
      </c>
      <c r="AU832" t="s">
        <v>90</v>
      </c>
      <c r="AW832">
        <v>2</v>
      </c>
      <c r="AY832">
        <v>177789</v>
      </c>
    </row>
    <row r="833" spans="1:51" ht="12.75" customHeight="1" x14ac:dyDescent="0.2">
      <c r="A833" t="s">
        <v>68</v>
      </c>
      <c r="B833">
        <v>1989</v>
      </c>
      <c r="C833" t="s">
        <v>90</v>
      </c>
      <c r="D833" t="s">
        <v>90</v>
      </c>
      <c r="G833">
        <v>1</v>
      </c>
      <c r="H833" t="s">
        <v>90</v>
      </c>
      <c r="I833" t="s">
        <v>90</v>
      </c>
      <c r="J833" t="s">
        <v>90</v>
      </c>
      <c r="K833" t="s">
        <v>90</v>
      </c>
      <c r="L833" t="s">
        <v>90</v>
      </c>
      <c r="M833" t="s">
        <v>90</v>
      </c>
      <c r="N833" t="s">
        <v>90</v>
      </c>
      <c r="O833">
        <v>1</v>
      </c>
      <c r="P833" t="s">
        <v>90</v>
      </c>
      <c r="Q833" t="s">
        <v>90</v>
      </c>
      <c r="R833" t="s">
        <v>90</v>
      </c>
      <c r="S833" t="s">
        <v>90</v>
      </c>
      <c r="T833" t="s">
        <v>90</v>
      </c>
      <c r="U833" t="s">
        <v>90</v>
      </c>
      <c r="V833" t="s">
        <v>90</v>
      </c>
      <c r="W833" t="s">
        <v>90</v>
      </c>
      <c r="X833" t="s">
        <v>90</v>
      </c>
      <c r="Y833" t="s">
        <v>90</v>
      </c>
      <c r="Z833" t="s">
        <v>90</v>
      </c>
      <c r="AA833" t="s">
        <v>90</v>
      </c>
      <c r="AB833" t="s">
        <v>90</v>
      </c>
      <c r="AC833">
        <v>2252</v>
      </c>
      <c r="AD833">
        <f>AC833/AY833</f>
        <v>0.10812004589820776</v>
      </c>
      <c r="AH833" t="s">
        <v>90</v>
      </c>
      <c r="AI833" t="s">
        <v>90</v>
      </c>
      <c r="AJ833" t="s">
        <v>90</v>
      </c>
      <c r="AK833" t="s">
        <v>90</v>
      </c>
      <c r="AL833" t="s">
        <v>90</v>
      </c>
      <c r="AM833" t="s">
        <v>90</v>
      </c>
      <c r="AN833">
        <v>0</v>
      </c>
      <c r="AO833" t="s">
        <v>90</v>
      </c>
      <c r="AP833" t="s">
        <v>90</v>
      </c>
      <c r="AQ833">
        <v>1</v>
      </c>
      <c r="AR833" t="s">
        <v>90</v>
      </c>
      <c r="AT833" t="s">
        <v>90</v>
      </c>
      <c r="AU833" t="s">
        <v>90</v>
      </c>
      <c r="AW833">
        <v>2</v>
      </c>
      <c r="AY833">
        <v>20828.7</v>
      </c>
    </row>
    <row r="834" spans="1:51" ht="12.75" customHeight="1" x14ac:dyDescent="0.2">
      <c r="A834" t="s">
        <v>70</v>
      </c>
      <c r="B834">
        <v>1989</v>
      </c>
      <c r="C834" t="s">
        <v>90</v>
      </c>
      <c r="D834" t="s">
        <v>90</v>
      </c>
      <c r="G834">
        <v>1</v>
      </c>
      <c r="H834" t="s">
        <v>90</v>
      </c>
      <c r="I834" t="s">
        <v>90</v>
      </c>
      <c r="J834" t="s">
        <v>90</v>
      </c>
      <c r="K834" t="s">
        <v>90</v>
      </c>
      <c r="L834" t="s">
        <v>90</v>
      </c>
      <c r="M834" t="s">
        <v>90</v>
      </c>
      <c r="N834" t="s">
        <v>90</v>
      </c>
      <c r="O834">
        <v>0</v>
      </c>
      <c r="P834" t="s">
        <v>90</v>
      </c>
      <c r="Q834" t="s">
        <v>90</v>
      </c>
      <c r="R834" t="s">
        <v>90</v>
      </c>
      <c r="S834" t="s">
        <v>90</v>
      </c>
      <c r="T834" t="s">
        <v>90</v>
      </c>
      <c r="U834" t="s">
        <v>90</v>
      </c>
      <c r="V834" t="s">
        <v>90</v>
      </c>
      <c r="W834" t="s">
        <v>90</v>
      </c>
      <c r="X834" t="s">
        <v>90</v>
      </c>
      <c r="Y834" t="s">
        <v>90</v>
      </c>
      <c r="Z834" t="s">
        <v>90</v>
      </c>
      <c r="AA834" t="s">
        <v>90</v>
      </c>
      <c r="AB834" t="s">
        <v>90</v>
      </c>
      <c r="AC834">
        <v>83094</v>
      </c>
      <c r="AD834">
        <f>AC834/AY834</f>
        <v>0.21358070386477901</v>
      </c>
      <c r="AH834" t="s">
        <v>90</v>
      </c>
      <c r="AI834" t="s">
        <v>90</v>
      </c>
      <c r="AJ834" t="s">
        <v>90</v>
      </c>
      <c r="AK834" t="s">
        <v>90</v>
      </c>
      <c r="AL834" t="s">
        <v>90</v>
      </c>
      <c r="AM834" t="s">
        <v>90</v>
      </c>
      <c r="AN834">
        <v>0</v>
      </c>
      <c r="AO834" t="s">
        <v>90</v>
      </c>
      <c r="AP834" t="s">
        <v>90</v>
      </c>
      <c r="AQ834">
        <v>0</v>
      </c>
      <c r="AR834" t="s">
        <v>90</v>
      </c>
      <c r="AT834" t="s">
        <v>90</v>
      </c>
      <c r="AU834" t="s">
        <v>90</v>
      </c>
      <c r="AW834">
        <v>2</v>
      </c>
      <c r="AY834">
        <v>389052</v>
      </c>
    </row>
    <row r="835" spans="1:51" ht="12.75" customHeight="1" x14ac:dyDescent="0.2">
      <c r="A835" t="s">
        <v>71</v>
      </c>
      <c r="B835">
        <v>1989</v>
      </c>
      <c r="C835" t="s">
        <v>90</v>
      </c>
      <c r="D835" t="s">
        <v>90</v>
      </c>
      <c r="G835">
        <v>1</v>
      </c>
      <c r="H835" t="s">
        <v>90</v>
      </c>
      <c r="I835" t="s">
        <v>90</v>
      </c>
      <c r="J835" t="s">
        <v>90</v>
      </c>
      <c r="K835" t="s">
        <v>90</v>
      </c>
      <c r="L835" t="s">
        <v>90</v>
      </c>
      <c r="M835" t="s">
        <v>90</v>
      </c>
      <c r="N835" t="s">
        <v>90</v>
      </c>
      <c r="O835">
        <v>1</v>
      </c>
      <c r="P835" t="s">
        <v>90</v>
      </c>
      <c r="Q835" t="s">
        <v>90</v>
      </c>
      <c r="R835" t="s">
        <v>90</v>
      </c>
      <c r="S835" t="s">
        <v>90</v>
      </c>
      <c r="T835" t="s">
        <v>90</v>
      </c>
      <c r="U835" t="s">
        <v>90</v>
      </c>
      <c r="V835" t="s">
        <v>90</v>
      </c>
      <c r="W835" t="s">
        <v>90</v>
      </c>
      <c r="X835" t="s">
        <v>90</v>
      </c>
      <c r="Y835" t="s">
        <v>90</v>
      </c>
      <c r="Z835" t="s">
        <v>90</v>
      </c>
      <c r="AA835" t="s">
        <v>90</v>
      </c>
      <c r="AB835" t="s">
        <v>90</v>
      </c>
      <c r="AC835">
        <v>0</v>
      </c>
      <c r="AD835">
        <f>AC835/AY835</f>
        <v>0</v>
      </c>
      <c r="AH835" t="s">
        <v>90</v>
      </c>
      <c r="AI835" t="s">
        <v>90</v>
      </c>
      <c r="AJ835" t="s">
        <v>90</v>
      </c>
      <c r="AK835" t="s">
        <v>90</v>
      </c>
      <c r="AL835" t="s">
        <v>90</v>
      </c>
      <c r="AM835" t="s">
        <v>90</v>
      </c>
      <c r="AN835">
        <v>0</v>
      </c>
      <c r="AO835" t="s">
        <v>90</v>
      </c>
      <c r="AP835" t="s">
        <v>90</v>
      </c>
      <c r="AQ835">
        <v>0</v>
      </c>
      <c r="AR835" t="s">
        <v>90</v>
      </c>
      <c r="AT835" t="s">
        <v>90</v>
      </c>
      <c r="AU835" t="s">
        <v>90</v>
      </c>
      <c r="AW835">
        <v>2</v>
      </c>
      <c r="AY835">
        <v>104920</v>
      </c>
    </row>
    <row r="836" spans="1:51" ht="12.75" customHeight="1" x14ac:dyDescent="0.2">
      <c r="A836" t="s">
        <v>72</v>
      </c>
      <c r="B836">
        <v>1989</v>
      </c>
      <c r="C836" t="s">
        <v>90</v>
      </c>
      <c r="D836" t="s">
        <v>90</v>
      </c>
      <c r="G836">
        <v>0</v>
      </c>
      <c r="H836" t="s">
        <v>90</v>
      </c>
      <c r="I836" t="s">
        <v>90</v>
      </c>
      <c r="J836" t="s">
        <v>90</v>
      </c>
      <c r="K836" t="s">
        <v>90</v>
      </c>
      <c r="L836" t="s">
        <v>90</v>
      </c>
      <c r="M836" t="s">
        <v>90</v>
      </c>
      <c r="N836" t="s">
        <v>90</v>
      </c>
      <c r="O836">
        <v>1</v>
      </c>
      <c r="P836" t="s">
        <v>90</v>
      </c>
      <c r="Q836" t="s">
        <v>90</v>
      </c>
      <c r="R836" t="s">
        <v>90</v>
      </c>
      <c r="S836" t="s">
        <v>90</v>
      </c>
      <c r="T836" t="s">
        <v>90</v>
      </c>
      <c r="U836" t="s">
        <v>90</v>
      </c>
      <c r="V836" t="s">
        <v>90</v>
      </c>
      <c r="W836" t="s">
        <v>90</v>
      </c>
      <c r="X836" t="s">
        <v>90</v>
      </c>
      <c r="Y836" t="s">
        <v>90</v>
      </c>
      <c r="Z836" t="s">
        <v>90</v>
      </c>
      <c r="AA836" t="s">
        <v>90</v>
      </c>
      <c r="AB836" t="s">
        <v>90</v>
      </c>
      <c r="AC836">
        <v>1848</v>
      </c>
      <c r="AD836">
        <f>AC836/AY836</f>
        <v>0.20578331284408574</v>
      </c>
      <c r="AH836" t="s">
        <v>90</v>
      </c>
      <c r="AI836" t="s">
        <v>90</v>
      </c>
      <c r="AJ836" t="s">
        <v>90</v>
      </c>
      <c r="AK836" t="s">
        <v>90</v>
      </c>
      <c r="AL836" t="s">
        <v>90</v>
      </c>
      <c r="AM836" t="s">
        <v>90</v>
      </c>
      <c r="AN836">
        <v>0</v>
      </c>
      <c r="AO836" t="s">
        <v>90</v>
      </c>
      <c r="AP836" t="s">
        <v>90</v>
      </c>
      <c r="AQ836">
        <v>0</v>
      </c>
      <c r="AR836" t="s">
        <v>90</v>
      </c>
      <c r="AT836" t="s">
        <v>90</v>
      </c>
      <c r="AU836" t="s">
        <v>90</v>
      </c>
      <c r="AW836">
        <v>2</v>
      </c>
      <c r="AY836">
        <v>8980.32</v>
      </c>
    </row>
    <row r="837" spans="1:51" ht="12.75" customHeight="1" x14ac:dyDescent="0.2">
      <c r="A837" t="s">
        <v>73</v>
      </c>
      <c r="B837">
        <v>1989</v>
      </c>
      <c r="C837" t="s">
        <v>90</v>
      </c>
      <c r="D837" t="s">
        <v>90</v>
      </c>
      <c r="G837">
        <v>1</v>
      </c>
      <c r="H837" t="s">
        <v>90</v>
      </c>
      <c r="I837" t="s">
        <v>90</v>
      </c>
      <c r="J837" t="s">
        <v>90</v>
      </c>
      <c r="K837" t="s">
        <v>90</v>
      </c>
      <c r="L837" t="s">
        <v>90</v>
      </c>
      <c r="M837" t="s">
        <v>90</v>
      </c>
      <c r="N837" t="s">
        <v>90</v>
      </c>
      <c r="O837">
        <v>0</v>
      </c>
      <c r="P837" t="s">
        <v>90</v>
      </c>
      <c r="Q837" t="s">
        <v>90</v>
      </c>
      <c r="R837" t="s">
        <v>90</v>
      </c>
      <c r="S837" t="s">
        <v>90</v>
      </c>
      <c r="T837" t="s">
        <v>90</v>
      </c>
      <c r="U837" t="s">
        <v>90</v>
      </c>
      <c r="V837" t="s">
        <v>90</v>
      </c>
      <c r="W837" t="s">
        <v>90</v>
      </c>
      <c r="X837" t="s">
        <v>90</v>
      </c>
      <c r="Y837" t="s">
        <v>90</v>
      </c>
      <c r="Z837" t="s">
        <v>90</v>
      </c>
      <c r="AA837" t="s">
        <v>90</v>
      </c>
      <c r="AB837" t="s">
        <v>90</v>
      </c>
      <c r="AC837">
        <v>12825</v>
      </c>
      <c r="AD837">
        <f>AC837/AY837</f>
        <v>6.9041812690773433E-2</v>
      </c>
      <c r="AH837" t="s">
        <v>90</v>
      </c>
      <c r="AI837" t="s">
        <v>90</v>
      </c>
      <c r="AJ837" t="s">
        <v>90</v>
      </c>
      <c r="AK837" t="s">
        <v>90</v>
      </c>
      <c r="AL837" t="s">
        <v>90</v>
      </c>
      <c r="AM837" t="s">
        <v>90</v>
      </c>
      <c r="AN837">
        <v>0</v>
      </c>
      <c r="AO837" t="s">
        <v>90</v>
      </c>
      <c r="AP837" t="s">
        <v>90</v>
      </c>
      <c r="AQ837">
        <v>0</v>
      </c>
      <c r="AR837" t="s">
        <v>90</v>
      </c>
      <c r="AT837" t="s">
        <v>90</v>
      </c>
      <c r="AU837" t="s">
        <v>90</v>
      </c>
      <c r="AW837">
        <v>2</v>
      </c>
      <c r="AY837">
        <v>185757</v>
      </c>
    </row>
    <row r="838" spans="1:51" ht="12.75" customHeight="1" x14ac:dyDescent="0.2">
      <c r="A838" t="s">
        <v>74</v>
      </c>
      <c r="B838">
        <v>1989</v>
      </c>
      <c r="C838" t="s">
        <v>90</v>
      </c>
      <c r="D838" t="s">
        <v>90</v>
      </c>
      <c r="G838">
        <v>1</v>
      </c>
      <c r="H838" t="s">
        <v>90</v>
      </c>
      <c r="I838" t="s">
        <v>90</v>
      </c>
      <c r="J838" t="s">
        <v>90</v>
      </c>
      <c r="K838" t="s">
        <v>90</v>
      </c>
      <c r="L838" t="s">
        <v>90</v>
      </c>
      <c r="M838" t="s">
        <v>90</v>
      </c>
      <c r="N838" t="s">
        <v>90</v>
      </c>
      <c r="O838">
        <v>1</v>
      </c>
      <c r="P838" t="s">
        <v>90</v>
      </c>
      <c r="Q838" t="s">
        <v>90</v>
      </c>
      <c r="R838" t="s">
        <v>90</v>
      </c>
      <c r="S838" t="s">
        <v>90</v>
      </c>
      <c r="T838" t="s">
        <v>90</v>
      </c>
      <c r="U838" t="s">
        <v>90</v>
      </c>
      <c r="V838" t="s">
        <v>90</v>
      </c>
      <c r="W838" t="s">
        <v>90</v>
      </c>
      <c r="X838" t="s">
        <v>90</v>
      </c>
      <c r="Y838" t="s">
        <v>90</v>
      </c>
      <c r="Z838" t="s">
        <v>90</v>
      </c>
      <c r="AA838" t="s">
        <v>90</v>
      </c>
      <c r="AB838" t="s">
        <v>90</v>
      </c>
      <c r="AC838">
        <v>6344</v>
      </c>
      <c r="AD838">
        <f>AC838/AY838</f>
        <v>0.13520281487827698</v>
      </c>
      <c r="AH838" t="s">
        <v>90</v>
      </c>
      <c r="AI838" t="s">
        <v>90</v>
      </c>
      <c r="AJ838" t="s">
        <v>90</v>
      </c>
      <c r="AK838" t="s">
        <v>90</v>
      </c>
      <c r="AL838" t="s">
        <v>90</v>
      </c>
      <c r="AM838" t="s">
        <v>90</v>
      </c>
      <c r="AN838">
        <v>0</v>
      </c>
      <c r="AO838" t="s">
        <v>90</v>
      </c>
      <c r="AP838" t="s">
        <v>90</v>
      </c>
      <c r="AQ838">
        <v>0</v>
      </c>
      <c r="AR838" t="s">
        <v>90</v>
      </c>
      <c r="AT838" t="s">
        <v>90</v>
      </c>
      <c r="AU838" t="s">
        <v>90</v>
      </c>
      <c r="AW838">
        <v>2</v>
      </c>
      <c r="AY838">
        <v>46922.1</v>
      </c>
    </row>
    <row r="839" spans="1:51" ht="12.75" customHeight="1" x14ac:dyDescent="0.2">
      <c r="A839" t="s">
        <v>75</v>
      </c>
      <c r="B839">
        <v>1989</v>
      </c>
      <c r="C839" t="s">
        <v>90</v>
      </c>
      <c r="D839" t="s">
        <v>90</v>
      </c>
      <c r="G839">
        <v>0</v>
      </c>
      <c r="H839" t="s">
        <v>90</v>
      </c>
      <c r="I839" t="s">
        <v>90</v>
      </c>
      <c r="J839" t="s">
        <v>90</v>
      </c>
      <c r="K839" t="s">
        <v>90</v>
      </c>
      <c r="L839" t="s">
        <v>90</v>
      </c>
      <c r="M839" t="s">
        <v>90</v>
      </c>
      <c r="N839" t="s">
        <v>90</v>
      </c>
      <c r="O839">
        <v>1</v>
      </c>
      <c r="P839" t="s">
        <v>90</v>
      </c>
      <c r="Q839" t="s">
        <v>90</v>
      </c>
      <c r="R839" t="s">
        <v>90</v>
      </c>
      <c r="S839" t="s">
        <v>90</v>
      </c>
      <c r="T839" t="s">
        <v>90</v>
      </c>
      <c r="U839" t="s">
        <v>90</v>
      </c>
      <c r="V839" t="s">
        <v>90</v>
      </c>
      <c r="W839" t="s">
        <v>90</v>
      </c>
      <c r="X839" t="s">
        <v>90</v>
      </c>
      <c r="Y839" t="s">
        <v>90</v>
      </c>
      <c r="Z839" t="s">
        <v>90</v>
      </c>
      <c r="AA839" t="s">
        <v>90</v>
      </c>
      <c r="AB839" t="s">
        <v>90</v>
      </c>
      <c r="AC839">
        <v>4778</v>
      </c>
      <c r="AD839">
        <f>AC839/AY839</f>
        <v>0.10448740377886634</v>
      </c>
      <c r="AH839" t="s">
        <v>90</v>
      </c>
      <c r="AI839" t="s">
        <v>90</v>
      </c>
      <c r="AJ839" t="s">
        <v>90</v>
      </c>
      <c r="AK839" t="s">
        <v>90</v>
      </c>
      <c r="AL839" t="s">
        <v>90</v>
      </c>
      <c r="AM839" t="s">
        <v>90</v>
      </c>
      <c r="AN839">
        <v>0</v>
      </c>
      <c r="AO839" t="s">
        <v>90</v>
      </c>
      <c r="AP839" t="s">
        <v>90</v>
      </c>
      <c r="AQ839">
        <v>0</v>
      </c>
      <c r="AR839" t="s">
        <v>90</v>
      </c>
      <c r="AT839" t="s">
        <v>90</v>
      </c>
      <c r="AU839" t="s">
        <v>90</v>
      </c>
      <c r="AW839">
        <v>2</v>
      </c>
      <c r="AY839">
        <v>45728</v>
      </c>
    </row>
    <row r="840" spans="1:51" ht="12.75" customHeight="1" x14ac:dyDescent="0.2">
      <c r="A840" t="s">
        <v>76</v>
      </c>
      <c r="B840">
        <v>1989</v>
      </c>
      <c r="C840" t="s">
        <v>90</v>
      </c>
      <c r="D840" t="s">
        <v>90</v>
      </c>
      <c r="G840">
        <v>1</v>
      </c>
      <c r="H840" t="s">
        <v>90</v>
      </c>
      <c r="I840" t="s">
        <v>90</v>
      </c>
      <c r="J840" t="s">
        <v>90</v>
      </c>
      <c r="K840" t="s">
        <v>90</v>
      </c>
      <c r="L840" t="s">
        <v>90</v>
      </c>
      <c r="M840" t="s">
        <v>90</v>
      </c>
      <c r="N840" t="s">
        <v>90</v>
      </c>
      <c r="O840">
        <v>0</v>
      </c>
      <c r="P840" t="s">
        <v>90</v>
      </c>
      <c r="Q840" t="s">
        <v>90</v>
      </c>
      <c r="R840" t="s">
        <v>90</v>
      </c>
      <c r="S840" t="s">
        <v>90</v>
      </c>
      <c r="T840" t="s">
        <v>90</v>
      </c>
      <c r="U840" t="s">
        <v>90</v>
      </c>
      <c r="V840" t="s">
        <v>90</v>
      </c>
      <c r="W840" t="s">
        <v>90</v>
      </c>
      <c r="X840" t="s">
        <v>90</v>
      </c>
      <c r="Y840" t="s">
        <v>90</v>
      </c>
      <c r="Z840" t="s">
        <v>90</v>
      </c>
      <c r="AA840" t="s">
        <v>90</v>
      </c>
      <c r="AB840" t="s">
        <v>90</v>
      </c>
      <c r="AC840">
        <v>9810</v>
      </c>
      <c r="AD840">
        <f>AC840/AY840</f>
        <v>4.6436990542190915E-2</v>
      </c>
      <c r="AH840" t="s">
        <v>90</v>
      </c>
      <c r="AI840" t="s">
        <v>90</v>
      </c>
      <c r="AJ840" t="s">
        <v>90</v>
      </c>
      <c r="AK840" t="s">
        <v>90</v>
      </c>
      <c r="AL840" t="s">
        <v>90</v>
      </c>
      <c r="AM840" t="s">
        <v>90</v>
      </c>
      <c r="AN840">
        <v>0</v>
      </c>
      <c r="AO840" t="s">
        <v>90</v>
      </c>
      <c r="AP840" t="s">
        <v>90</v>
      </c>
      <c r="AQ840">
        <v>1</v>
      </c>
      <c r="AR840" t="s">
        <v>90</v>
      </c>
      <c r="AT840" t="s">
        <v>90</v>
      </c>
      <c r="AU840" t="s">
        <v>90</v>
      </c>
      <c r="AW840">
        <v>2</v>
      </c>
      <c r="AY840">
        <v>211254</v>
      </c>
    </row>
    <row r="841" spans="1:51" ht="12.75" customHeight="1" x14ac:dyDescent="0.2">
      <c r="A841" t="s">
        <v>77</v>
      </c>
      <c r="B841">
        <v>1989</v>
      </c>
      <c r="C841" t="s">
        <v>90</v>
      </c>
      <c r="D841" t="s">
        <v>90</v>
      </c>
      <c r="G841">
        <v>0</v>
      </c>
      <c r="H841" t="s">
        <v>90</v>
      </c>
      <c r="I841" t="s">
        <v>90</v>
      </c>
      <c r="J841" t="s">
        <v>90</v>
      </c>
      <c r="K841" t="s">
        <v>90</v>
      </c>
      <c r="L841" t="s">
        <v>90</v>
      </c>
      <c r="M841" t="s">
        <v>90</v>
      </c>
      <c r="N841" t="s">
        <v>90</v>
      </c>
      <c r="O841">
        <v>0</v>
      </c>
      <c r="P841" t="s">
        <v>90</v>
      </c>
      <c r="Q841" t="s">
        <v>90</v>
      </c>
      <c r="R841" t="s">
        <v>90</v>
      </c>
      <c r="S841" t="s">
        <v>90</v>
      </c>
      <c r="T841" t="s">
        <v>90</v>
      </c>
      <c r="U841" t="s">
        <v>90</v>
      </c>
      <c r="V841" t="s">
        <v>90</v>
      </c>
      <c r="W841" t="s">
        <v>90</v>
      </c>
      <c r="X841" t="s">
        <v>90</v>
      </c>
      <c r="Y841" t="s">
        <v>90</v>
      </c>
      <c r="Z841" t="s">
        <v>90</v>
      </c>
      <c r="AA841" t="s">
        <v>90</v>
      </c>
      <c r="AB841" t="s">
        <v>90</v>
      </c>
      <c r="AC841">
        <v>11126</v>
      </c>
      <c r="AD841">
        <f>AC841/AY841</f>
        <v>0.58181247712179052</v>
      </c>
      <c r="AH841" t="s">
        <v>90</v>
      </c>
      <c r="AI841" t="s">
        <v>90</v>
      </c>
      <c r="AJ841" t="s">
        <v>90</v>
      </c>
      <c r="AK841" t="s">
        <v>90</v>
      </c>
      <c r="AL841" t="s">
        <v>90</v>
      </c>
      <c r="AM841" t="s">
        <v>90</v>
      </c>
      <c r="AN841">
        <v>0</v>
      </c>
      <c r="AO841" t="s">
        <v>90</v>
      </c>
      <c r="AP841" t="s">
        <v>90</v>
      </c>
      <c r="AQ841">
        <v>0</v>
      </c>
      <c r="AR841" t="s">
        <v>90</v>
      </c>
      <c r="AT841" t="s">
        <v>90</v>
      </c>
      <c r="AU841" t="s">
        <v>90</v>
      </c>
      <c r="AW841">
        <v>2</v>
      </c>
      <c r="AY841">
        <v>19123</v>
      </c>
    </row>
    <row r="842" spans="1:51" ht="12.75" customHeight="1" x14ac:dyDescent="0.2">
      <c r="A842" t="s">
        <v>78</v>
      </c>
      <c r="B842">
        <v>1989</v>
      </c>
      <c r="C842" t="s">
        <v>90</v>
      </c>
      <c r="D842" t="s">
        <v>90</v>
      </c>
      <c r="G842">
        <v>0</v>
      </c>
      <c r="H842" t="s">
        <v>90</v>
      </c>
      <c r="I842" t="s">
        <v>90</v>
      </c>
      <c r="J842" t="s">
        <v>90</v>
      </c>
      <c r="K842" t="s">
        <v>90</v>
      </c>
      <c r="L842" t="s">
        <v>90</v>
      </c>
      <c r="M842" t="s">
        <v>90</v>
      </c>
      <c r="N842" t="s">
        <v>90</v>
      </c>
      <c r="O842">
        <v>1</v>
      </c>
      <c r="P842" t="s">
        <v>90</v>
      </c>
      <c r="Q842" t="s">
        <v>90</v>
      </c>
      <c r="R842" t="s">
        <v>90</v>
      </c>
      <c r="S842" t="s">
        <v>90</v>
      </c>
      <c r="T842" t="s">
        <v>90</v>
      </c>
      <c r="U842" t="s">
        <v>90</v>
      </c>
      <c r="V842" t="s">
        <v>90</v>
      </c>
      <c r="W842" t="s">
        <v>90</v>
      </c>
      <c r="X842" t="s">
        <v>90</v>
      </c>
      <c r="Y842" t="s">
        <v>90</v>
      </c>
      <c r="Z842" t="s">
        <v>90</v>
      </c>
      <c r="AA842" t="s">
        <v>90</v>
      </c>
      <c r="AB842" t="s">
        <v>90</v>
      </c>
      <c r="AC842">
        <v>12101</v>
      </c>
      <c r="AD842">
        <f>AC842/AY842</f>
        <v>0.24026892011023659</v>
      </c>
      <c r="AH842" t="s">
        <v>90</v>
      </c>
      <c r="AI842" t="s">
        <v>90</v>
      </c>
      <c r="AJ842" t="s">
        <v>90</v>
      </c>
      <c r="AK842" t="s">
        <v>90</v>
      </c>
      <c r="AL842" t="s">
        <v>90</v>
      </c>
      <c r="AM842" t="s">
        <v>90</v>
      </c>
      <c r="AN842">
        <v>0</v>
      </c>
      <c r="AO842" t="s">
        <v>90</v>
      </c>
      <c r="AP842" t="s">
        <v>90</v>
      </c>
      <c r="AQ842">
        <v>0</v>
      </c>
      <c r="AR842" t="s">
        <v>90</v>
      </c>
      <c r="AT842" t="s">
        <v>90</v>
      </c>
      <c r="AU842" t="s">
        <v>90</v>
      </c>
      <c r="AW842">
        <v>2</v>
      </c>
      <c r="AY842">
        <v>50364.4</v>
      </c>
    </row>
    <row r="843" spans="1:51" ht="12.75" customHeight="1" x14ac:dyDescent="0.2">
      <c r="A843" t="s">
        <v>80</v>
      </c>
      <c r="B843">
        <v>1989</v>
      </c>
      <c r="C843" t="s">
        <v>90</v>
      </c>
      <c r="D843" t="s">
        <v>90</v>
      </c>
      <c r="G843">
        <v>0</v>
      </c>
      <c r="H843" t="s">
        <v>90</v>
      </c>
      <c r="I843" t="s">
        <v>90</v>
      </c>
      <c r="J843" t="s">
        <v>90</v>
      </c>
      <c r="K843" t="s">
        <v>90</v>
      </c>
      <c r="L843" t="s">
        <v>90</v>
      </c>
      <c r="M843" t="s">
        <v>90</v>
      </c>
      <c r="N843" t="s">
        <v>90</v>
      </c>
      <c r="O843">
        <v>1</v>
      </c>
      <c r="P843" t="s">
        <v>90</v>
      </c>
      <c r="Q843" t="s">
        <v>90</v>
      </c>
      <c r="R843" t="s">
        <v>90</v>
      </c>
      <c r="S843" t="s">
        <v>90</v>
      </c>
      <c r="T843" t="s">
        <v>90</v>
      </c>
      <c r="U843" t="s">
        <v>90</v>
      </c>
      <c r="V843" t="s">
        <v>90</v>
      </c>
      <c r="W843" t="s">
        <v>90</v>
      </c>
      <c r="X843" t="s">
        <v>90</v>
      </c>
      <c r="Y843" t="s">
        <v>90</v>
      </c>
      <c r="Z843" t="s">
        <v>90</v>
      </c>
      <c r="AA843" t="s">
        <v>90</v>
      </c>
      <c r="AB843" t="s">
        <v>90</v>
      </c>
      <c r="AC843">
        <v>791</v>
      </c>
      <c r="AD843">
        <f>AC843/AY843</f>
        <v>7.8173642338291244E-2</v>
      </c>
      <c r="AH843" t="s">
        <v>90</v>
      </c>
      <c r="AI843" t="s">
        <v>90</v>
      </c>
      <c r="AJ843" t="s">
        <v>90</v>
      </c>
      <c r="AK843" t="s">
        <v>90</v>
      </c>
      <c r="AL843" t="s">
        <v>90</v>
      </c>
      <c r="AM843" t="s">
        <v>90</v>
      </c>
      <c r="AN843">
        <v>0</v>
      </c>
      <c r="AO843" t="s">
        <v>90</v>
      </c>
      <c r="AP843" t="s">
        <v>90</v>
      </c>
      <c r="AQ843">
        <v>0</v>
      </c>
      <c r="AR843" t="s">
        <v>90</v>
      </c>
      <c r="AT843" t="s">
        <v>90</v>
      </c>
      <c r="AU843" t="s">
        <v>90</v>
      </c>
      <c r="AW843">
        <v>2</v>
      </c>
      <c r="AY843">
        <v>10118.5</v>
      </c>
    </row>
    <row r="844" spans="1:51" ht="12.75" customHeight="1" x14ac:dyDescent="0.2">
      <c r="A844" t="s">
        <v>81</v>
      </c>
      <c r="B844">
        <v>1989</v>
      </c>
      <c r="C844" t="s">
        <v>90</v>
      </c>
      <c r="D844" t="s">
        <v>90</v>
      </c>
      <c r="G844">
        <v>1</v>
      </c>
      <c r="H844" t="s">
        <v>90</v>
      </c>
      <c r="I844" t="s">
        <v>90</v>
      </c>
      <c r="J844" t="s">
        <v>90</v>
      </c>
      <c r="K844" t="s">
        <v>90</v>
      </c>
      <c r="L844" t="s">
        <v>90</v>
      </c>
      <c r="M844" t="s">
        <v>90</v>
      </c>
      <c r="N844" t="s">
        <v>90</v>
      </c>
      <c r="O844">
        <v>0</v>
      </c>
      <c r="P844" t="s">
        <v>90</v>
      </c>
      <c r="Q844" t="s">
        <v>90</v>
      </c>
      <c r="R844" t="s">
        <v>90</v>
      </c>
      <c r="S844" t="s">
        <v>90</v>
      </c>
      <c r="T844" t="s">
        <v>90</v>
      </c>
      <c r="U844" t="s">
        <v>90</v>
      </c>
      <c r="V844" t="s">
        <v>90</v>
      </c>
      <c r="W844" t="s">
        <v>90</v>
      </c>
      <c r="X844" t="s">
        <v>90</v>
      </c>
      <c r="Y844" t="s">
        <v>90</v>
      </c>
      <c r="Z844" t="s">
        <v>90</v>
      </c>
      <c r="AA844" t="s">
        <v>90</v>
      </c>
      <c r="AB844" t="s">
        <v>90</v>
      </c>
      <c r="AC844">
        <v>0</v>
      </c>
      <c r="AD844">
        <f>AC844/AY844</f>
        <v>0</v>
      </c>
      <c r="AH844" t="s">
        <v>90</v>
      </c>
      <c r="AI844" t="s">
        <v>90</v>
      </c>
      <c r="AJ844" t="s">
        <v>90</v>
      </c>
      <c r="AK844" t="s">
        <v>90</v>
      </c>
      <c r="AL844" t="s">
        <v>90</v>
      </c>
      <c r="AM844" t="s">
        <v>90</v>
      </c>
      <c r="AN844">
        <v>0</v>
      </c>
      <c r="AO844" t="s">
        <v>90</v>
      </c>
      <c r="AP844" t="s">
        <v>90</v>
      </c>
      <c r="AQ844">
        <v>0</v>
      </c>
      <c r="AR844" t="s">
        <v>90</v>
      </c>
      <c r="AT844" t="s">
        <v>90</v>
      </c>
      <c r="AU844" t="s">
        <v>90</v>
      </c>
      <c r="AW844">
        <v>2</v>
      </c>
      <c r="AY844">
        <v>74696.800000000003</v>
      </c>
    </row>
    <row r="845" spans="1:51" ht="12.75" customHeight="1" x14ac:dyDescent="0.2">
      <c r="A845" t="s">
        <v>82</v>
      </c>
      <c r="B845">
        <v>1989</v>
      </c>
      <c r="C845" t="s">
        <v>90</v>
      </c>
      <c r="D845" t="s">
        <v>90</v>
      </c>
      <c r="G845">
        <v>1</v>
      </c>
      <c r="H845" t="s">
        <v>90</v>
      </c>
      <c r="I845" t="s">
        <v>90</v>
      </c>
      <c r="J845" t="s">
        <v>90</v>
      </c>
      <c r="K845" t="s">
        <v>90</v>
      </c>
      <c r="L845" t="s">
        <v>90</v>
      </c>
      <c r="M845" t="s">
        <v>90</v>
      </c>
      <c r="N845" t="s">
        <v>90</v>
      </c>
      <c r="O845">
        <v>0</v>
      </c>
      <c r="P845" t="s">
        <v>90</v>
      </c>
      <c r="Q845" t="s">
        <v>90</v>
      </c>
      <c r="R845" t="s">
        <v>90</v>
      </c>
      <c r="S845" t="s">
        <v>90</v>
      </c>
      <c r="T845" t="s">
        <v>90</v>
      </c>
      <c r="U845" t="s">
        <v>90</v>
      </c>
      <c r="V845" t="s">
        <v>90</v>
      </c>
      <c r="W845" t="s">
        <v>90</v>
      </c>
      <c r="X845" t="s">
        <v>90</v>
      </c>
      <c r="Y845" t="s">
        <v>90</v>
      </c>
      <c r="Z845" t="s">
        <v>90</v>
      </c>
      <c r="AA845" t="s">
        <v>90</v>
      </c>
      <c r="AB845" t="s">
        <v>90</v>
      </c>
      <c r="AC845">
        <v>83</v>
      </c>
      <c r="AD845">
        <f>AC845/AY845</f>
        <v>3.1206175062882324E-4</v>
      </c>
      <c r="AH845" t="s">
        <v>90</v>
      </c>
      <c r="AI845" t="s">
        <v>90</v>
      </c>
      <c r="AJ845" t="s">
        <v>90</v>
      </c>
      <c r="AK845" t="s">
        <v>90</v>
      </c>
      <c r="AL845" t="s">
        <v>90</v>
      </c>
      <c r="AM845" t="s">
        <v>90</v>
      </c>
      <c r="AN845">
        <v>0</v>
      </c>
      <c r="AO845" t="s">
        <v>90</v>
      </c>
      <c r="AP845" t="s">
        <v>90</v>
      </c>
      <c r="AQ845">
        <v>0</v>
      </c>
      <c r="AR845" t="s">
        <v>90</v>
      </c>
      <c r="AT845" t="s">
        <v>90</v>
      </c>
      <c r="AU845" t="s">
        <v>90</v>
      </c>
      <c r="AW845">
        <v>2</v>
      </c>
      <c r="AY845">
        <v>265973</v>
      </c>
    </row>
    <row r="846" spans="1:51" ht="12.75" customHeight="1" x14ac:dyDescent="0.2">
      <c r="A846" t="s">
        <v>83</v>
      </c>
      <c r="B846">
        <v>1989</v>
      </c>
      <c r="C846" t="s">
        <v>90</v>
      </c>
      <c r="D846" t="s">
        <v>90</v>
      </c>
      <c r="G846">
        <v>1</v>
      </c>
      <c r="H846" t="s">
        <v>90</v>
      </c>
      <c r="I846" t="s">
        <v>90</v>
      </c>
      <c r="J846" t="s">
        <v>90</v>
      </c>
      <c r="K846" t="s">
        <v>90</v>
      </c>
      <c r="L846" t="s">
        <v>90</v>
      </c>
      <c r="M846" t="s">
        <v>90</v>
      </c>
      <c r="N846" t="s">
        <v>90</v>
      </c>
      <c r="O846">
        <v>1</v>
      </c>
      <c r="P846" t="s">
        <v>90</v>
      </c>
      <c r="Q846" t="s">
        <v>90</v>
      </c>
      <c r="R846" t="s">
        <v>90</v>
      </c>
      <c r="S846" t="s">
        <v>90</v>
      </c>
      <c r="T846" t="s">
        <v>90</v>
      </c>
      <c r="U846" t="s">
        <v>90</v>
      </c>
      <c r="V846" t="s">
        <v>90</v>
      </c>
      <c r="W846" t="s">
        <v>90</v>
      </c>
      <c r="X846" t="s">
        <v>90</v>
      </c>
      <c r="Y846" t="s">
        <v>90</v>
      </c>
      <c r="Z846" t="s">
        <v>90</v>
      </c>
      <c r="AA846" t="s">
        <v>90</v>
      </c>
      <c r="AB846" t="s">
        <v>90</v>
      </c>
      <c r="AC846">
        <v>0</v>
      </c>
      <c r="AD846">
        <f>AC846/AY846</f>
        <v>0</v>
      </c>
      <c r="AH846" t="s">
        <v>90</v>
      </c>
      <c r="AI846" t="s">
        <v>90</v>
      </c>
      <c r="AJ846" t="s">
        <v>90</v>
      </c>
      <c r="AK846" t="s">
        <v>90</v>
      </c>
      <c r="AL846" t="s">
        <v>90</v>
      </c>
      <c r="AM846" t="s">
        <v>90</v>
      </c>
      <c r="AN846">
        <v>0</v>
      </c>
      <c r="AO846" t="s">
        <v>90</v>
      </c>
      <c r="AP846" t="s">
        <v>90</v>
      </c>
      <c r="AQ846">
        <v>1</v>
      </c>
      <c r="AR846" t="s">
        <v>90</v>
      </c>
      <c r="AT846" t="s">
        <v>90</v>
      </c>
      <c r="AU846" t="s">
        <v>90</v>
      </c>
      <c r="AW846">
        <v>2</v>
      </c>
      <c r="AY846">
        <v>22882.3</v>
      </c>
    </row>
    <row r="847" spans="1:51" ht="12.75" customHeight="1" x14ac:dyDescent="0.2">
      <c r="A847" t="s">
        <v>84</v>
      </c>
      <c r="B847">
        <v>1989</v>
      </c>
      <c r="C847" t="s">
        <v>90</v>
      </c>
      <c r="D847" t="s">
        <v>90</v>
      </c>
      <c r="G847">
        <v>0</v>
      </c>
      <c r="H847" t="s">
        <v>90</v>
      </c>
      <c r="I847" t="s">
        <v>90</v>
      </c>
      <c r="J847" t="s">
        <v>90</v>
      </c>
      <c r="K847" t="s">
        <v>90</v>
      </c>
      <c r="L847" t="s">
        <v>90</v>
      </c>
      <c r="M847" t="s">
        <v>90</v>
      </c>
      <c r="N847" t="s">
        <v>90</v>
      </c>
      <c r="O847">
        <v>0</v>
      </c>
      <c r="P847" t="s">
        <v>90</v>
      </c>
      <c r="Q847" t="s">
        <v>90</v>
      </c>
      <c r="R847" t="s">
        <v>90</v>
      </c>
      <c r="S847" t="s">
        <v>90</v>
      </c>
      <c r="T847" t="s">
        <v>90</v>
      </c>
      <c r="U847" t="s">
        <v>90</v>
      </c>
      <c r="V847" t="s">
        <v>90</v>
      </c>
      <c r="W847" t="s">
        <v>90</v>
      </c>
      <c r="X847" t="s">
        <v>90</v>
      </c>
      <c r="Y847" t="s">
        <v>90</v>
      </c>
      <c r="Z847" t="s">
        <v>90</v>
      </c>
      <c r="AA847" t="s">
        <v>90</v>
      </c>
      <c r="AB847" t="s">
        <v>90</v>
      </c>
      <c r="AC847">
        <v>197</v>
      </c>
      <c r="AD847">
        <f>AC847/AY847</f>
        <v>2.0826769905423207E-2</v>
      </c>
      <c r="AH847" t="s">
        <v>90</v>
      </c>
      <c r="AI847" t="s">
        <v>90</v>
      </c>
      <c r="AJ847" t="s">
        <v>90</v>
      </c>
      <c r="AK847" t="s">
        <v>90</v>
      </c>
      <c r="AL847" t="s">
        <v>90</v>
      </c>
      <c r="AM847" t="s">
        <v>90</v>
      </c>
      <c r="AN847">
        <v>0</v>
      </c>
      <c r="AO847" t="s">
        <v>90</v>
      </c>
      <c r="AP847" t="s">
        <v>90</v>
      </c>
      <c r="AQ847">
        <v>0</v>
      </c>
      <c r="AR847" t="s">
        <v>90</v>
      </c>
      <c r="AT847" t="s">
        <v>90</v>
      </c>
      <c r="AU847" t="s">
        <v>90</v>
      </c>
      <c r="AW847">
        <v>2</v>
      </c>
      <c r="AY847">
        <v>9458.98</v>
      </c>
    </row>
    <row r="848" spans="1:51" ht="12.75" customHeight="1" x14ac:dyDescent="0.2">
      <c r="A848" t="s">
        <v>85</v>
      </c>
      <c r="B848">
        <v>1989</v>
      </c>
      <c r="C848" t="s">
        <v>90</v>
      </c>
      <c r="D848" t="s">
        <v>90</v>
      </c>
      <c r="G848">
        <v>1</v>
      </c>
      <c r="H848" t="s">
        <v>90</v>
      </c>
      <c r="I848" t="s">
        <v>90</v>
      </c>
      <c r="J848" t="s">
        <v>90</v>
      </c>
      <c r="K848" t="s">
        <v>90</v>
      </c>
      <c r="L848" t="s">
        <v>90</v>
      </c>
      <c r="M848" t="s">
        <v>90</v>
      </c>
      <c r="N848" t="s">
        <v>90</v>
      </c>
      <c r="O848">
        <v>0</v>
      </c>
      <c r="P848" t="s">
        <v>90</v>
      </c>
      <c r="Q848" t="s">
        <v>90</v>
      </c>
      <c r="R848" t="s">
        <v>90</v>
      </c>
      <c r="S848" t="s">
        <v>90</v>
      </c>
      <c r="T848" t="s">
        <v>90</v>
      </c>
      <c r="U848" t="s">
        <v>90</v>
      </c>
      <c r="V848" t="s">
        <v>90</v>
      </c>
      <c r="W848" t="s">
        <v>90</v>
      </c>
      <c r="X848" t="s">
        <v>90</v>
      </c>
      <c r="Y848" t="s">
        <v>90</v>
      </c>
      <c r="Z848" t="s">
        <v>90</v>
      </c>
      <c r="AA848" t="s">
        <v>90</v>
      </c>
      <c r="AB848" t="s">
        <v>90</v>
      </c>
      <c r="AC848">
        <v>129</v>
      </c>
      <c r="AD848">
        <f>AC848/AY848</f>
        <v>1.0814526675832466E-3</v>
      </c>
      <c r="AH848" t="s">
        <v>90</v>
      </c>
      <c r="AI848" t="s">
        <v>90</v>
      </c>
      <c r="AJ848" t="s">
        <v>90</v>
      </c>
      <c r="AK848" t="s">
        <v>90</v>
      </c>
      <c r="AL848" t="s">
        <v>90</v>
      </c>
      <c r="AM848" t="s">
        <v>90</v>
      </c>
      <c r="AN848">
        <v>0</v>
      </c>
      <c r="AO848" t="s">
        <v>90</v>
      </c>
      <c r="AP848" t="s">
        <v>90</v>
      </c>
      <c r="AQ848">
        <v>0.5</v>
      </c>
      <c r="AR848" t="s">
        <v>90</v>
      </c>
      <c r="AT848" t="s">
        <v>90</v>
      </c>
      <c r="AU848" t="s">
        <v>90</v>
      </c>
      <c r="AW848">
        <v>2</v>
      </c>
      <c r="AY848">
        <v>119284</v>
      </c>
    </row>
    <row r="849" spans="1:51" ht="12.75" customHeight="1" x14ac:dyDescent="0.2">
      <c r="A849" t="s">
        <v>86</v>
      </c>
      <c r="B849">
        <v>1989</v>
      </c>
      <c r="C849" t="s">
        <v>90</v>
      </c>
      <c r="D849" t="s">
        <v>90</v>
      </c>
      <c r="G849">
        <v>1</v>
      </c>
      <c r="H849" t="s">
        <v>90</v>
      </c>
      <c r="I849" t="s">
        <v>90</v>
      </c>
      <c r="J849" t="s">
        <v>90</v>
      </c>
      <c r="K849" t="s">
        <v>90</v>
      </c>
      <c r="L849" t="s">
        <v>90</v>
      </c>
      <c r="M849" t="s">
        <v>90</v>
      </c>
      <c r="N849" t="s">
        <v>90</v>
      </c>
      <c r="O849">
        <v>1</v>
      </c>
      <c r="P849" t="s">
        <v>90</v>
      </c>
      <c r="Q849" t="s">
        <v>90</v>
      </c>
      <c r="R849" t="s">
        <v>90</v>
      </c>
      <c r="S849" t="s">
        <v>90</v>
      </c>
      <c r="T849" t="s">
        <v>90</v>
      </c>
      <c r="U849" t="s">
        <v>90</v>
      </c>
      <c r="V849" t="s">
        <v>90</v>
      </c>
      <c r="W849" t="s">
        <v>90</v>
      </c>
      <c r="X849" t="s">
        <v>90</v>
      </c>
      <c r="Y849" t="s">
        <v>90</v>
      </c>
      <c r="Z849" t="s">
        <v>90</v>
      </c>
      <c r="AA849" t="s">
        <v>90</v>
      </c>
      <c r="AB849" t="s">
        <v>90</v>
      </c>
      <c r="AC849">
        <v>9538</v>
      </c>
      <c r="AD849">
        <f>AC849/AY849</f>
        <v>0.11115176912875564</v>
      </c>
      <c r="AH849" t="s">
        <v>90</v>
      </c>
      <c r="AI849" t="s">
        <v>90</v>
      </c>
      <c r="AJ849" t="s">
        <v>90</v>
      </c>
      <c r="AK849" t="s">
        <v>90</v>
      </c>
      <c r="AL849" t="s">
        <v>90</v>
      </c>
      <c r="AM849" t="s">
        <v>90</v>
      </c>
      <c r="AN849">
        <v>0</v>
      </c>
      <c r="AO849" t="s">
        <v>90</v>
      </c>
      <c r="AP849" t="s">
        <v>90</v>
      </c>
      <c r="AQ849">
        <v>1</v>
      </c>
      <c r="AR849" t="s">
        <v>90</v>
      </c>
      <c r="AT849" t="s">
        <v>90</v>
      </c>
      <c r="AU849" t="s">
        <v>90</v>
      </c>
      <c r="AW849">
        <v>2</v>
      </c>
      <c r="AY849">
        <v>85810.6</v>
      </c>
    </row>
    <row r="850" spans="1:51" ht="12.75" customHeight="1" x14ac:dyDescent="0.2">
      <c r="A850" t="s">
        <v>87</v>
      </c>
      <c r="B850">
        <v>1989</v>
      </c>
      <c r="C850" t="s">
        <v>90</v>
      </c>
      <c r="D850" t="s">
        <v>90</v>
      </c>
      <c r="G850">
        <v>0</v>
      </c>
      <c r="H850" t="s">
        <v>90</v>
      </c>
      <c r="I850" t="s">
        <v>90</v>
      </c>
      <c r="J850" t="s">
        <v>90</v>
      </c>
      <c r="K850" t="s">
        <v>90</v>
      </c>
      <c r="L850" t="s">
        <v>90</v>
      </c>
      <c r="M850" t="s">
        <v>90</v>
      </c>
      <c r="N850" t="s">
        <v>90</v>
      </c>
      <c r="O850">
        <v>0</v>
      </c>
      <c r="P850" t="s">
        <v>90</v>
      </c>
      <c r="Q850" t="s">
        <v>90</v>
      </c>
      <c r="R850" t="s">
        <v>90</v>
      </c>
      <c r="S850" t="s">
        <v>90</v>
      </c>
      <c r="T850" t="s">
        <v>90</v>
      </c>
      <c r="U850" t="s">
        <v>90</v>
      </c>
      <c r="V850" t="s">
        <v>90</v>
      </c>
      <c r="W850" t="s">
        <v>90</v>
      </c>
      <c r="X850" t="s">
        <v>90</v>
      </c>
      <c r="Y850" t="s">
        <v>90</v>
      </c>
      <c r="Z850" t="s">
        <v>90</v>
      </c>
      <c r="AA850" t="s">
        <v>90</v>
      </c>
      <c r="AB850" t="s">
        <v>90</v>
      </c>
      <c r="AC850">
        <v>13157</v>
      </c>
      <c r="AD850">
        <f>AC850/AY850</f>
        <v>0.54906624934793946</v>
      </c>
      <c r="AH850" t="s">
        <v>90</v>
      </c>
      <c r="AI850" t="s">
        <v>90</v>
      </c>
      <c r="AJ850" t="s">
        <v>90</v>
      </c>
      <c r="AK850" t="s">
        <v>90</v>
      </c>
      <c r="AL850" t="s">
        <v>90</v>
      </c>
      <c r="AM850" t="s">
        <v>90</v>
      </c>
      <c r="AN850">
        <v>0</v>
      </c>
      <c r="AO850" t="s">
        <v>90</v>
      </c>
      <c r="AP850" t="s">
        <v>90</v>
      </c>
      <c r="AQ850">
        <v>0</v>
      </c>
      <c r="AR850" t="s">
        <v>90</v>
      </c>
      <c r="AT850" t="s">
        <v>90</v>
      </c>
      <c r="AU850" t="s">
        <v>90</v>
      </c>
      <c r="AW850">
        <v>2</v>
      </c>
      <c r="AY850">
        <v>23962.5</v>
      </c>
    </row>
    <row r="851" spans="1:51" ht="12.75" customHeight="1" x14ac:dyDescent="0.2">
      <c r="A851" t="s">
        <v>88</v>
      </c>
      <c r="B851">
        <v>1989</v>
      </c>
      <c r="C851" t="s">
        <v>90</v>
      </c>
      <c r="D851" t="s">
        <v>90</v>
      </c>
      <c r="G851">
        <v>1</v>
      </c>
      <c r="H851" t="s">
        <v>90</v>
      </c>
      <c r="I851" t="s">
        <v>90</v>
      </c>
      <c r="J851" t="s">
        <v>90</v>
      </c>
      <c r="K851" t="s">
        <v>90</v>
      </c>
      <c r="L851" t="s">
        <v>90</v>
      </c>
      <c r="M851" t="s">
        <v>90</v>
      </c>
      <c r="N851" t="s">
        <v>90</v>
      </c>
      <c r="O851">
        <v>1</v>
      </c>
      <c r="P851" t="s">
        <v>90</v>
      </c>
      <c r="Q851" t="s">
        <v>90</v>
      </c>
      <c r="R851" t="s">
        <v>90</v>
      </c>
      <c r="S851" t="s">
        <v>90</v>
      </c>
      <c r="T851" t="s">
        <v>90</v>
      </c>
      <c r="U851" t="s">
        <v>90</v>
      </c>
      <c r="V851" t="s">
        <v>90</v>
      </c>
      <c r="W851" t="s">
        <v>90</v>
      </c>
      <c r="X851" t="s">
        <v>90</v>
      </c>
      <c r="Y851" t="s">
        <v>90</v>
      </c>
      <c r="Z851" t="s">
        <v>90</v>
      </c>
      <c r="AA851" t="s">
        <v>90</v>
      </c>
      <c r="AB851" t="s">
        <v>90</v>
      </c>
      <c r="AC851">
        <v>653</v>
      </c>
      <c r="AD851">
        <f>AC851/AY851</f>
        <v>7.9603858044256341E-3</v>
      </c>
      <c r="AH851" t="s">
        <v>90</v>
      </c>
      <c r="AI851" t="s">
        <v>90</v>
      </c>
      <c r="AJ851" t="s">
        <v>90</v>
      </c>
      <c r="AK851" t="s">
        <v>90</v>
      </c>
      <c r="AL851" t="s">
        <v>90</v>
      </c>
      <c r="AM851" t="s">
        <v>90</v>
      </c>
      <c r="AN851">
        <v>0</v>
      </c>
      <c r="AO851" t="s">
        <v>90</v>
      </c>
      <c r="AP851" t="s">
        <v>90</v>
      </c>
      <c r="AQ851">
        <v>0</v>
      </c>
      <c r="AR851" t="s">
        <v>90</v>
      </c>
      <c r="AT851" t="s">
        <v>90</v>
      </c>
      <c r="AU851" t="s">
        <v>90</v>
      </c>
      <c r="AW851">
        <v>2</v>
      </c>
      <c r="AY851">
        <v>82031.199999999997</v>
      </c>
    </row>
    <row r="852" spans="1:51" ht="12.75" customHeight="1" x14ac:dyDescent="0.2">
      <c r="A852" t="s">
        <v>89</v>
      </c>
      <c r="B852">
        <v>1989</v>
      </c>
      <c r="C852" t="s">
        <v>90</v>
      </c>
      <c r="D852" t="s">
        <v>90</v>
      </c>
      <c r="G852">
        <v>1</v>
      </c>
      <c r="H852" t="s">
        <v>90</v>
      </c>
      <c r="I852" t="s">
        <v>90</v>
      </c>
      <c r="J852" t="s">
        <v>90</v>
      </c>
      <c r="K852" t="s">
        <v>90</v>
      </c>
      <c r="L852" t="s">
        <v>90</v>
      </c>
      <c r="M852" t="s">
        <v>90</v>
      </c>
      <c r="N852" t="s">
        <v>90</v>
      </c>
      <c r="O852">
        <v>0</v>
      </c>
      <c r="P852" t="s">
        <v>90</v>
      </c>
      <c r="Q852" t="s">
        <v>90</v>
      </c>
      <c r="R852" t="s">
        <v>90</v>
      </c>
      <c r="S852" t="s">
        <v>90</v>
      </c>
      <c r="T852" t="s">
        <v>90</v>
      </c>
      <c r="U852" t="s">
        <v>90</v>
      </c>
      <c r="V852" t="s">
        <v>90</v>
      </c>
      <c r="W852" t="s">
        <v>90</v>
      </c>
      <c r="X852" t="s">
        <v>90</v>
      </c>
      <c r="Y852" t="s">
        <v>90</v>
      </c>
      <c r="Z852" t="s">
        <v>90</v>
      </c>
      <c r="AA852" t="s">
        <v>90</v>
      </c>
      <c r="AB852" t="s">
        <v>90</v>
      </c>
      <c r="AC852">
        <v>241</v>
      </c>
      <c r="AD852">
        <f>AC852/AY852</f>
        <v>3.3362635232880883E-2</v>
      </c>
      <c r="AH852" t="s">
        <v>90</v>
      </c>
      <c r="AI852" t="s">
        <v>90</v>
      </c>
      <c r="AJ852" t="s">
        <v>90</v>
      </c>
      <c r="AK852" t="s">
        <v>90</v>
      </c>
      <c r="AL852" t="s">
        <v>90</v>
      </c>
      <c r="AM852" t="s">
        <v>90</v>
      </c>
      <c r="AN852">
        <v>0</v>
      </c>
      <c r="AO852" t="s">
        <v>90</v>
      </c>
      <c r="AP852" t="s">
        <v>90</v>
      </c>
      <c r="AQ852">
        <v>1</v>
      </c>
      <c r="AR852" t="s">
        <v>90</v>
      </c>
      <c r="AT852" t="s">
        <v>90</v>
      </c>
      <c r="AU852" t="s">
        <v>90</v>
      </c>
      <c r="AW852">
        <v>2</v>
      </c>
      <c r="AY852">
        <v>7223.65</v>
      </c>
    </row>
    <row r="853" spans="1:51" ht="12.75" customHeight="1" x14ac:dyDescent="0.2">
      <c r="A853" t="s">
        <v>34</v>
      </c>
      <c r="B853">
        <v>1990</v>
      </c>
      <c r="C853" t="s">
        <v>90</v>
      </c>
      <c r="D853" t="s">
        <v>90</v>
      </c>
      <c r="G853">
        <v>0</v>
      </c>
      <c r="H853" t="s">
        <v>90</v>
      </c>
      <c r="I853" t="s">
        <v>90</v>
      </c>
      <c r="J853" t="s">
        <v>90</v>
      </c>
      <c r="K853" t="s">
        <v>90</v>
      </c>
      <c r="L853" t="s">
        <v>90</v>
      </c>
      <c r="M853" t="s">
        <v>90</v>
      </c>
      <c r="N853" t="s">
        <v>90</v>
      </c>
      <c r="O853">
        <v>0</v>
      </c>
      <c r="P853" t="s">
        <v>90</v>
      </c>
      <c r="Q853" t="s">
        <v>90</v>
      </c>
      <c r="R853" t="s">
        <v>90</v>
      </c>
      <c r="S853" t="s">
        <v>90</v>
      </c>
      <c r="T853" t="s">
        <v>90</v>
      </c>
      <c r="U853" t="s">
        <v>90</v>
      </c>
      <c r="V853" t="s">
        <v>90</v>
      </c>
      <c r="W853" t="s">
        <v>90</v>
      </c>
      <c r="X853" t="s">
        <v>90</v>
      </c>
      <c r="Y853" t="s">
        <v>90</v>
      </c>
      <c r="Z853" t="s">
        <v>90</v>
      </c>
      <c r="AA853" t="s">
        <v>90</v>
      </c>
      <c r="AB853" t="s">
        <v>90</v>
      </c>
      <c r="AC853">
        <v>4914</v>
      </c>
      <c r="AD853">
        <f>AC853/AY853</f>
        <v>7.9012996785775724E-2</v>
      </c>
      <c r="AH853" t="s">
        <v>90</v>
      </c>
      <c r="AI853" t="s">
        <v>90</v>
      </c>
      <c r="AJ853" t="s">
        <v>90</v>
      </c>
      <c r="AK853" t="s">
        <v>90</v>
      </c>
      <c r="AL853" t="s">
        <v>90</v>
      </c>
      <c r="AM853" t="s">
        <v>90</v>
      </c>
      <c r="AN853">
        <v>0</v>
      </c>
      <c r="AO853" t="s">
        <v>90</v>
      </c>
      <c r="AP853" t="s">
        <v>90</v>
      </c>
      <c r="AQ853">
        <v>0</v>
      </c>
      <c r="AR853" t="s">
        <v>90</v>
      </c>
      <c r="AT853" t="s">
        <v>90</v>
      </c>
      <c r="AU853" t="s">
        <v>90</v>
      </c>
      <c r="AW853">
        <v>2</v>
      </c>
      <c r="AY853">
        <v>62192.3</v>
      </c>
    </row>
    <row r="854" spans="1:51" ht="12.75" customHeight="1" x14ac:dyDescent="0.2">
      <c r="A854" t="s">
        <v>35</v>
      </c>
      <c r="B854">
        <v>1990</v>
      </c>
      <c r="C854" t="s">
        <v>90</v>
      </c>
      <c r="D854" t="s">
        <v>90</v>
      </c>
      <c r="G854">
        <v>0</v>
      </c>
      <c r="H854" t="s">
        <v>90</v>
      </c>
      <c r="I854" t="s">
        <v>90</v>
      </c>
      <c r="J854" t="s">
        <v>90</v>
      </c>
      <c r="K854" t="s">
        <v>90</v>
      </c>
      <c r="L854" t="s">
        <v>90</v>
      </c>
      <c r="M854" t="s">
        <v>90</v>
      </c>
      <c r="N854" t="s">
        <v>90</v>
      </c>
      <c r="O854">
        <v>1</v>
      </c>
      <c r="P854" t="s">
        <v>90</v>
      </c>
      <c r="Q854" t="s">
        <v>90</v>
      </c>
      <c r="R854" t="s">
        <v>90</v>
      </c>
      <c r="S854" t="s">
        <v>90</v>
      </c>
      <c r="T854" t="s">
        <v>90</v>
      </c>
      <c r="U854" t="s">
        <v>90</v>
      </c>
      <c r="V854">
        <v>0</v>
      </c>
      <c r="W854">
        <v>0</v>
      </c>
      <c r="X854">
        <v>0</v>
      </c>
      <c r="Y854">
        <v>0</v>
      </c>
      <c r="Z854">
        <v>1</v>
      </c>
      <c r="AA854">
        <v>0</v>
      </c>
      <c r="AB854">
        <v>0</v>
      </c>
      <c r="AC854">
        <v>1602</v>
      </c>
      <c r="AD854">
        <f>AC854/AY854</f>
        <v>0.12982697840269056</v>
      </c>
      <c r="AH854" t="s">
        <v>90</v>
      </c>
      <c r="AI854" t="s">
        <v>90</v>
      </c>
      <c r="AJ854" t="s">
        <v>90</v>
      </c>
      <c r="AK854" t="s">
        <v>90</v>
      </c>
      <c r="AL854" t="s">
        <v>90</v>
      </c>
      <c r="AM854" t="s">
        <v>90</v>
      </c>
      <c r="AN854">
        <v>0</v>
      </c>
      <c r="AO854" t="s">
        <v>90</v>
      </c>
      <c r="AP854" t="s">
        <v>90</v>
      </c>
      <c r="AQ854">
        <v>1</v>
      </c>
      <c r="AR854" t="s">
        <v>90</v>
      </c>
      <c r="AT854" t="s">
        <v>90</v>
      </c>
      <c r="AU854" t="s">
        <v>90</v>
      </c>
      <c r="AW854">
        <v>2</v>
      </c>
      <c r="AY854">
        <v>12339.5</v>
      </c>
    </row>
    <row r="855" spans="1:51" ht="12.75" customHeight="1" x14ac:dyDescent="0.2">
      <c r="A855" t="s">
        <v>36</v>
      </c>
      <c r="B855">
        <v>1990</v>
      </c>
      <c r="C855" t="s">
        <v>90</v>
      </c>
      <c r="D855" t="s">
        <v>90</v>
      </c>
      <c r="G855">
        <v>0</v>
      </c>
      <c r="H855" t="s">
        <v>90</v>
      </c>
      <c r="I855" t="s">
        <v>90</v>
      </c>
      <c r="J855" t="s">
        <v>90</v>
      </c>
      <c r="K855" t="s">
        <v>90</v>
      </c>
      <c r="L855" t="s">
        <v>90</v>
      </c>
      <c r="M855" t="s">
        <v>90</v>
      </c>
      <c r="N855" t="s">
        <v>90</v>
      </c>
      <c r="O855">
        <v>0</v>
      </c>
      <c r="P855" t="s">
        <v>90</v>
      </c>
      <c r="Q855" t="s">
        <v>90</v>
      </c>
      <c r="R855" t="s">
        <v>90</v>
      </c>
      <c r="S855" t="s">
        <v>90</v>
      </c>
      <c r="T855" t="s">
        <v>90</v>
      </c>
      <c r="U855" t="s">
        <v>90</v>
      </c>
      <c r="V855" t="s">
        <v>90</v>
      </c>
      <c r="W855" t="s">
        <v>90</v>
      </c>
      <c r="X855" t="s">
        <v>90</v>
      </c>
      <c r="Y855" t="s">
        <v>90</v>
      </c>
      <c r="Z855" t="s">
        <v>90</v>
      </c>
      <c r="AA855" t="s">
        <v>90</v>
      </c>
      <c r="AB855" t="s">
        <v>90</v>
      </c>
      <c r="AC855">
        <v>10057</v>
      </c>
      <c r="AD855">
        <f>AC855/AY855</f>
        <v>0.16237545752356841</v>
      </c>
      <c r="AH855" t="s">
        <v>90</v>
      </c>
      <c r="AI855" t="s">
        <v>90</v>
      </c>
      <c r="AJ855" t="s">
        <v>90</v>
      </c>
      <c r="AK855" t="s">
        <v>90</v>
      </c>
      <c r="AL855" t="s">
        <v>90</v>
      </c>
      <c r="AM855" t="s">
        <v>90</v>
      </c>
      <c r="AN855">
        <v>0</v>
      </c>
      <c r="AO855" t="s">
        <v>90</v>
      </c>
      <c r="AP855" t="s">
        <v>90</v>
      </c>
      <c r="AQ855">
        <v>0</v>
      </c>
      <c r="AR855" t="s">
        <v>90</v>
      </c>
      <c r="AT855" t="s">
        <v>90</v>
      </c>
      <c r="AU855" t="s">
        <v>90</v>
      </c>
      <c r="AW855">
        <v>2</v>
      </c>
      <c r="AY855">
        <v>61936.7</v>
      </c>
    </row>
    <row r="856" spans="1:51" ht="12.75" customHeight="1" x14ac:dyDescent="0.2">
      <c r="A856" t="s">
        <v>38</v>
      </c>
      <c r="B856">
        <v>1990</v>
      </c>
      <c r="C856" t="s">
        <v>90</v>
      </c>
      <c r="D856" t="s">
        <v>90</v>
      </c>
      <c r="G856">
        <v>0</v>
      </c>
      <c r="H856" t="s">
        <v>90</v>
      </c>
      <c r="I856" t="s">
        <v>90</v>
      </c>
      <c r="J856" t="s">
        <v>90</v>
      </c>
      <c r="K856" t="s">
        <v>90</v>
      </c>
      <c r="L856" t="s">
        <v>90</v>
      </c>
      <c r="M856" t="s">
        <v>90</v>
      </c>
      <c r="N856" t="s">
        <v>90</v>
      </c>
      <c r="O856">
        <v>0</v>
      </c>
      <c r="P856" t="s">
        <v>90</v>
      </c>
      <c r="Q856" t="s">
        <v>90</v>
      </c>
      <c r="R856" t="s">
        <v>90</v>
      </c>
      <c r="S856" t="s">
        <v>90</v>
      </c>
      <c r="T856" t="s">
        <v>90</v>
      </c>
      <c r="U856" t="s">
        <v>90</v>
      </c>
      <c r="V856" t="s">
        <v>90</v>
      </c>
      <c r="W856" t="s">
        <v>90</v>
      </c>
      <c r="X856" t="s">
        <v>90</v>
      </c>
      <c r="Y856" t="s">
        <v>90</v>
      </c>
      <c r="Z856" t="s">
        <v>90</v>
      </c>
      <c r="AA856" t="s">
        <v>90</v>
      </c>
      <c r="AB856" t="s">
        <v>90</v>
      </c>
      <c r="AC856">
        <v>19100</v>
      </c>
      <c r="AD856">
        <f>AC856/AY856</f>
        <v>0.56806859651366493</v>
      </c>
      <c r="AH856" t="s">
        <v>90</v>
      </c>
      <c r="AI856" t="s">
        <v>90</v>
      </c>
      <c r="AJ856" t="s">
        <v>90</v>
      </c>
      <c r="AK856" t="s">
        <v>90</v>
      </c>
      <c r="AL856" t="s">
        <v>90</v>
      </c>
      <c r="AM856" t="s">
        <v>90</v>
      </c>
      <c r="AN856">
        <v>0</v>
      </c>
      <c r="AO856" t="s">
        <v>90</v>
      </c>
      <c r="AP856" t="s">
        <v>90</v>
      </c>
      <c r="AQ856">
        <v>0</v>
      </c>
      <c r="AR856" t="s">
        <v>90</v>
      </c>
      <c r="AT856" t="s">
        <v>90</v>
      </c>
      <c r="AU856" t="s">
        <v>90</v>
      </c>
      <c r="AW856">
        <v>2</v>
      </c>
      <c r="AY856">
        <v>33622.699999999997</v>
      </c>
    </row>
    <row r="857" spans="1:51" ht="12.75" customHeight="1" x14ac:dyDescent="0.2">
      <c r="A857" t="s">
        <v>39</v>
      </c>
      <c r="B857">
        <v>1990</v>
      </c>
      <c r="C857" t="s">
        <v>90</v>
      </c>
      <c r="D857" t="s">
        <v>90</v>
      </c>
      <c r="G857">
        <v>1</v>
      </c>
      <c r="H857" t="s">
        <v>90</v>
      </c>
      <c r="I857" t="s">
        <v>90</v>
      </c>
      <c r="J857" t="s">
        <v>90</v>
      </c>
      <c r="K857" t="s">
        <v>90</v>
      </c>
      <c r="L857" t="s">
        <v>90</v>
      </c>
      <c r="M857" t="s">
        <v>90</v>
      </c>
      <c r="N857" t="s">
        <v>90</v>
      </c>
      <c r="O857">
        <v>1</v>
      </c>
      <c r="P857" t="s">
        <v>90</v>
      </c>
      <c r="Q857" t="s">
        <v>90</v>
      </c>
      <c r="R857" t="s">
        <v>90</v>
      </c>
      <c r="S857" t="s">
        <v>90</v>
      </c>
      <c r="T857" t="s">
        <v>90</v>
      </c>
      <c r="U857" t="s">
        <v>90</v>
      </c>
      <c r="V857" t="s">
        <v>90</v>
      </c>
      <c r="W857" t="s">
        <v>90</v>
      </c>
      <c r="X857" t="s">
        <v>90</v>
      </c>
      <c r="Y857" t="s">
        <v>90</v>
      </c>
      <c r="Z857" t="s">
        <v>90</v>
      </c>
      <c r="AA857" t="s">
        <v>90</v>
      </c>
      <c r="AB857" t="s">
        <v>90</v>
      </c>
      <c r="AC857">
        <v>136202</v>
      </c>
      <c r="AD857">
        <f>AC857/AY857</f>
        <v>0.21878011796604943</v>
      </c>
      <c r="AH857" t="s">
        <v>90</v>
      </c>
      <c r="AI857" t="s">
        <v>90</v>
      </c>
      <c r="AJ857" t="s">
        <v>90</v>
      </c>
      <c r="AK857" t="s">
        <v>90</v>
      </c>
      <c r="AL857" t="s">
        <v>90</v>
      </c>
      <c r="AM857" t="s">
        <v>90</v>
      </c>
      <c r="AN857">
        <v>0</v>
      </c>
      <c r="AO857" t="s">
        <v>90</v>
      </c>
      <c r="AP857" t="s">
        <v>90</v>
      </c>
      <c r="AQ857">
        <v>0.5</v>
      </c>
      <c r="AR857" t="s">
        <v>90</v>
      </c>
      <c r="AT857" t="s">
        <v>90</v>
      </c>
      <c r="AU857" t="s">
        <v>90</v>
      </c>
      <c r="AW857">
        <v>2</v>
      </c>
      <c r="AY857">
        <v>622552</v>
      </c>
    </row>
    <row r="858" spans="1:51" ht="12.75" customHeight="1" x14ac:dyDescent="0.2">
      <c r="A858" t="s">
        <v>40</v>
      </c>
      <c r="B858">
        <v>1990</v>
      </c>
      <c r="C858" t="s">
        <v>90</v>
      </c>
      <c r="D858" t="s">
        <v>90</v>
      </c>
      <c r="G858">
        <v>1</v>
      </c>
      <c r="H858" t="s">
        <v>90</v>
      </c>
      <c r="I858" t="s">
        <v>90</v>
      </c>
      <c r="J858" t="s">
        <v>90</v>
      </c>
      <c r="K858" t="s">
        <v>90</v>
      </c>
      <c r="L858" t="s">
        <v>90</v>
      </c>
      <c r="M858" t="s">
        <v>90</v>
      </c>
      <c r="N858" t="s">
        <v>90</v>
      </c>
      <c r="O858">
        <v>0</v>
      </c>
      <c r="P858" t="s">
        <v>90</v>
      </c>
      <c r="Q858" t="s">
        <v>90</v>
      </c>
      <c r="R858" t="s">
        <v>90</v>
      </c>
      <c r="S858" t="s">
        <v>90</v>
      </c>
      <c r="T858" t="s">
        <v>90</v>
      </c>
      <c r="U858" t="s">
        <v>90</v>
      </c>
      <c r="V858" t="s">
        <v>90</v>
      </c>
      <c r="W858" t="s">
        <v>90</v>
      </c>
      <c r="X858" t="s">
        <v>90</v>
      </c>
      <c r="Y858" t="s">
        <v>90</v>
      </c>
      <c r="Z858" t="s">
        <v>90</v>
      </c>
      <c r="AA858" t="s">
        <v>90</v>
      </c>
      <c r="AB858" t="s">
        <v>90</v>
      </c>
      <c r="AC858">
        <v>9178</v>
      </c>
      <c r="AD858">
        <f>AC858/AY858</f>
        <v>0.14575495444562139</v>
      </c>
      <c r="AH858" t="s">
        <v>90</v>
      </c>
      <c r="AI858" t="s">
        <v>90</v>
      </c>
      <c r="AJ858" t="s">
        <v>90</v>
      </c>
      <c r="AK858" t="s">
        <v>90</v>
      </c>
      <c r="AL858" t="s">
        <v>90</v>
      </c>
      <c r="AM858" t="s">
        <v>90</v>
      </c>
      <c r="AN858">
        <v>0</v>
      </c>
      <c r="AO858" t="s">
        <v>90</v>
      </c>
      <c r="AP858" t="s">
        <v>90</v>
      </c>
      <c r="AQ858">
        <v>1</v>
      </c>
      <c r="AR858" t="s">
        <v>90</v>
      </c>
      <c r="AT858" t="s">
        <v>90</v>
      </c>
      <c r="AU858" t="s">
        <v>90</v>
      </c>
      <c r="AW858">
        <v>2</v>
      </c>
      <c r="AY858">
        <v>62968.7</v>
      </c>
    </row>
    <row r="859" spans="1:51" ht="12.75" customHeight="1" x14ac:dyDescent="0.2">
      <c r="A859" t="s">
        <v>41</v>
      </c>
      <c r="B859">
        <v>1990</v>
      </c>
      <c r="C859" t="s">
        <v>90</v>
      </c>
      <c r="D859" t="s">
        <v>90</v>
      </c>
      <c r="G859">
        <v>1</v>
      </c>
      <c r="H859" t="s">
        <v>90</v>
      </c>
      <c r="I859" t="s">
        <v>90</v>
      </c>
      <c r="J859" t="s">
        <v>90</v>
      </c>
      <c r="K859" t="s">
        <v>90</v>
      </c>
      <c r="L859" t="s">
        <v>90</v>
      </c>
      <c r="M859" t="s">
        <v>90</v>
      </c>
      <c r="N859" t="s">
        <v>90</v>
      </c>
      <c r="O859">
        <v>0</v>
      </c>
      <c r="P859" t="s">
        <v>90</v>
      </c>
      <c r="Q859" t="s">
        <v>90</v>
      </c>
      <c r="R859" t="s">
        <v>90</v>
      </c>
      <c r="S859" t="s">
        <v>90</v>
      </c>
      <c r="T859" t="s">
        <v>90</v>
      </c>
      <c r="U859" t="s">
        <v>90</v>
      </c>
      <c r="V859" t="s">
        <v>90</v>
      </c>
      <c r="W859" t="s">
        <v>90</v>
      </c>
      <c r="X859" t="s">
        <v>90</v>
      </c>
      <c r="Y859" t="s">
        <v>90</v>
      </c>
      <c r="Z859" t="s">
        <v>90</v>
      </c>
      <c r="AA859" t="s">
        <v>90</v>
      </c>
      <c r="AB859" t="s">
        <v>90</v>
      </c>
      <c r="AC859">
        <v>79310</v>
      </c>
      <c r="AD859">
        <f>AC859/AY859</f>
        <v>0.92163274602632306</v>
      </c>
      <c r="AH859" t="s">
        <v>90</v>
      </c>
      <c r="AI859" t="s">
        <v>90</v>
      </c>
      <c r="AJ859" t="s">
        <v>90</v>
      </c>
      <c r="AK859" t="s">
        <v>90</v>
      </c>
      <c r="AL859" t="s">
        <v>90</v>
      </c>
      <c r="AM859" t="s">
        <v>90</v>
      </c>
      <c r="AN859">
        <v>0</v>
      </c>
      <c r="AO859" t="s">
        <v>90</v>
      </c>
      <c r="AP859" t="s">
        <v>90</v>
      </c>
      <c r="AQ859">
        <v>1</v>
      </c>
      <c r="AR859" t="s">
        <v>90</v>
      </c>
      <c r="AT859" t="s">
        <v>90</v>
      </c>
      <c r="AU859" t="s">
        <v>90</v>
      </c>
      <c r="AW859">
        <v>2</v>
      </c>
      <c r="AY859">
        <v>86053.8</v>
      </c>
    </row>
    <row r="860" spans="1:51" ht="12.75" customHeight="1" x14ac:dyDescent="0.2">
      <c r="A860" t="s">
        <v>42</v>
      </c>
      <c r="B860">
        <v>1990</v>
      </c>
      <c r="C860" t="s">
        <v>90</v>
      </c>
      <c r="D860" t="s">
        <v>90</v>
      </c>
      <c r="G860">
        <v>0</v>
      </c>
      <c r="H860" t="s">
        <v>90</v>
      </c>
      <c r="I860" t="s">
        <v>90</v>
      </c>
      <c r="J860" t="s">
        <v>90</v>
      </c>
      <c r="K860" t="s">
        <v>90</v>
      </c>
      <c r="L860" t="s">
        <v>90</v>
      </c>
      <c r="M860" t="s">
        <v>90</v>
      </c>
      <c r="N860" t="s">
        <v>90</v>
      </c>
      <c r="O860">
        <v>0</v>
      </c>
      <c r="P860" t="s">
        <v>90</v>
      </c>
      <c r="Q860" t="s">
        <v>90</v>
      </c>
      <c r="R860" t="s">
        <v>90</v>
      </c>
      <c r="S860" t="s">
        <v>90</v>
      </c>
      <c r="T860" t="s">
        <v>90</v>
      </c>
      <c r="U860" t="s">
        <v>90</v>
      </c>
      <c r="V860" t="s">
        <v>90</v>
      </c>
      <c r="W860" t="s">
        <v>90</v>
      </c>
      <c r="X860" t="s">
        <v>90</v>
      </c>
      <c r="Y860" t="s">
        <v>90</v>
      </c>
      <c r="Z860" t="s">
        <v>90</v>
      </c>
      <c r="AA860" t="s">
        <v>90</v>
      </c>
      <c r="AB860" t="s">
        <v>90</v>
      </c>
      <c r="AC860">
        <v>110</v>
      </c>
      <c r="AD860">
        <f>AC860/AY860</f>
        <v>7.7952264867622873E-3</v>
      </c>
      <c r="AH860" t="s">
        <v>90</v>
      </c>
      <c r="AI860" t="s">
        <v>90</v>
      </c>
      <c r="AJ860" t="s">
        <v>90</v>
      </c>
      <c r="AK860" t="s">
        <v>90</v>
      </c>
      <c r="AL860" t="s">
        <v>90</v>
      </c>
      <c r="AM860" t="s">
        <v>90</v>
      </c>
      <c r="AN860">
        <v>0</v>
      </c>
      <c r="AO860" t="s">
        <v>90</v>
      </c>
      <c r="AP860" t="s">
        <v>90</v>
      </c>
      <c r="AQ860">
        <v>0</v>
      </c>
      <c r="AR860" t="s">
        <v>90</v>
      </c>
      <c r="AT860" t="s">
        <v>90</v>
      </c>
      <c r="AU860" t="s">
        <v>90</v>
      </c>
      <c r="AW860">
        <v>2</v>
      </c>
      <c r="AY860">
        <v>14111.2</v>
      </c>
    </row>
    <row r="861" spans="1:51" ht="12.75" customHeight="1" x14ac:dyDescent="0.2">
      <c r="A861" t="s">
        <v>43</v>
      </c>
      <c r="B861">
        <v>1990</v>
      </c>
      <c r="C861" t="s">
        <v>90</v>
      </c>
      <c r="D861" t="s">
        <v>90</v>
      </c>
      <c r="G861">
        <v>1</v>
      </c>
      <c r="H861" t="s">
        <v>90</v>
      </c>
      <c r="I861" t="s">
        <v>90</v>
      </c>
      <c r="J861" t="s">
        <v>90</v>
      </c>
      <c r="K861" t="s">
        <v>90</v>
      </c>
      <c r="L861" t="s">
        <v>90</v>
      </c>
      <c r="M861" t="s">
        <v>90</v>
      </c>
      <c r="N861" t="s">
        <v>90</v>
      </c>
      <c r="O861">
        <v>1</v>
      </c>
      <c r="P861" t="s">
        <v>90</v>
      </c>
      <c r="Q861" t="s">
        <v>90</v>
      </c>
      <c r="R861" t="s">
        <v>90</v>
      </c>
      <c r="S861" t="s">
        <v>90</v>
      </c>
      <c r="T861" t="s">
        <v>90</v>
      </c>
      <c r="U861" t="s">
        <v>90</v>
      </c>
      <c r="V861" t="s">
        <v>90</v>
      </c>
      <c r="W861" t="s">
        <v>90</v>
      </c>
      <c r="X861" t="s">
        <v>90</v>
      </c>
      <c r="Y861" t="s">
        <v>90</v>
      </c>
      <c r="Z861" t="s">
        <v>90</v>
      </c>
      <c r="AA861" t="s">
        <v>90</v>
      </c>
      <c r="AB861" t="s">
        <v>90</v>
      </c>
      <c r="AC861">
        <v>105153</v>
      </c>
      <c r="AD861">
        <f>AC861/AY861</f>
        <v>0.41542090042824859</v>
      </c>
      <c r="AH861" t="s">
        <v>90</v>
      </c>
      <c r="AI861" t="s">
        <v>90</v>
      </c>
      <c r="AJ861" t="s">
        <v>90</v>
      </c>
      <c r="AK861" t="s">
        <v>90</v>
      </c>
      <c r="AL861" t="s">
        <v>90</v>
      </c>
      <c r="AM861" t="s">
        <v>90</v>
      </c>
      <c r="AN861">
        <v>0</v>
      </c>
      <c r="AO861" t="s">
        <v>90</v>
      </c>
      <c r="AP861" t="s">
        <v>90</v>
      </c>
      <c r="AQ861">
        <v>0</v>
      </c>
      <c r="AR861" t="s">
        <v>90</v>
      </c>
      <c r="AT861" t="s">
        <v>90</v>
      </c>
      <c r="AU861" t="s">
        <v>90</v>
      </c>
      <c r="AW861">
        <v>2</v>
      </c>
      <c r="AY861">
        <v>253124</v>
      </c>
    </row>
    <row r="862" spans="1:51" ht="12.75" customHeight="1" x14ac:dyDescent="0.2">
      <c r="A862" t="s">
        <v>45</v>
      </c>
      <c r="B862">
        <v>1990</v>
      </c>
      <c r="C862" t="s">
        <v>90</v>
      </c>
      <c r="D862" t="s">
        <v>90</v>
      </c>
      <c r="G862">
        <v>1</v>
      </c>
      <c r="H862" t="s">
        <v>90</v>
      </c>
      <c r="I862" t="s">
        <v>90</v>
      </c>
      <c r="J862" t="s">
        <v>90</v>
      </c>
      <c r="K862" t="s">
        <v>90</v>
      </c>
      <c r="L862" t="s">
        <v>90</v>
      </c>
      <c r="M862" t="s">
        <v>90</v>
      </c>
      <c r="N862" t="s">
        <v>90</v>
      </c>
      <c r="O862">
        <v>0</v>
      </c>
      <c r="P862" t="s">
        <v>90</v>
      </c>
      <c r="Q862" t="s">
        <v>90</v>
      </c>
      <c r="R862" t="s">
        <v>90</v>
      </c>
      <c r="S862" t="s">
        <v>90</v>
      </c>
      <c r="T862" t="s">
        <v>90</v>
      </c>
      <c r="U862" t="s">
        <v>90</v>
      </c>
      <c r="V862">
        <v>0</v>
      </c>
      <c r="W862">
        <v>0</v>
      </c>
      <c r="X862">
        <v>0</v>
      </c>
      <c r="Y862">
        <v>0</v>
      </c>
      <c r="Z862">
        <v>1</v>
      </c>
      <c r="AA862">
        <v>0</v>
      </c>
      <c r="AB862">
        <v>0</v>
      </c>
      <c r="AC862">
        <v>0</v>
      </c>
      <c r="AD862">
        <f>AC862/AY862</f>
        <v>0</v>
      </c>
      <c r="AH862" t="s">
        <v>90</v>
      </c>
      <c r="AI862" t="s">
        <v>90</v>
      </c>
      <c r="AJ862" t="s">
        <v>90</v>
      </c>
      <c r="AK862" t="s">
        <v>90</v>
      </c>
      <c r="AL862" t="s">
        <v>90</v>
      </c>
      <c r="AM862" t="s">
        <v>90</v>
      </c>
      <c r="AN862">
        <v>0</v>
      </c>
      <c r="AO862" t="s">
        <v>90</v>
      </c>
      <c r="AP862" t="s">
        <v>90</v>
      </c>
      <c r="AQ862">
        <v>0</v>
      </c>
      <c r="AR862" t="s">
        <v>90</v>
      </c>
      <c r="AT862" t="s">
        <v>90</v>
      </c>
      <c r="AU862" t="s">
        <v>90</v>
      </c>
      <c r="AW862">
        <v>2</v>
      </c>
      <c r="AY862">
        <v>111949</v>
      </c>
    </row>
    <row r="863" spans="1:51" ht="12.75" customHeight="1" x14ac:dyDescent="0.2">
      <c r="A863" t="s">
        <v>47</v>
      </c>
      <c r="B863">
        <v>1990</v>
      </c>
      <c r="C863" t="s">
        <v>90</v>
      </c>
      <c r="D863" t="s">
        <v>90</v>
      </c>
      <c r="G863">
        <v>1</v>
      </c>
      <c r="H863" t="s">
        <v>90</v>
      </c>
      <c r="I863" t="s">
        <v>90</v>
      </c>
      <c r="J863" t="s">
        <v>90</v>
      </c>
      <c r="K863" t="s">
        <v>90</v>
      </c>
      <c r="L863" t="s">
        <v>90</v>
      </c>
      <c r="M863" t="s">
        <v>90</v>
      </c>
      <c r="N863" t="s">
        <v>90</v>
      </c>
      <c r="O863">
        <v>1</v>
      </c>
      <c r="P863" t="s">
        <v>90</v>
      </c>
      <c r="Q863" t="s">
        <v>90</v>
      </c>
      <c r="R863" t="s">
        <v>90</v>
      </c>
      <c r="S863" t="s">
        <v>90</v>
      </c>
      <c r="T863" t="s">
        <v>90</v>
      </c>
      <c r="U863" t="s">
        <v>90</v>
      </c>
      <c r="V863">
        <v>0</v>
      </c>
      <c r="W863">
        <v>0</v>
      </c>
      <c r="X863">
        <v>0</v>
      </c>
      <c r="Y863">
        <v>0</v>
      </c>
      <c r="Z863">
        <v>0</v>
      </c>
      <c r="AA863">
        <v>0</v>
      </c>
      <c r="AB863">
        <v>0</v>
      </c>
      <c r="AC863">
        <v>0</v>
      </c>
      <c r="AD863">
        <f>AC863/AY863</f>
        <v>0</v>
      </c>
      <c r="AE863">
        <v>0</v>
      </c>
      <c r="AH863" t="s">
        <v>90</v>
      </c>
      <c r="AI863" t="s">
        <v>90</v>
      </c>
      <c r="AJ863" t="s">
        <v>90</v>
      </c>
      <c r="AK863" t="s">
        <v>90</v>
      </c>
      <c r="AL863" t="s">
        <v>90</v>
      </c>
      <c r="AM863" t="s">
        <v>90</v>
      </c>
      <c r="AN863">
        <v>0</v>
      </c>
      <c r="AO863" t="s">
        <v>90</v>
      </c>
      <c r="AP863" t="s">
        <v>90</v>
      </c>
      <c r="AQ863">
        <v>1</v>
      </c>
      <c r="AR863" t="s">
        <v>90</v>
      </c>
      <c r="AT863" t="s">
        <v>90</v>
      </c>
      <c r="AU863" t="s">
        <v>90</v>
      </c>
      <c r="AW863">
        <v>2</v>
      </c>
      <c r="AY863">
        <v>23907.599999999999</v>
      </c>
    </row>
    <row r="864" spans="1:51" ht="12.75" customHeight="1" x14ac:dyDescent="0.2">
      <c r="A864" t="s">
        <v>48</v>
      </c>
      <c r="B864">
        <v>1990</v>
      </c>
      <c r="C864" t="s">
        <v>90</v>
      </c>
      <c r="D864" t="s">
        <v>90</v>
      </c>
      <c r="G864">
        <v>1</v>
      </c>
      <c r="H864" t="s">
        <v>90</v>
      </c>
      <c r="I864" t="s">
        <v>90</v>
      </c>
      <c r="J864" t="s">
        <v>90</v>
      </c>
      <c r="K864" t="s">
        <v>90</v>
      </c>
      <c r="L864" t="s">
        <v>90</v>
      </c>
      <c r="M864" t="s">
        <v>90</v>
      </c>
      <c r="N864" t="s">
        <v>90</v>
      </c>
      <c r="O864">
        <v>1</v>
      </c>
      <c r="P864" t="s">
        <v>90</v>
      </c>
      <c r="Q864" t="s">
        <v>90</v>
      </c>
      <c r="R864" t="s">
        <v>90</v>
      </c>
      <c r="S864" t="s">
        <v>90</v>
      </c>
      <c r="T864" t="s">
        <v>90</v>
      </c>
      <c r="U864" t="s">
        <v>90</v>
      </c>
      <c r="V864" t="s">
        <v>90</v>
      </c>
      <c r="W864" t="s">
        <v>90</v>
      </c>
      <c r="X864" t="s">
        <v>90</v>
      </c>
      <c r="Y864" t="s">
        <v>90</v>
      </c>
      <c r="Z864" t="s">
        <v>90</v>
      </c>
      <c r="AA864" t="s">
        <v>90</v>
      </c>
      <c r="AB864" t="s">
        <v>90</v>
      </c>
      <c r="AC864">
        <v>1423</v>
      </c>
      <c r="AD864">
        <f>AC864/AY864</f>
        <v>9.1457144326186429E-2</v>
      </c>
      <c r="AH864" t="s">
        <v>90</v>
      </c>
      <c r="AI864" t="s">
        <v>90</v>
      </c>
      <c r="AJ864" t="s">
        <v>90</v>
      </c>
      <c r="AK864" t="s">
        <v>90</v>
      </c>
      <c r="AL864" t="s">
        <v>90</v>
      </c>
      <c r="AM864" t="s">
        <v>90</v>
      </c>
      <c r="AN864">
        <v>0</v>
      </c>
      <c r="AO864" t="s">
        <v>90</v>
      </c>
      <c r="AP864" t="s">
        <v>90</v>
      </c>
      <c r="AQ864">
        <v>0</v>
      </c>
      <c r="AR864" t="s">
        <v>90</v>
      </c>
      <c r="AT864" t="s">
        <v>90</v>
      </c>
      <c r="AU864" t="s">
        <v>90</v>
      </c>
      <c r="AW864">
        <v>2</v>
      </c>
      <c r="AY864">
        <v>15559.2</v>
      </c>
    </row>
    <row r="865" spans="1:51" ht="12.75" customHeight="1" x14ac:dyDescent="0.2">
      <c r="A865" t="s">
        <v>49</v>
      </c>
      <c r="B865">
        <v>1990</v>
      </c>
      <c r="C865" t="s">
        <v>90</v>
      </c>
      <c r="D865" t="s">
        <v>90</v>
      </c>
      <c r="G865">
        <v>1</v>
      </c>
      <c r="H865" t="s">
        <v>90</v>
      </c>
      <c r="I865" t="s">
        <v>90</v>
      </c>
      <c r="J865" t="s">
        <v>90</v>
      </c>
      <c r="K865" t="s">
        <v>90</v>
      </c>
      <c r="L865" t="s">
        <v>90</v>
      </c>
      <c r="M865" t="s">
        <v>90</v>
      </c>
      <c r="N865" t="s">
        <v>90</v>
      </c>
      <c r="O865">
        <v>1</v>
      </c>
      <c r="P865" t="s">
        <v>90</v>
      </c>
      <c r="Q865" t="s">
        <v>90</v>
      </c>
      <c r="R865" t="s">
        <v>90</v>
      </c>
      <c r="S865" t="s">
        <v>90</v>
      </c>
      <c r="T865" t="s">
        <v>90</v>
      </c>
      <c r="U865" t="s">
        <v>90</v>
      </c>
      <c r="V865" t="s">
        <v>90</v>
      </c>
      <c r="W865" t="s">
        <v>90</v>
      </c>
      <c r="X865" t="s">
        <v>90</v>
      </c>
      <c r="Y865" t="s">
        <v>90</v>
      </c>
      <c r="Z865" t="s">
        <v>90</v>
      </c>
      <c r="AA865" t="s">
        <v>90</v>
      </c>
      <c r="AB865" t="s">
        <v>90</v>
      </c>
      <c r="AC865">
        <v>53579</v>
      </c>
      <c r="AD865">
        <f>AC865/AY865</f>
        <v>0.2296246137494482</v>
      </c>
      <c r="AH865" t="s">
        <v>90</v>
      </c>
      <c r="AI865" t="s">
        <v>90</v>
      </c>
      <c r="AJ865" t="s">
        <v>90</v>
      </c>
      <c r="AK865" t="s">
        <v>90</v>
      </c>
      <c r="AL865" t="s">
        <v>90</v>
      </c>
      <c r="AM865" t="s">
        <v>90</v>
      </c>
      <c r="AN865">
        <v>0</v>
      </c>
      <c r="AO865" t="s">
        <v>90</v>
      </c>
      <c r="AP865" t="s">
        <v>90</v>
      </c>
      <c r="AQ865">
        <v>1</v>
      </c>
      <c r="AR865" t="s">
        <v>90</v>
      </c>
      <c r="AT865" t="s">
        <v>90</v>
      </c>
      <c r="AU865" t="s">
        <v>90</v>
      </c>
      <c r="AW865">
        <v>2</v>
      </c>
      <c r="AY865">
        <v>233333</v>
      </c>
    </row>
    <row r="866" spans="1:51" ht="12.75" customHeight="1" x14ac:dyDescent="0.2">
      <c r="A866" t="s">
        <v>50</v>
      </c>
      <c r="B866">
        <v>1990</v>
      </c>
      <c r="C866" t="s">
        <v>90</v>
      </c>
      <c r="D866" t="s">
        <v>90</v>
      </c>
      <c r="G866">
        <v>1</v>
      </c>
      <c r="H866" t="s">
        <v>90</v>
      </c>
      <c r="I866" t="s">
        <v>90</v>
      </c>
      <c r="J866" t="s">
        <v>90</v>
      </c>
      <c r="K866" t="s">
        <v>90</v>
      </c>
      <c r="L866" t="s">
        <v>90</v>
      </c>
      <c r="M866" t="s">
        <v>90</v>
      </c>
      <c r="N866" t="s">
        <v>90</v>
      </c>
      <c r="O866">
        <v>0</v>
      </c>
      <c r="P866" t="s">
        <v>90</v>
      </c>
      <c r="Q866" t="s">
        <v>90</v>
      </c>
      <c r="R866" t="s">
        <v>90</v>
      </c>
      <c r="S866" t="s">
        <v>90</v>
      </c>
      <c r="T866" t="s">
        <v>90</v>
      </c>
      <c r="U866" t="s">
        <v>90</v>
      </c>
      <c r="V866" t="s">
        <v>90</v>
      </c>
      <c r="W866">
        <v>0</v>
      </c>
      <c r="X866">
        <v>0</v>
      </c>
      <c r="Y866">
        <v>0</v>
      </c>
      <c r="Z866">
        <v>1</v>
      </c>
      <c r="AA866">
        <v>0</v>
      </c>
      <c r="AB866">
        <v>0</v>
      </c>
      <c r="AC866">
        <v>47</v>
      </c>
      <c r="AD866">
        <f>AC866/AY866</f>
        <v>4.9338030593777953E-4</v>
      </c>
      <c r="AH866" t="s">
        <v>90</v>
      </c>
      <c r="AI866" t="s">
        <v>90</v>
      </c>
      <c r="AJ866" t="s">
        <v>90</v>
      </c>
      <c r="AK866" t="s">
        <v>90</v>
      </c>
      <c r="AL866" t="s">
        <v>90</v>
      </c>
      <c r="AM866" t="s">
        <v>90</v>
      </c>
      <c r="AN866">
        <v>0</v>
      </c>
      <c r="AO866" t="s">
        <v>90</v>
      </c>
      <c r="AP866" t="s">
        <v>90</v>
      </c>
      <c r="AQ866">
        <v>0</v>
      </c>
      <c r="AR866" t="s">
        <v>90</v>
      </c>
      <c r="AT866" t="s">
        <v>90</v>
      </c>
      <c r="AU866" t="s">
        <v>90</v>
      </c>
      <c r="AW866">
        <v>2</v>
      </c>
      <c r="AY866">
        <v>95261.2</v>
      </c>
    </row>
    <row r="867" spans="1:51" ht="12.75" customHeight="1" x14ac:dyDescent="0.2">
      <c r="A867" t="s">
        <v>51</v>
      </c>
      <c r="B867">
        <v>1990</v>
      </c>
      <c r="C867" t="s">
        <v>90</v>
      </c>
      <c r="D867" t="s">
        <v>90</v>
      </c>
      <c r="G867">
        <v>1</v>
      </c>
      <c r="H867" t="s">
        <v>90</v>
      </c>
      <c r="I867" t="s">
        <v>90</v>
      </c>
      <c r="J867" t="s">
        <v>90</v>
      </c>
      <c r="K867" t="s">
        <v>90</v>
      </c>
      <c r="L867" t="s">
        <v>90</v>
      </c>
      <c r="M867" t="s">
        <v>90</v>
      </c>
      <c r="N867" t="s">
        <v>90</v>
      </c>
      <c r="O867">
        <v>1</v>
      </c>
      <c r="P867" t="s">
        <v>90</v>
      </c>
      <c r="Q867" t="s">
        <v>90</v>
      </c>
      <c r="R867" t="s">
        <v>90</v>
      </c>
      <c r="S867" t="s">
        <v>90</v>
      </c>
      <c r="T867" t="s">
        <v>90</v>
      </c>
      <c r="U867" t="s">
        <v>90</v>
      </c>
      <c r="V867" t="s">
        <v>90</v>
      </c>
      <c r="W867" t="s">
        <v>90</v>
      </c>
      <c r="X867" t="s">
        <v>90</v>
      </c>
      <c r="Y867" t="s">
        <v>90</v>
      </c>
      <c r="Z867" t="s">
        <v>90</v>
      </c>
      <c r="AA867" t="s">
        <v>90</v>
      </c>
      <c r="AB867" t="s">
        <v>90</v>
      </c>
      <c r="AC867">
        <v>8813</v>
      </c>
      <c r="AD867">
        <f>AC867/AY867</f>
        <v>0.18468224929693752</v>
      </c>
      <c r="AH867" t="s">
        <v>90</v>
      </c>
      <c r="AI867" t="s">
        <v>90</v>
      </c>
      <c r="AJ867" t="s">
        <v>90</v>
      </c>
      <c r="AK867" t="s">
        <v>90</v>
      </c>
      <c r="AL867" t="s">
        <v>90</v>
      </c>
      <c r="AM867" t="s">
        <v>90</v>
      </c>
      <c r="AN867">
        <v>0</v>
      </c>
      <c r="AO867" t="s">
        <v>90</v>
      </c>
      <c r="AP867" t="s">
        <v>90</v>
      </c>
      <c r="AQ867">
        <v>0</v>
      </c>
      <c r="AR867" t="s">
        <v>90</v>
      </c>
      <c r="AT867" t="s">
        <v>90</v>
      </c>
      <c r="AU867" t="s">
        <v>90</v>
      </c>
      <c r="AW867">
        <v>2</v>
      </c>
      <c r="AY867">
        <v>47719.8</v>
      </c>
    </row>
    <row r="868" spans="1:51" ht="12.75" customHeight="1" x14ac:dyDescent="0.2">
      <c r="A868" t="s">
        <v>52</v>
      </c>
      <c r="B868">
        <v>1990</v>
      </c>
      <c r="C868" t="s">
        <v>90</v>
      </c>
      <c r="D868" t="s">
        <v>90</v>
      </c>
      <c r="G868">
        <v>1</v>
      </c>
      <c r="H868" t="s">
        <v>90</v>
      </c>
      <c r="I868" t="s">
        <v>90</v>
      </c>
      <c r="J868" t="s">
        <v>90</v>
      </c>
      <c r="K868" t="s">
        <v>90</v>
      </c>
      <c r="L868" t="s">
        <v>90</v>
      </c>
      <c r="M868" t="s">
        <v>90</v>
      </c>
      <c r="N868" t="s">
        <v>90</v>
      </c>
      <c r="O868">
        <v>1</v>
      </c>
      <c r="P868" t="s">
        <v>90</v>
      </c>
      <c r="Q868" t="s">
        <v>90</v>
      </c>
      <c r="R868" t="s">
        <v>90</v>
      </c>
      <c r="S868" t="s">
        <v>90</v>
      </c>
      <c r="T868" t="s">
        <v>90</v>
      </c>
      <c r="U868" t="s">
        <v>90</v>
      </c>
      <c r="V868" t="s">
        <v>90</v>
      </c>
      <c r="W868" t="s">
        <v>90</v>
      </c>
      <c r="X868" t="s">
        <v>90</v>
      </c>
      <c r="Y868" t="s">
        <v>90</v>
      </c>
      <c r="Z868" t="s">
        <v>90</v>
      </c>
      <c r="AA868" t="s">
        <v>90</v>
      </c>
      <c r="AB868" t="s">
        <v>90</v>
      </c>
      <c r="AC868">
        <v>815</v>
      </c>
      <c r="AD868">
        <f>AC868/AY868</f>
        <v>1.844400490633161E-2</v>
      </c>
      <c r="AH868" t="s">
        <v>90</v>
      </c>
      <c r="AI868" t="s">
        <v>90</v>
      </c>
      <c r="AJ868" t="s">
        <v>90</v>
      </c>
      <c r="AK868" t="s">
        <v>90</v>
      </c>
      <c r="AL868" t="s">
        <v>90</v>
      </c>
      <c r="AM868" t="s">
        <v>90</v>
      </c>
      <c r="AN868">
        <v>0</v>
      </c>
      <c r="AO868" t="s">
        <v>90</v>
      </c>
      <c r="AP868" t="s">
        <v>90</v>
      </c>
      <c r="AQ868">
        <v>0</v>
      </c>
      <c r="AR868" t="s">
        <v>90</v>
      </c>
      <c r="AT868" t="s">
        <v>90</v>
      </c>
      <c r="AU868" t="s">
        <v>90</v>
      </c>
      <c r="AW868">
        <v>2</v>
      </c>
      <c r="AY868">
        <v>44187.8</v>
      </c>
    </row>
    <row r="869" spans="1:51" ht="12.75" customHeight="1" x14ac:dyDescent="0.2">
      <c r="A869" t="s">
        <v>53</v>
      </c>
      <c r="B869">
        <v>1990</v>
      </c>
      <c r="C869" t="s">
        <v>90</v>
      </c>
      <c r="D869" t="s">
        <v>90</v>
      </c>
      <c r="G869">
        <v>0</v>
      </c>
      <c r="H869" t="s">
        <v>90</v>
      </c>
      <c r="I869" t="s">
        <v>90</v>
      </c>
      <c r="J869" t="s">
        <v>90</v>
      </c>
      <c r="K869" t="s">
        <v>90</v>
      </c>
      <c r="L869" t="s">
        <v>90</v>
      </c>
      <c r="M869" t="s">
        <v>90</v>
      </c>
      <c r="N869" t="s">
        <v>90</v>
      </c>
      <c r="O869">
        <v>0</v>
      </c>
      <c r="P869" t="s">
        <v>90</v>
      </c>
      <c r="Q869" t="s">
        <v>90</v>
      </c>
      <c r="R869" t="s">
        <v>90</v>
      </c>
      <c r="S869" t="s">
        <v>90</v>
      </c>
      <c r="T869" t="s">
        <v>90</v>
      </c>
      <c r="U869" t="s">
        <v>90</v>
      </c>
      <c r="V869" t="s">
        <v>90</v>
      </c>
      <c r="W869" t="s">
        <v>90</v>
      </c>
      <c r="X869" t="s">
        <v>90</v>
      </c>
      <c r="Y869" t="s">
        <v>90</v>
      </c>
      <c r="Z869" t="s">
        <v>90</v>
      </c>
      <c r="AA869" t="s">
        <v>90</v>
      </c>
      <c r="AB869" t="s">
        <v>90</v>
      </c>
      <c r="AC869">
        <v>11433</v>
      </c>
      <c r="AD869">
        <f>AC869/AY869</f>
        <v>0.20528169899199558</v>
      </c>
      <c r="AH869" t="s">
        <v>90</v>
      </c>
      <c r="AI869" t="s">
        <v>90</v>
      </c>
      <c r="AJ869" t="s">
        <v>90</v>
      </c>
      <c r="AK869" t="s">
        <v>90</v>
      </c>
      <c r="AL869" t="s">
        <v>90</v>
      </c>
      <c r="AM869" t="s">
        <v>90</v>
      </c>
      <c r="AN869">
        <v>0</v>
      </c>
      <c r="AO869" t="s">
        <v>90</v>
      </c>
      <c r="AP869" t="s">
        <v>90</v>
      </c>
      <c r="AQ869">
        <v>0</v>
      </c>
      <c r="AR869" t="s">
        <v>90</v>
      </c>
      <c r="AT869" t="s">
        <v>90</v>
      </c>
      <c r="AU869" t="s">
        <v>90</v>
      </c>
      <c r="AW869">
        <v>2</v>
      </c>
      <c r="AY869">
        <v>55694.2</v>
      </c>
    </row>
    <row r="870" spans="1:51" ht="12.75" customHeight="1" x14ac:dyDescent="0.2">
      <c r="A870" t="s">
        <v>54</v>
      </c>
      <c r="B870">
        <v>1990</v>
      </c>
      <c r="C870" t="s">
        <v>90</v>
      </c>
      <c r="D870" t="s">
        <v>90</v>
      </c>
      <c r="G870">
        <v>1</v>
      </c>
      <c r="H870" t="s">
        <v>90</v>
      </c>
      <c r="I870" t="s">
        <v>90</v>
      </c>
      <c r="J870" t="s">
        <v>90</v>
      </c>
      <c r="K870" t="s">
        <v>90</v>
      </c>
      <c r="L870" t="s">
        <v>90</v>
      </c>
      <c r="M870" t="s">
        <v>90</v>
      </c>
      <c r="N870" t="s">
        <v>90</v>
      </c>
      <c r="O870">
        <v>0</v>
      </c>
      <c r="P870" t="s">
        <v>90</v>
      </c>
      <c r="Q870" t="s">
        <v>90</v>
      </c>
      <c r="R870" t="s">
        <v>90</v>
      </c>
      <c r="S870" t="s">
        <v>90</v>
      </c>
      <c r="T870" t="s">
        <v>90</v>
      </c>
      <c r="U870" t="s">
        <v>90</v>
      </c>
      <c r="V870" t="s">
        <v>90</v>
      </c>
      <c r="W870" t="s">
        <v>90</v>
      </c>
      <c r="X870" t="s">
        <v>90</v>
      </c>
      <c r="Y870" t="s">
        <v>90</v>
      </c>
      <c r="Z870" t="s">
        <v>90</v>
      </c>
      <c r="AA870" t="s">
        <v>90</v>
      </c>
      <c r="AB870" t="s">
        <v>90</v>
      </c>
      <c r="AC870">
        <v>23959</v>
      </c>
      <c r="AD870">
        <f>AC870/AY870</f>
        <v>0.38749045789180869</v>
      </c>
      <c r="AH870" t="s">
        <v>90</v>
      </c>
      <c r="AI870" t="s">
        <v>90</v>
      </c>
      <c r="AJ870" t="s">
        <v>90</v>
      </c>
      <c r="AK870" t="s">
        <v>90</v>
      </c>
      <c r="AL870" t="s">
        <v>90</v>
      </c>
      <c r="AM870" t="s">
        <v>90</v>
      </c>
      <c r="AN870">
        <v>0</v>
      </c>
      <c r="AO870" t="s">
        <v>90</v>
      </c>
      <c r="AP870" t="s">
        <v>90</v>
      </c>
      <c r="AQ870">
        <v>1</v>
      </c>
      <c r="AR870" t="s">
        <v>90</v>
      </c>
      <c r="AT870" t="s">
        <v>90</v>
      </c>
      <c r="AU870" t="s">
        <v>90</v>
      </c>
      <c r="AW870">
        <v>2</v>
      </c>
      <c r="AY870">
        <v>61831.199999999997</v>
      </c>
    </row>
    <row r="871" spans="1:51" ht="12.75" customHeight="1" x14ac:dyDescent="0.2">
      <c r="A871" t="s">
        <v>55</v>
      </c>
      <c r="B871">
        <v>1990</v>
      </c>
      <c r="C871" t="s">
        <v>90</v>
      </c>
      <c r="D871" t="s">
        <v>90</v>
      </c>
      <c r="G871">
        <v>0</v>
      </c>
      <c r="H871" t="s">
        <v>90</v>
      </c>
      <c r="I871" t="s">
        <v>90</v>
      </c>
      <c r="J871" t="s">
        <v>90</v>
      </c>
      <c r="K871" t="s">
        <v>90</v>
      </c>
      <c r="L871" t="s">
        <v>90</v>
      </c>
      <c r="M871" t="s">
        <v>90</v>
      </c>
      <c r="N871" t="s">
        <v>90</v>
      </c>
      <c r="O871">
        <v>0</v>
      </c>
      <c r="P871" t="s">
        <v>90</v>
      </c>
      <c r="Q871" t="s">
        <v>90</v>
      </c>
      <c r="R871" t="s">
        <v>90</v>
      </c>
      <c r="S871" t="s">
        <v>90</v>
      </c>
      <c r="T871" t="s">
        <v>90</v>
      </c>
      <c r="U871" t="s">
        <v>90</v>
      </c>
      <c r="V871" t="s">
        <v>90</v>
      </c>
      <c r="W871" t="s">
        <v>90</v>
      </c>
      <c r="X871" t="s">
        <v>90</v>
      </c>
      <c r="Y871" t="s">
        <v>90</v>
      </c>
      <c r="Z871" t="s">
        <v>90</v>
      </c>
      <c r="AA871" t="s">
        <v>90</v>
      </c>
      <c r="AB871" t="s">
        <v>90</v>
      </c>
      <c r="AC871">
        <v>1467</v>
      </c>
      <c r="AD871">
        <f>AC871/AY871</f>
        <v>6.9033344940848729E-2</v>
      </c>
      <c r="AH871" t="s">
        <v>90</v>
      </c>
      <c r="AI871" t="s">
        <v>90</v>
      </c>
      <c r="AJ871" t="s">
        <v>90</v>
      </c>
      <c r="AK871" t="s">
        <v>90</v>
      </c>
      <c r="AL871" t="s">
        <v>90</v>
      </c>
      <c r="AM871" t="s">
        <v>90</v>
      </c>
      <c r="AN871">
        <v>0</v>
      </c>
      <c r="AO871" t="s">
        <v>90</v>
      </c>
      <c r="AP871" t="s">
        <v>90</v>
      </c>
      <c r="AQ871">
        <v>0</v>
      </c>
      <c r="AR871" t="s">
        <v>90</v>
      </c>
      <c r="AT871" t="s">
        <v>90</v>
      </c>
      <c r="AU871" t="s">
        <v>90</v>
      </c>
      <c r="AW871">
        <v>2</v>
      </c>
      <c r="AY871">
        <v>21250.6</v>
      </c>
    </row>
    <row r="872" spans="1:51" ht="12.75" customHeight="1" x14ac:dyDescent="0.2">
      <c r="A872" t="s">
        <v>56</v>
      </c>
      <c r="B872">
        <v>1990</v>
      </c>
      <c r="C872" t="s">
        <v>90</v>
      </c>
      <c r="D872" t="s">
        <v>90</v>
      </c>
      <c r="G872">
        <v>1</v>
      </c>
      <c r="H872" t="s">
        <v>90</v>
      </c>
      <c r="I872" t="s">
        <v>90</v>
      </c>
      <c r="J872" t="s">
        <v>90</v>
      </c>
      <c r="K872" t="s">
        <v>90</v>
      </c>
      <c r="L872" t="s">
        <v>90</v>
      </c>
      <c r="M872" t="s">
        <v>90</v>
      </c>
      <c r="N872" t="s">
        <v>90</v>
      </c>
      <c r="O872">
        <v>1</v>
      </c>
      <c r="P872" t="s">
        <v>90</v>
      </c>
      <c r="Q872" t="s">
        <v>90</v>
      </c>
      <c r="R872" t="s">
        <v>90</v>
      </c>
      <c r="S872" t="s">
        <v>90</v>
      </c>
      <c r="T872" t="s">
        <v>90</v>
      </c>
      <c r="U872" t="s">
        <v>90</v>
      </c>
      <c r="V872" t="s">
        <v>90</v>
      </c>
      <c r="W872" t="s">
        <v>90</v>
      </c>
      <c r="X872" t="s">
        <v>90</v>
      </c>
      <c r="Y872" t="s">
        <v>90</v>
      </c>
      <c r="Z872" t="s">
        <v>90</v>
      </c>
      <c r="AA872" t="s">
        <v>90</v>
      </c>
      <c r="AB872" t="s">
        <v>90</v>
      </c>
      <c r="AC872">
        <v>4401</v>
      </c>
      <c r="AD872">
        <f>AC872/AY872</f>
        <v>4.0909090909090909E-2</v>
      </c>
      <c r="AH872" t="s">
        <v>90</v>
      </c>
      <c r="AI872" t="s">
        <v>90</v>
      </c>
      <c r="AJ872" t="s">
        <v>90</v>
      </c>
      <c r="AK872" t="s">
        <v>90</v>
      </c>
      <c r="AL872" t="s">
        <v>90</v>
      </c>
      <c r="AM872" t="s">
        <v>90</v>
      </c>
      <c r="AN872">
        <v>0</v>
      </c>
      <c r="AO872" t="s">
        <v>90</v>
      </c>
      <c r="AP872" t="s">
        <v>90</v>
      </c>
      <c r="AQ872">
        <v>1</v>
      </c>
      <c r="AR872" t="s">
        <v>90</v>
      </c>
      <c r="AT872" t="s">
        <v>90</v>
      </c>
      <c r="AU872" t="s">
        <v>90</v>
      </c>
      <c r="AW872">
        <v>2</v>
      </c>
      <c r="AY872">
        <v>107580</v>
      </c>
    </row>
    <row r="873" spans="1:51" ht="12.75" customHeight="1" x14ac:dyDescent="0.2">
      <c r="A873" t="s">
        <v>57</v>
      </c>
      <c r="B873">
        <v>1990</v>
      </c>
      <c r="C873" t="s">
        <v>90</v>
      </c>
      <c r="D873" t="s">
        <v>90</v>
      </c>
      <c r="G873">
        <v>0</v>
      </c>
      <c r="H873" t="s">
        <v>90</v>
      </c>
      <c r="I873" t="s">
        <v>90</v>
      </c>
      <c r="J873" t="s">
        <v>90</v>
      </c>
      <c r="K873" t="s">
        <v>90</v>
      </c>
      <c r="L873" t="s">
        <v>90</v>
      </c>
      <c r="M873" t="s">
        <v>90</v>
      </c>
      <c r="N873" t="s">
        <v>90</v>
      </c>
      <c r="O873">
        <v>0</v>
      </c>
      <c r="P873" t="s">
        <v>90</v>
      </c>
      <c r="Q873" t="s">
        <v>90</v>
      </c>
      <c r="R873" t="s">
        <v>90</v>
      </c>
      <c r="S873" t="s">
        <v>90</v>
      </c>
      <c r="T873" t="s">
        <v>90</v>
      </c>
      <c r="U873" t="s">
        <v>90</v>
      </c>
      <c r="V873" t="s">
        <v>90</v>
      </c>
      <c r="W873" t="s">
        <v>90</v>
      </c>
      <c r="X873" t="s">
        <v>90</v>
      </c>
      <c r="Y873" t="s">
        <v>90</v>
      </c>
      <c r="Z873" t="s">
        <v>90</v>
      </c>
      <c r="AA873" t="s">
        <v>90</v>
      </c>
      <c r="AB873" t="s">
        <v>90</v>
      </c>
      <c r="AC873">
        <v>41345</v>
      </c>
      <c r="AD873">
        <f>AC873/AY873</f>
        <v>0.30183018082799806</v>
      </c>
      <c r="AH873" t="s">
        <v>90</v>
      </c>
      <c r="AI873" t="s">
        <v>90</v>
      </c>
      <c r="AJ873" t="s">
        <v>90</v>
      </c>
      <c r="AK873" t="s">
        <v>90</v>
      </c>
      <c r="AL873" t="s">
        <v>90</v>
      </c>
      <c r="AM873" t="s">
        <v>90</v>
      </c>
      <c r="AN873">
        <v>0</v>
      </c>
      <c r="AO873" t="s">
        <v>90</v>
      </c>
      <c r="AP873" t="s">
        <v>90</v>
      </c>
      <c r="AQ873">
        <v>1</v>
      </c>
      <c r="AR873" t="s">
        <v>90</v>
      </c>
      <c r="AT873" t="s">
        <v>90</v>
      </c>
      <c r="AU873" t="s">
        <v>90</v>
      </c>
      <c r="AW873">
        <v>2</v>
      </c>
      <c r="AY873">
        <v>136981</v>
      </c>
    </row>
    <row r="874" spans="1:51" ht="12.75" customHeight="1" x14ac:dyDescent="0.2">
      <c r="A874" t="s">
        <v>58</v>
      </c>
      <c r="B874">
        <v>1990</v>
      </c>
      <c r="C874" t="s">
        <v>90</v>
      </c>
      <c r="D874" t="s">
        <v>90</v>
      </c>
      <c r="G874">
        <v>1</v>
      </c>
      <c r="H874" t="s">
        <v>90</v>
      </c>
      <c r="I874" t="s">
        <v>90</v>
      </c>
      <c r="J874" t="s">
        <v>90</v>
      </c>
      <c r="K874" t="s">
        <v>90</v>
      </c>
      <c r="L874" t="s">
        <v>90</v>
      </c>
      <c r="M874" t="s">
        <v>90</v>
      </c>
      <c r="N874" t="s">
        <v>90</v>
      </c>
      <c r="O874">
        <v>1</v>
      </c>
      <c r="P874" t="s">
        <v>90</v>
      </c>
      <c r="Q874" t="s">
        <v>90</v>
      </c>
      <c r="R874" t="s">
        <v>90</v>
      </c>
      <c r="S874" t="s">
        <v>90</v>
      </c>
      <c r="T874" t="s">
        <v>90</v>
      </c>
      <c r="U874" t="s">
        <v>90</v>
      </c>
      <c r="V874" t="s">
        <v>90</v>
      </c>
      <c r="W874" t="s">
        <v>90</v>
      </c>
      <c r="X874" t="s">
        <v>90</v>
      </c>
      <c r="Y874" t="s">
        <v>90</v>
      </c>
      <c r="Z874" t="s">
        <v>90</v>
      </c>
      <c r="AA874" t="s">
        <v>90</v>
      </c>
      <c r="AB874" t="s">
        <v>90</v>
      </c>
      <c r="AC874">
        <v>20627</v>
      </c>
      <c r="AD874">
        <f>AC874/AY874</f>
        <v>0.1195477043270624</v>
      </c>
      <c r="AH874" t="s">
        <v>90</v>
      </c>
      <c r="AI874" t="s">
        <v>90</v>
      </c>
      <c r="AJ874" t="s">
        <v>90</v>
      </c>
      <c r="AK874" t="s">
        <v>90</v>
      </c>
      <c r="AL874" t="s">
        <v>90</v>
      </c>
      <c r="AM874" t="s">
        <v>90</v>
      </c>
      <c r="AN874">
        <v>0</v>
      </c>
      <c r="AO874" t="s">
        <v>90</v>
      </c>
      <c r="AP874" t="s">
        <v>90</v>
      </c>
      <c r="AQ874">
        <v>0</v>
      </c>
      <c r="AR874" t="s">
        <v>90</v>
      </c>
      <c r="AT874" t="s">
        <v>90</v>
      </c>
      <c r="AU874" t="s">
        <v>90</v>
      </c>
      <c r="AW874">
        <v>2</v>
      </c>
      <c r="AY874">
        <v>172542</v>
      </c>
    </row>
    <row r="875" spans="1:51" ht="12.75" customHeight="1" x14ac:dyDescent="0.2">
      <c r="A875" t="s">
        <v>59</v>
      </c>
      <c r="B875">
        <v>1990</v>
      </c>
      <c r="C875" t="s">
        <v>90</v>
      </c>
      <c r="D875" t="s">
        <v>90</v>
      </c>
      <c r="G875">
        <v>1</v>
      </c>
      <c r="H875" t="s">
        <v>90</v>
      </c>
      <c r="I875" t="s">
        <v>90</v>
      </c>
      <c r="J875" t="s">
        <v>90</v>
      </c>
      <c r="K875" t="s">
        <v>90</v>
      </c>
      <c r="L875" t="s">
        <v>90</v>
      </c>
      <c r="M875" t="s">
        <v>90</v>
      </c>
      <c r="N875" t="s">
        <v>90</v>
      </c>
      <c r="O875">
        <v>1</v>
      </c>
      <c r="P875" t="s">
        <v>90</v>
      </c>
      <c r="Q875" t="s">
        <v>90</v>
      </c>
      <c r="R875" t="s">
        <v>90</v>
      </c>
      <c r="S875" t="s">
        <v>90</v>
      </c>
      <c r="T875" t="s">
        <v>90</v>
      </c>
      <c r="U875" t="s">
        <v>90</v>
      </c>
      <c r="V875" t="s">
        <v>90</v>
      </c>
      <c r="W875" t="s">
        <v>90</v>
      </c>
      <c r="X875" t="s">
        <v>90</v>
      </c>
      <c r="Y875" t="s">
        <v>90</v>
      </c>
      <c r="Z875" t="s">
        <v>90</v>
      </c>
      <c r="AA875" t="s">
        <v>90</v>
      </c>
      <c r="AB875" t="s">
        <v>90</v>
      </c>
      <c r="AC875">
        <v>2090</v>
      </c>
      <c r="AD875">
        <f>AC875/AY875</f>
        <v>2.474424045245258E-2</v>
      </c>
      <c r="AH875" t="s">
        <v>90</v>
      </c>
      <c r="AI875" t="s">
        <v>90</v>
      </c>
      <c r="AJ875" t="s">
        <v>90</v>
      </c>
      <c r="AK875" t="s">
        <v>90</v>
      </c>
      <c r="AL875" t="s">
        <v>90</v>
      </c>
      <c r="AM875" t="s">
        <v>90</v>
      </c>
      <c r="AN875">
        <v>0</v>
      </c>
      <c r="AO875" t="s">
        <v>90</v>
      </c>
      <c r="AP875" t="s">
        <v>90</v>
      </c>
      <c r="AQ875">
        <v>0</v>
      </c>
      <c r="AR875" t="s">
        <v>90</v>
      </c>
      <c r="AT875" t="s">
        <v>90</v>
      </c>
      <c r="AU875" t="s">
        <v>90</v>
      </c>
      <c r="AW875">
        <v>2</v>
      </c>
      <c r="AY875">
        <v>84464.1</v>
      </c>
    </row>
    <row r="876" spans="1:51" ht="12.75" customHeight="1" x14ac:dyDescent="0.2">
      <c r="A876" t="s">
        <v>60</v>
      </c>
      <c r="B876">
        <v>1990</v>
      </c>
      <c r="C876" t="s">
        <v>90</v>
      </c>
      <c r="D876" t="s">
        <v>90</v>
      </c>
      <c r="G876">
        <v>0</v>
      </c>
      <c r="H876" t="s">
        <v>90</v>
      </c>
      <c r="I876" t="s">
        <v>90</v>
      </c>
      <c r="J876" t="s">
        <v>90</v>
      </c>
      <c r="K876" t="s">
        <v>90</v>
      </c>
      <c r="L876" t="s">
        <v>90</v>
      </c>
      <c r="M876" t="s">
        <v>90</v>
      </c>
      <c r="N876" t="s">
        <v>90</v>
      </c>
      <c r="O876">
        <v>0</v>
      </c>
      <c r="P876" t="s">
        <v>90</v>
      </c>
      <c r="Q876" t="s">
        <v>90</v>
      </c>
      <c r="R876" t="s">
        <v>90</v>
      </c>
      <c r="S876" t="s">
        <v>90</v>
      </c>
      <c r="T876" t="s">
        <v>90</v>
      </c>
      <c r="U876" t="s">
        <v>90</v>
      </c>
      <c r="V876" t="s">
        <v>90</v>
      </c>
      <c r="W876" t="s">
        <v>90</v>
      </c>
      <c r="X876" t="s">
        <v>90</v>
      </c>
      <c r="Y876" t="s">
        <v>90</v>
      </c>
      <c r="Z876" t="s">
        <v>90</v>
      </c>
      <c r="AA876" t="s">
        <v>90</v>
      </c>
      <c r="AB876" t="s">
        <v>90</v>
      </c>
      <c r="AC876">
        <v>31</v>
      </c>
      <c r="AD876">
        <f>AC876/AY876</f>
        <v>9.2689490207803862E-4</v>
      </c>
      <c r="AE876">
        <v>0</v>
      </c>
      <c r="AH876" t="s">
        <v>90</v>
      </c>
      <c r="AI876" t="s">
        <v>90</v>
      </c>
      <c r="AJ876" t="s">
        <v>90</v>
      </c>
      <c r="AK876" t="s">
        <v>90</v>
      </c>
      <c r="AL876" t="s">
        <v>90</v>
      </c>
      <c r="AM876" t="s">
        <v>90</v>
      </c>
      <c r="AN876">
        <v>0</v>
      </c>
      <c r="AO876" t="s">
        <v>90</v>
      </c>
      <c r="AP876" t="s">
        <v>90</v>
      </c>
      <c r="AQ876">
        <v>0</v>
      </c>
      <c r="AR876" t="s">
        <v>90</v>
      </c>
      <c r="AT876" t="s">
        <v>90</v>
      </c>
      <c r="AU876" t="s">
        <v>90</v>
      </c>
      <c r="AW876">
        <v>2</v>
      </c>
      <c r="AY876">
        <v>33445</v>
      </c>
    </row>
    <row r="877" spans="1:51" ht="12.75" customHeight="1" x14ac:dyDescent="0.2">
      <c r="A877" t="s">
        <v>61</v>
      </c>
      <c r="B877">
        <v>1990</v>
      </c>
      <c r="C877" t="s">
        <v>90</v>
      </c>
      <c r="D877" t="s">
        <v>90</v>
      </c>
      <c r="G877">
        <v>1</v>
      </c>
      <c r="H877" t="s">
        <v>90</v>
      </c>
      <c r="I877" t="s">
        <v>90</v>
      </c>
      <c r="J877" t="s">
        <v>90</v>
      </c>
      <c r="K877" t="s">
        <v>90</v>
      </c>
      <c r="L877" t="s">
        <v>90</v>
      </c>
      <c r="M877" t="s">
        <v>90</v>
      </c>
      <c r="N877" t="s">
        <v>90</v>
      </c>
      <c r="O877">
        <v>0</v>
      </c>
      <c r="P877" t="s">
        <v>90</v>
      </c>
      <c r="Q877" t="s">
        <v>90</v>
      </c>
      <c r="R877" t="s">
        <v>90</v>
      </c>
      <c r="S877" t="s">
        <v>90</v>
      </c>
      <c r="T877" t="s">
        <v>90</v>
      </c>
      <c r="U877" t="s">
        <v>90</v>
      </c>
      <c r="V877" t="s">
        <v>90</v>
      </c>
      <c r="W877" t="s">
        <v>90</v>
      </c>
      <c r="X877" t="s">
        <v>90</v>
      </c>
      <c r="Y877" t="s">
        <v>90</v>
      </c>
      <c r="Z877" t="s">
        <v>90</v>
      </c>
      <c r="AA877" t="s">
        <v>90</v>
      </c>
      <c r="AB877" t="s">
        <v>90</v>
      </c>
      <c r="AC877">
        <v>0</v>
      </c>
      <c r="AD877">
        <f>AC877/AY877</f>
        <v>0</v>
      </c>
      <c r="AE877">
        <v>0</v>
      </c>
      <c r="AH877" t="s">
        <v>90</v>
      </c>
      <c r="AI877" t="s">
        <v>90</v>
      </c>
      <c r="AJ877" t="s">
        <v>90</v>
      </c>
      <c r="AK877" t="s">
        <v>90</v>
      </c>
      <c r="AL877" t="s">
        <v>90</v>
      </c>
      <c r="AM877" t="s">
        <v>90</v>
      </c>
      <c r="AN877">
        <v>0</v>
      </c>
      <c r="AO877" t="s">
        <v>90</v>
      </c>
      <c r="AP877" t="s">
        <v>90</v>
      </c>
      <c r="AQ877">
        <v>0</v>
      </c>
      <c r="AR877" t="s">
        <v>90</v>
      </c>
      <c r="AT877" t="s">
        <v>90</v>
      </c>
      <c r="AU877" t="s">
        <v>90</v>
      </c>
      <c r="AW877">
        <v>2</v>
      </c>
      <c r="AY877">
        <v>89673.5</v>
      </c>
    </row>
    <row r="878" spans="1:51" ht="12.75" customHeight="1" x14ac:dyDescent="0.2">
      <c r="A878" t="s">
        <v>62</v>
      </c>
      <c r="B878">
        <v>1990</v>
      </c>
      <c r="C878" t="s">
        <v>90</v>
      </c>
      <c r="D878" t="s">
        <v>90</v>
      </c>
      <c r="G878">
        <v>1</v>
      </c>
      <c r="H878" t="s">
        <v>90</v>
      </c>
      <c r="I878" t="s">
        <v>90</v>
      </c>
      <c r="J878" t="s">
        <v>90</v>
      </c>
      <c r="K878" t="s">
        <v>90</v>
      </c>
      <c r="L878" t="s">
        <v>90</v>
      </c>
      <c r="M878" t="s">
        <v>90</v>
      </c>
      <c r="N878" t="s">
        <v>90</v>
      </c>
      <c r="O878">
        <v>0</v>
      </c>
      <c r="P878" t="s">
        <v>90</v>
      </c>
      <c r="Q878" t="s">
        <v>90</v>
      </c>
      <c r="R878" t="s">
        <v>90</v>
      </c>
      <c r="S878" t="s">
        <v>90</v>
      </c>
      <c r="T878" t="s">
        <v>90</v>
      </c>
      <c r="U878" t="s">
        <v>90</v>
      </c>
      <c r="V878" t="s">
        <v>90</v>
      </c>
      <c r="W878" t="s">
        <v>90</v>
      </c>
      <c r="X878" t="s">
        <v>90</v>
      </c>
      <c r="Y878" t="s">
        <v>90</v>
      </c>
      <c r="Z878" t="s">
        <v>90</v>
      </c>
      <c r="AA878" t="s">
        <v>90</v>
      </c>
      <c r="AB878" t="s">
        <v>90</v>
      </c>
      <c r="AC878">
        <v>156</v>
      </c>
      <c r="AD878">
        <f>AC878/AY878</f>
        <v>1.287713071113129E-2</v>
      </c>
      <c r="AH878" t="s">
        <v>90</v>
      </c>
      <c r="AI878" t="s">
        <v>90</v>
      </c>
      <c r="AJ878" t="s">
        <v>90</v>
      </c>
      <c r="AK878" t="s">
        <v>90</v>
      </c>
      <c r="AL878" t="s">
        <v>90</v>
      </c>
      <c r="AM878" t="s">
        <v>90</v>
      </c>
      <c r="AN878">
        <v>0</v>
      </c>
      <c r="AO878" t="s">
        <v>90</v>
      </c>
      <c r="AP878" t="s">
        <v>90</v>
      </c>
      <c r="AQ878">
        <v>1</v>
      </c>
      <c r="AR878" t="s">
        <v>90</v>
      </c>
      <c r="AT878" t="s">
        <v>90</v>
      </c>
      <c r="AU878" t="s">
        <v>90</v>
      </c>
      <c r="AW878">
        <v>2</v>
      </c>
      <c r="AY878">
        <v>12114.5</v>
      </c>
    </row>
    <row r="879" spans="1:51" ht="12.75" customHeight="1" x14ac:dyDescent="0.2">
      <c r="A879" t="s">
        <v>64</v>
      </c>
      <c r="B879">
        <v>1990</v>
      </c>
      <c r="C879" t="s">
        <v>90</v>
      </c>
      <c r="D879" t="s">
        <v>90</v>
      </c>
      <c r="G879">
        <v>0</v>
      </c>
      <c r="H879" t="s">
        <v>90</v>
      </c>
      <c r="I879" t="s">
        <v>90</v>
      </c>
      <c r="J879" t="s">
        <v>90</v>
      </c>
      <c r="K879" t="s">
        <v>90</v>
      </c>
      <c r="L879" t="s">
        <v>90</v>
      </c>
      <c r="M879" t="s">
        <v>90</v>
      </c>
      <c r="N879" t="s">
        <v>90</v>
      </c>
      <c r="O879">
        <v>0</v>
      </c>
      <c r="P879" t="s">
        <v>90</v>
      </c>
      <c r="Q879" t="s">
        <v>90</v>
      </c>
      <c r="R879" t="s">
        <v>90</v>
      </c>
      <c r="S879" t="s">
        <v>90</v>
      </c>
      <c r="T879" t="s">
        <v>90</v>
      </c>
      <c r="U879" t="s">
        <v>90</v>
      </c>
      <c r="V879" t="s">
        <v>90</v>
      </c>
      <c r="W879" t="s">
        <v>90</v>
      </c>
      <c r="X879" t="s">
        <v>90</v>
      </c>
      <c r="Y879" t="s">
        <v>90</v>
      </c>
      <c r="Z879" t="s">
        <v>90</v>
      </c>
      <c r="AA879" t="s">
        <v>90</v>
      </c>
      <c r="AB879" t="s">
        <v>90</v>
      </c>
      <c r="AC879">
        <v>7913</v>
      </c>
      <c r="AD879">
        <f>AC879/AY879</f>
        <v>0.28058194247946078</v>
      </c>
      <c r="AH879" t="s">
        <v>90</v>
      </c>
      <c r="AI879" t="s">
        <v>90</v>
      </c>
      <c r="AJ879" t="s">
        <v>90</v>
      </c>
      <c r="AK879" t="s">
        <v>90</v>
      </c>
      <c r="AL879" t="s">
        <v>90</v>
      </c>
      <c r="AM879" t="s">
        <v>90</v>
      </c>
      <c r="AN879">
        <v>0</v>
      </c>
      <c r="AO879" t="s">
        <v>90</v>
      </c>
      <c r="AP879" t="s">
        <v>90</v>
      </c>
      <c r="AQ879">
        <v>0</v>
      </c>
      <c r="AR879" t="s">
        <v>90</v>
      </c>
      <c r="AT879" t="s">
        <v>90</v>
      </c>
      <c r="AU879" t="s">
        <v>90</v>
      </c>
      <c r="AW879">
        <v>2</v>
      </c>
      <c r="AY879">
        <v>28202.1</v>
      </c>
    </row>
    <row r="880" spans="1:51" ht="12.75" customHeight="1" x14ac:dyDescent="0.2">
      <c r="A880" t="s">
        <v>65</v>
      </c>
      <c r="B880">
        <v>1990</v>
      </c>
      <c r="C880" t="s">
        <v>90</v>
      </c>
      <c r="D880" t="s">
        <v>90</v>
      </c>
      <c r="G880">
        <v>1</v>
      </c>
      <c r="H880" t="s">
        <v>90</v>
      </c>
      <c r="I880" t="s">
        <v>90</v>
      </c>
      <c r="J880" t="s">
        <v>90</v>
      </c>
      <c r="K880" t="s">
        <v>90</v>
      </c>
      <c r="L880" t="s">
        <v>90</v>
      </c>
      <c r="M880" t="s">
        <v>90</v>
      </c>
      <c r="N880" t="s">
        <v>90</v>
      </c>
      <c r="O880">
        <v>0</v>
      </c>
      <c r="P880" t="s">
        <v>90</v>
      </c>
      <c r="Q880" t="s">
        <v>90</v>
      </c>
      <c r="R880" t="s">
        <v>90</v>
      </c>
      <c r="S880" t="s">
        <v>90</v>
      </c>
      <c r="T880" t="s">
        <v>90</v>
      </c>
      <c r="U880" t="s">
        <v>90</v>
      </c>
      <c r="V880" t="s">
        <v>90</v>
      </c>
      <c r="W880" t="s">
        <v>90</v>
      </c>
      <c r="X880" t="s">
        <v>90</v>
      </c>
      <c r="Y880" t="s">
        <v>90</v>
      </c>
      <c r="Z880" t="s">
        <v>90</v>
      </c>
      <c r="AA880" t="s">
        <v>90</v>
      </c>
      <c r="AB880" t="s">
        <v>90</v>
      </c>
      <c r="AC880">
        <v>317665</v>
      </c>
      <c r="AD880">
        <f>AC880/AY880</f>
        <v>13.421708636133175</v>
      </c>
      <c r="AH880" t="s">
        <v>90</v>
      </c>
      <c r="AI880" t="s">
        <v>90</v>
      </c>
      <c r="AJ880" t="s">
        <v>90</v>
      </c>
      <c r="AK880" t="s">
        <v>90</v>
      </c>
      <c r="AL880" t="s">
        <v>90</v>
      </c>
      <c r="AM880" t="s">
        <v>90</v>
      </c>
      <c r="AN880">
        <v>1</v>
      </c>
      <c r="AO880" t="s">
        <v>90</v>
      </c>
      <c r="AP880" t="s">
        <v>90</v>
      </c>
      <c r="AQ880">
        <v>0</v>
      </c>
      <c r="AR880" t="s">
        <v>90</v>
      </c>
      <c r="AT880" t="s">
        <v>90</v>
      </c>
      <c r="AU880" t="s">
        <v>90</v>
      </c>
      <c r="AW880">
        <v>2</v>
      </c>
      <c r="AY880">
        <v>23668</v>
      </c>
    </row>
    <row r="881" spans="1:51" ht="12.75" customHeight="1" x14ac:dyDescent="0.2">
      <c r="A881" t="s">
        <v>66</v>
      </c>
      <c r="B881">
        <v>1990</v>
      </c>
      <c r="C881" t="s">
        <v>90</v>
      </c>
      <c r="D881" t="s">
        <v>90</v>
      </c>
      <c r="G881">
        <v>0</v>
      </c>
      <c r="H881" t="s">
        <v>90</v>
      </c>
      <c r="I881" t="s">
        <v>90</v>
      </c>
      <c r="J881" t="s">
        <v>90</v>
      </c>
      <c r="K881" t="s">
        <v>90</v>
      </c>
      <c r="L881" t="s">
        <v>90</v>
      </c>
      <c r="M881" t="s">
        <v>90</v>
      </c>
      <c r="N881" t="s">
        <v>90</v>
      </c>
      <c r="O881">
        <v>0</v>
      </c>
      <c r="P881" t="s">
        <v>90</v>
      </c>
      <c r="Q881" t="s">
        <v>90</v>
      </c>
      <c r="R881" t="s">
        <v>90</v>
      </c>
      <c r="S881" t="s">
        <v>90</v>
      </c>
      <c r="T881" t="s">
        <v>90</v>
      </c>
      <c r="U881" t="s">
        <v>90</v>
      </c>
      <c r="V881" t="s">
        <v>90</v>
      </c>
      <c r="W881" t="s">
        <v>90</v>
      </c>
      <c r="X881" t="s">
        <v>90</v>
      </c>
      <c r="Y881" t="s">
        <v>90</v>
      </c>
      <c r="Z881" t="s">
        <v>90</v>
      </c>
      <c r="AA881" t="s">
        <v>90</v>
      </c>
      <c r="AB881" t="s">
        <v>90</v>
      </c>
      <c r="AC881">
        <v>11859</v>
      </c>
      <c r="AD881">
        <f>AC881/AY881</f>
        <v>0.51521892133777047</v>
      </c>
      <c r="AH881" t="s">
        <v>90</v>
      </c>
      <c r="AI881" t="s">
        <v>90</v>
      </c>
      <c r="AJ881" t="s">
        <v>90</v>
      </c>
      <c r="AK881" t="s">
        <v>90</v>
      </c>
      <c r="AL881" t="s">
        <v>90</v>
      </c>
      <c r="AM881" t="s">
        <v>90</v>
      </c>
      <c r="AN881">
        <v>0</v>
      </c>
      <c r="AO881" t="s">
        <v>90</v>
      </c>
      <c r="AP881" t="s">
        <v>90</v>
      </c>
      <c r="AQ881">
        <v>1</v>
      </c>
      <c r="AR881" t="s">
        <v>90</v>
      </c>
      <c r="AT881" t="s">
        <v>90</v>
      </c>
      <c r="AU881" t="s">
        <v>90</v>
      </c>
      <c r="AW881">
        <v>2</v>
      </c>
      <c r="AY881">
        <v>23017.4</v>
      </c>
    </row>
    <row r="882" spans="1:51" ht="12.75" customHeight="1" x14ac:dyDescent="0.2">
      <c r="A882" t="s">
        <v>67</v>
      </c>
      <c r="B882">
        <v>1990</v>
      </c>
      <c r="C882" t="s">
        <v>90</v>
      </c>
      <c r="D882" t="s">
        <v>90</v>
      </c>
      <c r="G882">
        <v>1</v>
      </c>
      <c r="H882" t="s">
        <v>90</v>
      </c>
      <c r="I882" t="s">
        <v>90</v>
      </c>
      <c r="J882" t="s">
        <v>90</v>
      </c>
      <c r="K882" t="s">
        <v>90</v>
      </c>
      <c r="L882" t="s">
        <v>90</v>
      </c>
      <c r="M882" t="s">
        <v>90</v>
      </c>
      <c r="N882" t="s">
        <v>90</v>
      </c>
      <c r="O882">
        <v>0</v>
      </c>
      <c r="P882" t="s">
        <v>90</v>
      </c>
      <c r="Q882" t="s">
        <v>90</v>
      </c>
      <c r="R882" t="s">
        <v>90</v>
      </c>
      <c r="S882" t="s">
        <v>90</v>
      </c>
      <c r="T882" t="s">
        <v>90</v>
      </c>
      <c r="U882" t="s">
        <v>90</v>
      </c>
      <c r="V882" t="s">
        <v>90</v>
      </c>
      <c r="W882" t="s">
        <v>90</v>
      </c>
      <c r="X882" t="s">
        <v>90</v>
      </c>
      <c r="Y882" t="s">
        <v>90</v>
      </c>
      <c r="Z882" t="s">
        <v>90</v>
      </c>
      <c r="AA882" t="s">
        <v>90</v>
      </c>
      <c r="AB882" t="s">
        <v>90</v>
      </c>
      <c r="AC882">
        <v>236728</v>
      </c>
      <c r="AD882">
        <f>AC882/AY882</f>
        <v>1.2580004038729289</v>
      </c>
      <c r="AH882" t="s">
        <v>90</v>
      </c>
      <c r="AI882" t="s">
        <v>90</v>
      </c>
      <c r="AJ882" t="s">
        <v>90</v>
      </c>
      <c r="AK882" t="s">
        <v>90</v>
      </c>
      <c r="AL882" t="s">
        <v>90</v>
      </c>
      <c r="AM882" t="s">
        <v>90</v>
      </c>
      <c r="AN882">
        <v>0</v>
      </c>
      <c r="AO882" t="s">
        <v>90</v>
      </c>
      <c r="AP882" t="s">
        <v>90</v>
      </c>
      <c r="AQ882">
        <v>0</v>
      </c>
      <c r="AR882" t="s">
        <v>90</v>
      </c>
      <c r="AT882" t="s">
        <v>90</v>
      </c>
      <c r="AU882" t="s">
        <v>90</v>
      </c>
      <c r="AW882">
        <v>2</v>
      </c>
      <c r="AY882">
        <v>188178</v>
      </c>
    </row>
    <row r="883" spans="1:51" ht="12.75" customHeight="1" x14ac:dyDescent="0.2">
      <c r="A883" t="s">
        <v>68</v>
      </c>
      <c r="B883">
        <v>1990</v>
      </c>
      <c r="C883" t="s">
        <v>90</v>
      </c>
      <c r="D883" t="s">
        <v>90</v>
      </c>
      <c r="G883">
        <v>1</v>
      </c>
      <c r="H883" t="s">
        <v>90</v>
      </c>
      <c r="I883" t="s">
        <v>90</v>
      </c>
      <c r="J883" t="s">
        <v>90</v>
      </c>
      <c r="K883" t="s">
        <v>90</v>
      </c>
      <c r="L883" t="s">
        <v>90</v>
      </c>
      <c r="M883" t="s">
        <v>90</v>
      </c>
      <c r="N883" t="s">
        <v>90</v>
      </c>
      <c r="O883">
        <v>1</v>
      </c>
      <c r="P883" t="s">
        <v>90</v>
      </c>
      <c r="Q883" t="s">
        <v>90</v>
      </c>
      <c r="R883" t="s">
        <v>90</v>
      </c>
      <c r="S883" t="s">
        <v>90</v>
      </c>
      <c r="T883" t="s">
        <v>90</v>
      </c>
      <c r="U883" t="s">
        <v>90</v>
      </c>
      <c r="V883" t="s">
        <v>90</v>
      </c>
      <c r="W883" t="s">
        <v>90</v>
      </c>
      <c r="X883" t="s">
        <v>90</v>
      </c>
      <c r="Y883" t="s">
        <v>90</v>
      </c>
      <c r="Z883" t="s">
        <v>90</v>
      </c>
      <c r="AA883" t="s">
        <v>90</v>
      </c>
      <c r="AB883" t="s">
        <v>90</v>
      </c>
      <c r="AC883">
        <v>856</v>
      </c>
      <c r="AD883">
        <f>AC883/AY883</f>
        <v>3.8517091959557048E-2</v>
      </c>
      <c r="AH883" t="s">
        <v>90</v>
      </c>
      <c r="AI883" t="s">
        <v>90</v>
      </c>
      <c r="AJ883" t="s">
        <v>90</v>
      </c>
      <c r="AK883" t="s">
        <v>90</v>
      </c>
      <c r="AL883" t="s">
        <v>90</v>
      </c>
      <c r="AM883" t="s">
        <v>90</v>
      </c>
      <c r="AN883">
        <v>0</v>
      </c>
      <c r="AO883" t="s">
        <v>90</v>
      </c>
      <c r="AP883" t="s">
        <v>90</v>
      </c>
      <c r="AQ883">
        <v>1</v>
      </c>
      <c r="AR883" t="s">
        <v>90</v>
      </c>
      <c r="AT883" t="s">
        <v>90</v>
      </c>
      <c r="AU883" t="s">
        <v>90</v>
      </c>
      <c r="AW883">
        <v>2</v>
      </c>
      <c r="AY883">
        <v>22223.9</v>
      </c>
    </row>
    <row r="884" spans="1:51" ht="12.75" customHeight="1" x14ac:dyDescent="0.2">
      <c r="A884" t="s">
        <v>70</v>
      </c>
      <c r="B884">
        <v>1990</v>
      </c>
      <c r="C884" t="s">
        <v>90</v>
      </c>
      <c r="D884" t="s">
        <v>90</v>
      </c>
      <c r="G884">
        <v>1</v>
      </c>
      <c r="H884" t="s">
        <v>90</v>
      </c>
      <c r="I884" t="s">
        <v>90</v>
      </c>
      <c r="J884" t="s">
        <v>90</v>
      </c>
      <c r="K884" t="s">
        <v>90</v>
      </c>
      <c r="L884" t="s">
        <v>90</v>
      </c>
      <c r="M884" t="s">
        <v>90</v>
      </c>
      <c r="N884" t="s">
        <v>90</v>
      </c>
      <c r="O884">
        <v>0</v>
      </c>
      <c r="P884" t="s">
        <v>90</v>
      </c>
      <c r="Q884" t="s">
        <v>90</v>
      </c>
      <c r="R884" t="s">
        <v>90</v>
      </c>
      <c r="S884" t="s">
        <v>90</v>
      </c>
      <c r="T884" t="s">
        <v>90</v>
      </c>
      <c r="U884" t="s">
        <v>90</v>
      </c>
      <c r="V884" t="s">
        <v>90</v>
      </c>
      <c r="W884" t="s">
        <v>90</v>
      </c>
      <c r="X884" t="s">
        <v>90</v>
      </c>
      <c r="Y884" t="s">
        <v>90</v>
      </c>
      <c r="Z884" t="s">
        <v>90</v>
      </c>
      <c r="AA884" t="s">
        <v>90</v>
      </c>
      <c r="AB884" t="s">
        <v>90</v>
      </c>
      <c r="AC884">
        <v>79227</v>
      </c>
      <c r="AD884">
        <f>AC884/AY884</f>
        <v>0.1890931395948294</v>
      </c>
      <c r="AH884" t="s">
        <v>90</v>
      </c>
      <c r="AI884" t="s">
        <v>90</v>
      </c>
      <c r="AJ884" t="s">
        <v>90</v>
      </c>
      <c r="AK884" t="s">
        <v>90</v>
      </c>
      <c r="AL884" t="s">
        <v>90</v>
      </c>
      <c r="AM884" t="s">
        <v>90</v>
      </c>
      <c r="AN884">
        <v>0</v>
      </c>
      <c r="AO884" t="s">
        <v>90</v>
      </c>
      <c r="AP884" t="s">
        <v>90</v>
      </c>
      <c r="AQ884">
        <v>0</v>
      </c>
      <c r="AR884" t="s">
        <v>90</v>
      </c>
      <c r="AT884" t="s">
        <v>90</v>
      </c>
      <c r="AU884" t="s">
        <v>90</v>
      </c>
      <c r="AW884">
        <v>2</v>
      </c>
      <c r="AY884">
        <v>418984</v>
      </c>
    </row>
    <row r="885" spans="1:51" ht="12.75" customHeight="1" x14ac:dyDescent="0.2">
      <c r="A885" t="s">
        <v>71</v>
      </c>
      <c r="B885">
        <v>1990</v>
      </c>
      <c r="C885" t="s">
        <v>90</v>
      </c>
      <c r="D885" t="s">
        <v>90</v>
      </c>
      <c r="G885">
        <v>1</v>
      </c>
      <c r="H885" t="s">
        <v>90</v>
      </c>
      <c r="I885" t="s">
        <v>90</v>
      </c>
      <c r="J885" t="s">
        <v>90</v>
      </c>
      <c r="K885" t="s">
        <v>90</v>
      </c>
      <c r="L885" t="s">
        <v>90</v>
      </c>
      <c r="M885" t="s">
        <v>90</v>
      </c>
      <c r="N885" t="s">
        <v>90</v>
      </c>
      <c r="O885">
        <v>1</v>
      </c>
      <c r="P885" t="s">
        <v>90</v>
      </c>
      <c r="Q885" t="s">
        <v>90</v>
      </c>
      <c r="R885" t="s">
        <v>90</v>
      </c>
      <c r="S885" t="s">
        <v>90</v>
      </c>
      <c r="T885" t="s">
        <v>90</v>
      </c>
      <c r="U885" t="s">
        <v>90</v>
      </c>
      <c r="V885" t="s">
        <v>90</v>
      </c>
      <c r="W885" t="s">
        <v>90</v>
      </c>
      <c r="X885" t="s">
        <v>90</v>
      </c>
      <c r="Y885" t="s">
        <v>90</v>
      </c>
      <c r="Z885" t="s">
        <v>90</v>
      </c>
      <c r="AA885" t="s">
        <v>90</v>
      </c>
      <c r="AB885" t="s">
        <v>90</v>
      </c>
      <c r="AC885">
        <v>0</v>
      </c>
      <c r="AD885">
        <f>AC885/AY885</f>
        <v>0</v>
      </c>
      <c r="AH885" t="s">
        <v>90</v>
      </c>
      <c r="AI885" t="s">
        <v>90</v>
      </c>
      <c r="AJ885" t="s">
        <v>90</v>
      </c>
      <c r="AK885" t="s">
        <v>90</v>
      </c>
      <c r="AL885" t="s">
        <v>90</v>
      </c>
      <c r="AM885" t="s">
        <v>90</v>
      </c>
      <c r="AN885">
        <v>0</v>
      </c>
      <c r="AO885" t="s">
        <v>90</v>
      </c>
      <c r="AP885" t="s">
        <v>90</v>
      </c>
      <c r="AQ885">
        <v>0</v>
      </c>
      <c r="AR885" t="s">
        <v>90</v>
      </c>
      <c r="AT885" t="s">
        <v>90</v>
      </c>
      <c r="AU885" t="s">
        <v>90</v>
      </c>
      <c r="AW885">
        <v>2</v>
      </c>
      <c r="AY885">
        <v>112769</v>
      </c>
    </row>
    <row r="886" spans="1:51" ht="12.75" customHeight="1" x14ac:dyDescent="0.2">
      <c r="A886" t="s">
        <v>72</v>
      </c>
      <c r="B886">
        <v>1990</v>
      </c>
      <c r="C886" t="s">
        <v>90</v>
      </c>
      <c r="D886" t="s">
        <v>90</v>
      </c>
      <c r="G886">
        <v>0</v>
      </c>
      <c r="H886" t="s">
        <v>90</v>
      </c>
      <c r="I886" t="s">
        <v>90</v>
      </c>
      <c r="J886" t="s">
        <v>90</v>
      </c>
      <c r="K886" t="s">
        <v>90</v>
      </c>
      <c r="L886" t="s">
        <v>90</v>
      </c>
      <c r="M886" t="s">
        <v>90</v>
      </c>
      <c r="N886" t="s">
        <v>90</v>
      </c>
      <c r="O886">
        <v>1</v>
      </c>
      <c r="P886" t="s">
        <v>90</v>
      </c>
      <c r="Q886" t="s">
        <v>90</v>
      </c>
      <c r="R886" t="s">
        <v>90</v>
      </c>
      <c r="S886" t="s">
        <v>90</v>
      </c>
      <c r="T886" t="s">
        <v>90</v>
      </c>
      <c r="U886" t="s">
        <v>90</v>
      </c>
      <c r="V886" t="s">
        <v>90</v>
      </c>
      <c r="W886" t="s">
        <v>90</v>
      </c>
      <c r="X886" t="s">
        <v>90</v>
      </c>
      <c r="Y886" t="s">
        <v>90</v>
      </c>
      <c r="Z886" t="s">
        <v>90</v>
      </c>
      <c r="AA886" t="s">
        <v>90</v>
      </c>
      <c r="AB886" t="s">
        <v>90</v>
      </c>
      <c r="AC886">
        <v>4922</v>
      </c>
      <c r="AD886">
        <f>AC886/AY886</f>
        <v>0.49764221526615066</v>
      </c>
      <c r="AH886" t="s">
        <v>90</v>
      </c>
      <c r="AI886" t="s">
        <v>90</v>
      </c>
      <c r="AJ886" t="s">
        <v>90</v>
      </c>
      <c r="AK886" t="s">
        <v>90</v>
      </c>
      <c r="AL886" t="s">
        <v>90</v>
      </c>
      <c r="AM886" t="s">
        <v>90</v>
      </c>
      <c r="AN886">
        <v>0</v>
      </c>
      <c r="AO886" t="s">
        <v>90</v>
      </c>
      <c r="AP886" t="s">
        <v>90</v>
      </c>
      <c r="AQ886">
        <v>0</v>
      </c>
      <c r="AR886" t="s">
        <v>90</v>
      </c>
      <c r="AT886" t="s">
        <v>90</v>
      </c>
      <c r="AU886" t="s">
        <v>90</v>
      </c>
      <c r="AW886">
        <v>2</v>
      </c>
      <c r="AY886">
        <v>9890.64</v>
      </c>
    </row>
    <row r="887" spans="1:51" ht="12.75" customHeight="1" x14ac:dyDescent="0.2">
      <c r="A887" t="s">
        <v>73</v>
      </c>
      <c r="B887">
        <v>1990</v>
      </c>
      <c r="C887" t="s">
        <v>90</v>
      </c>
      <c r="D887" t="s">
        <v>90</v>
      </c>
      <c r="G887">
        <v>1</v>
      </c>
      <c r="H887" t="s">
        <v>90</v>
      </c>
      <c r="I887" t="s">
        <v>90</v>
      </c>
      <c r="J887" t="s">
        <v>90</v>
      </c>
      <c r="K887" t="s">
        <v>90</v>
      </c>
      <c r="L887" t="s">
        <v>90</v>
      </c>
      <c r="M887" t="s">
        <v>90</v>
      </c>
      <c r="N887" t="s">
        <v>90</v>
      </c>
      <c r="O887">
        <v>1</v>
      </c>
      <c r="P887" t="s">
        <v>90</v>
      </c>
      <c r="Q887" t="s">
        <v>90</v>
      </c>
      <c r="R887" t="s">
        <v>90</v>
      </c>
      <c r="S887" t="s">
        <v>90</v>
      </c>
      <c r="T887" t="s">
        <v>90</v>
      </c>
      <c r="U887" t="s">
        <v>90</v>
      </c>
      <c r="V887" t="s">
        <v>90</v>
      </c>
      <c r="W887" t="s">
        <v>90</v>
      </c>
      <c r="X887" t="s">
        <v>90</v>
      </c>
      <c r="Y887" t="s">
        <v>90</v>
      </c>
      <c r="Z887" t="s">
        <v>90</v>
      </c>
      <c r="AA887" t="s">
        <v>90</v>
      </c>
      <c r="AB887" t="s">
        <v>90</v>
      </c>
      <c r="AC887">
        <v>13642</v>
      </c>
      <c r="AD887">
        <f>AC887/AY887</f>
        <v>6.9188322885602421E-2</v>
      </c>
      <c r="AH887" t="s">
        <v>90</v>
      </c>
      <c r="AI887" t="s">
        <v>90</v>
      </c>
      <c r="AJ887" t="s">
        <v>90</v>
      </c>
      <c r="AK887" t="s">
        <v>90</v>
      </c>
      <c r="AL887" t="s">
        <v>90</v>
      </c>
      <c r="AM887" t="s">
        <v>90</v>
      </c>
      <c r="AN887">
        <v>0</v>
      </c>
      <c r="AO887" t="s">
        <v>90</v>
      </c>
      <c r="AP887" t="s">
        <v>90</v>
      </c>
      <c r="AQ887">
        <v>0</v>
      </c>
      <c r="AR887" t="s">
        <v>90</v>
      </c>
      <c r="AT887" t="s">
        <v>90</v>
      </c>
      <c r="AU887" t="s">
        <v>90</v>
      </c>
      <c r="AW887">
        <v>2</v>
      </c>
      <c r="AY887">
        <v>197172</v>
      </c>
    </row>
    <row r="888" spans="1:51" ht="12.75" customHeight="1" x14ac:dyDescent="0.2">
      <c r="A888" t="s">
        <v>74</v>
      </c>
      <c r="B888">
        <v>1990</v>
      </c>
      <c r="C888" t="s">
        <v>90</v>
      </c>
      <c r="D888" t="s">
        <v>90</v>
      </c>
      <c r="G888">
        <v>1</v>
      </c>
      <c r="H888" t="s">
        <v>90</v>
      </c>
      <c r="I888" t="s">
        <v>90</v>
      </c>
      <c r="J888" t="s">
        <v>90</v>
      </c>
      <c r="K888" t="s">
        <v>90</v>
      </c>
      <c r="L888" t="s">
        <v>90</v>
      </c>
      <c r="M888" t="s">
        <v>90</v>
      </c>
      <c r="N888" t="s">
        <v>90</v>
      </c>
      <c r="O888">
        <v>1</v>
      </c>
      <c r="P888" t="s">
        <v>90</v>
      </c>
      <c r="Q888" t="s">
        <v>90</v>
      </c>
      <c r="R888" t="s">
        <v>90</v>
      </c>
      <c r="S888" t="s">
        <v>90</v>
      </c>
      <c r="T888" t="s">
        <v>90</v>
      </c>
      <c r="U888" t="s">
        <v>90</v>
      </c>
      <c r="V888" t="s">
        <v>90</v>
      </c>
      <c r="W888" t="s">
        <v>90</v>
      </c>
      <c r="X888" t="s">
        <v>90</v>
      </c>
      <c r="Y888" t="s">
        <v>90</v>
      </c>
      <c r="Z888" t="s">
        <v>90</v>
      </c>
      <c r="AA888" t="s">
        <v>90</v>
      </c>
      <c r="AB888" t="s">
        <v>90</v>
      </c>
      <c r="AC888">
        <v>8345</v>
      </c>
      <c r="AD888">
        <f>AC888/AY888</f>
        <v>0.16834541372221898</v>
      </c>
      <c r="AH888" t="s">
        <v>90</v>
      </c>
      <c r="AI888" t="s">
        <v>90</v>
      </c>
      <c r="AJ888" t="s">
        <v>90</v>
      </c>
      <c r="AK888" t="s">
        <v>90</v>
      </c>
      <c r="AL888" t="s">
        <v>90</v>
      </c>
      <c r="AM888" t="s">
        <v>90</v>
      </c>
      <c r="AN888">
        <v>0</v>
      </c>
      <c r="AO888" t="s">
        <v>90</v>
      </c>
      <c r="AP888" t="s">
        <v>90</v>
      </c>
      <c r="AQ888">
        <v>0</v>
      </c>
      <c r="AR888" t="s">
        <v>90</v>
      </c>
      <c r="AT888" t="s">
        <v>90</v>
      </c>
      <c r="AU888" t="s">
        <v>90</v>
      </c>
      <c r="AW888">
        <v>2</v>
      </c>
      <c r="AY888">
        <v>49570.7</v>
      </c>
    </row>
    <row r="889" spans="1:51" ht="12.75" customHeight="1" x14ac:dyDescent="0.2">
      <c r="A889" t="s">
        <v>75</v>
      </c>
      <c r="B889">
        <v>1990</v>
      </c>
      <c r="C889" t="s">
        <v>90</v>
      </c>
      <c r="D889" t="s">
        <v>90</v>
      </c>
      <c r="G889">
        <v>0</v>
      </c>
      <c r="H889" t="s">
        <v>90</v>
      </c>
      <c r="I889" t="s">
        <v>90</v>
      </c>
      <c r="J889" t="s">
        <v>90</v>
      </c>
      <c r="K889" t="s">
        <v>90</v>
      </c>
      <c r="L889" t="s">
        <v>90</v>
      </c>
      <c r="M889" t="s">
        <v>90</v>
      </c>
      <c r="N889" t="s">
        <v>90</v>
      </c>
      <c r="O889">
        <v>1</v>
      </c>
      <c r="P889" t="s">
        <v>90</v>
      </c>
      <c r="Q889" t="s">
        <v>90</v>
      </c>
      <c r="R889" t="s">
        <v>90</v>
      </c>
      <c r="S889" t="s">
        <v>90</v>
      </c>
      <c r="T889" t="s">
        <v>90</v>
      </c>
      <c r="U889" t="s">
        <v>90</v>
      </c>
      <c r="V889" t="s">
        <v>90</v>
      </c>
      <c r="W889" t="s">
        <v>90</v>
      </c>
      <c r="X889" t="s">
        <v>90</v>
      </c>
      <c r="Y889" t="s">
        <v>90</v>
      </c>
      <c r="Z889" t="s">
        <v>90</v>
      </c>
      <c r="AA889" t="s">
        <v>90</v>
      </c>
      <c r="AB889" t="s">
        <v>90</v>
      </c>
      <c r="AC889">
        <v>4953</v>
      </c>
      <c r="AD889">
        <f>AC889/AY889</f>
        <v>9.9388578640987116E-2</v>
      </c>
      <c r="AH889" t="s">
        <v>90</v>
      </c>
      <c r="AI889" t="s">
        <v>90</v>
      </c>
      <c r="AJ889" t="s">
        <v>90</v>
      </c>
      <c r="AK889" t="s">
        <v>90</v>
      </c>
      <c r="AL889" t="s">
        <v>90</v>
      </c>
      <c r="AM889" t="s">
        <v>90</v>
      </c>
      <c r="AN889">
        <v>0</v>
      </c>
      <c r="AO889" t="s">
        <v>90</v>
      </c>
      <c r="AP889" t="s">
        <v>90</v>
      </c>
      <c r="AQ889">
        <v>0</v>
      </c>
      <c r="AR889" t="s">
        <v>90</v>
      </c>
      <c r="AT889" t="s">
        <v>90</v>
      </c>
      <c r="AU889" t="s">
        <v>90</v>
      </c>
      <c r="AW889">
        <v>2</v>
      </c>
      <c r="AY889">
        <v>49834.7</v>
      </c>
    </row>
    <row r="890" spans="1:51" ht="12.75" customHeight="1" x14ac:dyDescent="0.2">
      <c r="A890" t="s">
        <v>76</v>
      </c>
      <c r="B890">
        <v>1990</v>
      </c>
      <c r="C890" t="s">
        <v>90</v>
      </c>
      <c r="D890" t="s">
        <v>90</v>
      </c>
      <c r="G890">
        <v>1</v>
      </c>
      <c r="H890" t="s">
        <v>90</v>
      </c>
      <c r="I890" t="s">
        <v>90</v>
      </c>
      <c r="J890" t="s">
        <v>90</v>
      </c>
      <c r="K890" t="s">
        <v>90</v>
      </c>
      <c r="L890" t="s">
        <v>90</v>
      </c>
      <c r="M890" t="s">
        <v>90</v>
      </c>
      <c r="N890" t="s">
        <v>90</v>
      </c>
      <c r="O890">
        <v>0</v>
      </c>
      <c r="P890" t="s">
        <v>90</v>
      </c>
      <c r="Q890" t="s">
        <v>90</v>
      </c>
      <c r="R890" t="s">
        <v>90</v>
      </c>
      <c r="S890" t="s">
        <v>90</v>
      </c>
      <c r="T890" t="s">
        <v>90</v>
      </c>
      <c r="U890" t="s">
        <v>90</v>
      </c>
      <c r="V890" t="s">
        <v>90</v>
      </c>
      <c r="W890" t="s">
        <v>90</v>
      </c>
      <c r="X890" t="s">
        <v>90</v>
      </c>
      <c r="Y890" t="s">
        <v>90</v>
      </c>
      <c r="Z890" t="s">
        <v>90</v>
      </c>
      <c r="AA890" t="s">
        <v>90</v>
      </c>
      <c r="AB890" t="s">
        <v>90</v>
      </c>
      <c r="AC890">
        <v>9613</v>
      </c>
      <c r="AD890">
        <f>AC890/AY890</f>
        <v>4.2377140237343729E-2</v>
      </c>
      <c r="AH890" t="s">
        <v>90</v>
      </c>
      <c r="AI890" t="s">
        <v>90</v>
      </c>
      <c r="AJ890" t="s">
        <v>90</v>
      </c>
      <c r="AK890" t="s">
        <v>90</v>
      </c>
      <c r="AL890" t="s">
        <v>90</v>
      </c>
      <c r="AM890" t="s">
        <v>90</v>
      </c>
      <c r="AN890">
        <v>0</v>
      </c>
      <c r="AO890" t="s">
        <v>90</v>
      </c>
      <c r="AP890" t="s">
        <v>90</v>
      </c>
      <c r="AQ890">
        <v>1</v>
      </c>
      <c r="AR890" t="s">
        <v>90</v>
      </c>
      <c r="AT890" t="s">
        <v>90</v>
      </c>
      <c r="AU890" t="s">
        <v>90</v>
      </c>
      <c r="AW890">
        <v>2</v>
      </c>
      <c r="AY890">
        <v>226844</v>
      </c>
    </row>
    <row r="891" spans="1:51" ht="12.75" customHeight="1" x14ac:dyDescent="0.2">
      <c r="A891" t="s">
        <v>77</v>
      </c>
      <c r="B891">
        <v>1990</v>
      </c>
      <c r="C891" t="s">
        <v>90</v>
      </c>
      <c r="D891" t="s">
        <v>90</v>
      </c>
      <c r="G891">
        <v>0</v>
      </c>
      <c r="H891" t="s">
        <v>90</v>
      </c>
      <c r="I891" t="s">
        <v>90</v>
      </c>
      <c r="J891" t="s">
        <v>90</v>
      </c>
      <c r="K891" t="s">
        <v>90</v>
      </c>
      <c r="L891" t="s">
        <v>90</v>
      </c>
      <c r="M891" t="s">
        <v>90</v>
      </c>
      <c r="N891" t="s">
        <v>90</v>
      </c>
      <c r="O891">
        <v>0</v>
      </c>
      <c r="P891" t="s">
        <v>90</v>
      </c>
      <c r="Q891" t="s">
        <v>90</v>
      </c>
      <c r="R891" t="s">
        <v>90</v>
      </c>
      <c r="S891" t="s">
        <v>90</v>
      </c>
      <c r="T891" t="s">
        <v>90</v>
      </c>
      <c r="U891" t="s">
        <v>90</v>
      </c>
      <c r="V891" t="s">
        <v>90</v>
      </c>
      <c r="W891" t="s">
        <v>90</v>
      </c>
      <c r="X891" t="s">
        <v>90</v>
      </c>
      <c r="Y891" t="s">
        <v>90</v>
      </c>
      <c r="Z891" t="s">
        <v>90</v>
      </c>
      <c r="AA891" t="s">
        <v>90</v>
      </c>
      <c r="AB891" t="s">
        <v>90</v>
      </c>
      <c r="AC891">
        <v>12309</v>
      </c>
      <c r="AD891">
        <f>AC891/AY891</f>
        <v>0.61120821498798339</v>
      </c>
      <c r="AH891" t="s">
        <v>90</v>
      </c>
      <c r="AI891" t="s">
        <v>90</v>
      </c>
      <c r="AJ891" t="s">
        <v>90</v>
      </c>
      <c r="AK891" t="s">
        <v>90</v>
      </c>
      <c r="AL891" t="s">
        <v>90</v>
      </c>
      <c r="AM891" t="s">
        <v>90</v>
      </c>
      <c r="AN891">
        <v>0</v>
      </c>
      <c r="AO891" t="s">
        <v>90</v>
      </c>
      <c r="AP891" t="s">
        <v>90</v>
      </c>
      <c r="AQ891">
        <v>0</v>
      </c>
      <c r="AR891" t="s">
        <v>90</v>
      </c>
      <c r="AT891" t="s">
        <v>90</v>
      </c>
      <c r="AU891" t="s">
        <v>90</v>
      </c>
      <c r="AW891">
        <v>2</v>
      </c>
      <c r="AY891">
        <v>20138.8</v>
      </c>
    </row>
    <row r="892" spans="1:51" ht="12.75" customHeight="1" x14ac:dyDescent="0.2">
      <c r="A892" t="s">
        <v>78</v>
      </c>
      <c r="B892">
        <v>1990</v>
      </c>
      <c r="C892" t="s">
        <v>90</v>
      </c>
      <c r="D892" t="s">
        <v>90</v>
      </c>
      <c r="G892">
        <v>1</v>
      </c>
      <c r="H892" t="s">
        <v>90</v>
      </c>
      <c r="I892" t="s">
        <v>90</v>
      </c>
      <c r="J892" t="s">
        <v>90</v>
      </c>
      <c r="K892" t="s">
        <v>90</v>
      </c>
      <c r="L892" t="s">
        <v>90</v>
      </c>
      <c r="M892" t="s">
        <v>90</v>
      </c>
      <c r="N892" t="s">
        <v>90</v>
      </c>
      <c r="O892">
        <v>1</v>
      </c>
      <c r="P892" t="s">
        <v>90</v>
      </c>
      <c r="Q892" t="s">
        <v>90</v>
      </c>
      <c r="R892" t="s">
        <v>90</v>
      </c>
      <c r="S892" t="s">
        <v>90</v>
      </c>
      <c r="T892" t="s">
        <v>90</v>
      </c>
      <c r="U892" t="s">
        <v>90</v>
      </c>
      <c r="V892" t="s">
        <v>90</v>
      </c>
      <c r="W892" t="s">
        <v>90</v>
      </c>
      <c r="X892" t="s">
        <v>90</v>
      </c>
      <c r="Y892" t="s">
        <v>90</v>
      </c>
      <c r="Z892" t="s">
        <v>90</v>
      </c>
      <c r="AA892" t="s">
        <v>90</v>
      </c>
      <c r="AB892" t="s">
        <v>90</v>
      </c>
      <c r="AC892">
        <v>12768</v>
      </c>
      <c r="AD892">
        <f>AC892/AY892</f>
        <v>0.2361658562029606</v>
      </c>
      <c r="AH892" t="s">
        <v>90</v>
      </c>
      <c r="AI892" t="s">
        <v>90</v>
      </c>
      <c r="AJ892" t="s">
        <v>90</v>
      </c>
      <c r="AK892" t="s">
        <v>90</v>
      </c>
      <c r="AL892" t="s">
        <v>90</v>
      </c>
      <c r="AM892" t="s">
        <v>90</v>
      </c>
      <c r="AN892">
        <v>0</v>
      </c>
      <c r="AO892" t="s">
        <v>90</v>
      </c>
      <c r="AP892" t="s">
        <v>90</v>
      </c>
      <c r="AQ892">
        <v>0</v>
      </c>
      <c r="AR892" t="s">
        <v>90</v>
      </c>
      <c r="AT892" t="s">
        <v>90</v>
      </c>
      <c r="AU892" t="s">
        <v>90</v>
      </c>
      <c r="AW892">
        <v>2</v>
      </c>
      <c r="AY892">
        <v>54063.7</v>
      </c>
    </row>
    <row r="893" spans="1:51" ht="12.75" customHeight="1" x14ac:dyDescent="0.2">
      <c r="A893" t="s">
        <v>80</v>
      </c>
      <c r="B893">
        <v>1990</v>
      </c>
      <c r="C893" t="s">
        <v>90</v>
      </c>
      <c r="D893" t="s">
        <v>90</v>
      </c>
      <c r="G893">
        <v>0</v>
      </c>
      <c r="H893" t="s">
        <v>90</v>
      </c>
      <c r="I893" t="s">
        <v>90</v>
      </c>
      <c r="J893" t="s">
        <v>90</v>
      </c>
      <c r="K893" t="s">
        <v>90</v>
      </c>
      <c r="L893" t="s">
        <v>90</v>
      </c>
      <c r="M893" t="s">
        <v>90</v>
      </c>
      <c r="N893" t="s">
        <v>90</v>
      </c>
      <c r="O893">
        <v>1</v>
      </c>
      <c r="P893" t="s">
        <v>90</v>
      </c>
      <c r="Q893" t="s">
        <v>90</v>
      </c>
      <c r="R893" t="s">
        <v>90</v>
      </c>
      <c r="S893" t="s">
        <v>90</v>
      </c>
      <c r="T893" t="s">
        <v>90</v>
      </c>
      <c r="U893" t="s">
        <v>90</v>
      </c>
      <c r="V893" t="s">
        <v>90</v>
      </c>
      <c r="W893" t="s">
        <v>90</v>
      </c>
      <c r="X893" t="s">
        <v>90</v>
      </c>
      <c r="Y893" t="s">
        <v>90</v>
      </c>
      <c r="Z893" t="s">
        <v>90</v>
      </c>
      <c r="AA893" t="s">
        <v>90</v>
      </c>
      <c r="AB893" t="s">
        <v>90</v>
      </c>
      <c r="AC893">
        <v>608</v>
      </c>
      <c r="AD893">
        <f>AC893/AY893</f>
        <v>5.5286800276433998E-2</v>
      </c>
      <c r="AH893" t="s">
        <v>90</v>
      </c>
      <c r="AI893" t="s">
        <v>90</v>
      </c>
      <c r="AJ893" t="s">
        <v>90</v>
      </c>
      <c r="AK893" t="s">
        <v>90</v>
      </c>
      <c r="AL893" t="s">
        <v>90</v>
      </c>
      <c r="AM893" t="s">
        <v>90</v>
      </c>
      <c r="AN893">
        <v>0</v>
      </c>
      <c r="AO893" t="s">
        <v>90</v>
      </c>
      <c r="AP893" t="s">
        <v>90</v>
      </c>
      <c r="AQ893">
        <v>0</v>
      </c>
      <c r="AR893" t="s">
        <v>90</v>
      </c>
      <c r="AT893" t="s">
        <v>90</v>
      </c>
      <c r="AU893" t="s">
        <v>90</v>
      </c>
      <c r="AW893">
        <v>2</v>
      </c>
      <c r="AY893">
        <v>10997.2</v>
      </c>
    </row>
    <row r="894" spans="1:51" ht="12.75" customHeight="1" x14ac:dyDescent="0.2">
      <c r="A894" t="s">
        <v>81</v>
      </c>
      <c r="B894">
        <v>1990</v>
      </c>
      <c r="C894" t="s">
        <v>90</v>
      </c>
      <c r="D894" t="s">
        <v>90</v>
      </c>
      <c r="G894">
        <v>1</v>
      </c>
      <c r="H894" t="s">
        <v>90</v>
      </c>
      <c r="I894" t="s">
        <v>90</v>
      </c>
      <c r="J894" t="s">
        <v>90</v>
      </c>
      <c r="K894" t="s">
        <v>90</v>
      </c>
      <c r="L894" t="s">
        <v>90</v>
      </c>
      <c r="M894" t="s">
        <v>90</v>
      </c>
      <c r="N894" t="s">
        <v>90</v>
      </c>
      <c r="O894">
        <v>0</v>
      </c>
      <c r="P894" t="s">
        <v>90</v>
      </c>
      <c r="Q894" t="s">
        <v>90</v>
      </c>
      <c r="R894" t="s">
        <v>90</v>
      </c>
      <c r="S894" t="s">
        <v>90</v>
      </c>
      <c r="T894" t="s">
        <v>90</v>
      </c>
      <c r="U894" t="s">
        <v>90</v>
      </c>
      <c r="V894" t="s">
        <v>90</v>
      </c>
      <c r="W894" t="s">
        <v>90</v>
      </c>
      <c r="X894" t="s">
        <v>90</v>
      </c>
      <c r="Y894" t="s">
        <v>90</v>
      </c>
      <c r="Z894" t="s">
        <v>90</v>
      </c>
      <c r="AA894" t="s">
        <v>90</v>
      </c>
      <c r="AB894" t="s">
        <v>90</v>
      </c>
      <c r="AC894">
        <v>0</v>
      </c>
      <c r="AD894">
        <f>AC894/AY894</f>
        <v>0</v>
      </c>
      <c r="AH894" t="s">
        <v>90</v>
      </c>
      <c r="AI894" t="s">
        <v>90</v>
      </c>
      <c r="AJ894" t="s">
        <v>90</v>
      </c>
      <c r="AK894" t="s">
        <v>90</v>
      </c>
      <c r="AL894" t="s">
        <v>90</v>
      </c>
      <c r="AM894" t="s">
        <v>90</v>
      </c>
      <c r="AN894">
        <v>0</v>
      </c>
      <c r="AO894" t="s">
        <v>90</v>
      </c>
      <c r="AP894" t="s">
        <v>90</v>
      </c>
      <c r="AQ894">
        <v>0</v>
      </c>
      <c r="AR894" t="s">
        <v>90</v>
      </c>
      <c r="AT894" t="s">
        <v>90</v>
      </c>
      <c r="AU894" t="s">
        <v>90</v>
      </c>
      <c r="AW894">
        <v>2</v>
      </c>
      <c r="AY894">
        <v>79462.7</v>
      </c>
    </row>
    <row r="895" spans="1:51" ht="12.75" customHeight="1" x14ac:dyDescent="0.2">
      <c r="A895" t="s">
        <v>82</v>
      </c>
      <c r="B895">
        <v>1990</v>
      </c>
      <c r="C895" t="s">
        <v>90</v>
      </c>
      <c r="D895" t="s">
        <v>90</v>
      </c>
      <c r="G895">
        <v>1</v>
      </c>
      <c r="H895" t="s">
        <v>90</v>
      </c>
      <c r="I895" t="s">
        <v>90</v>
      </c>
      <c r="J895" t="s">
        <v>90</v>
      </c>
      <c r="K895" t="s">
        <v>90</v>
      </c>
      <c r="L895" t="s">
        <v>90</v>
      </c>
      <c r="M895" t="s">
        <v>90</v>
      </c>
      <c r="N895" t="s">
        <v>90</v>
      </c>
      <c r="O895">
        <v>0</v>
      </c>
      <c r="P895" t="s">
        <v>90</v>
      </c>
      <c r="Q895" t="s">
        <v>90</v>
      </c>
      <c r="R895" t="s">
        <v>90</v>
      </c>
      <c r="S895" t="s">
        <v>90</v>
      </c>
      <c r="T895" t="s">
        <v>90</v>
      </c>
      <c r="U895" t="s">
        <v>90</v>
      </c>
      <c r="V895" t="s">
        <v>90</v>
      </c>
      <c r="W895" t="s">
        <v>90</v>
      </c>
      <c r="X895" t="s">
        <v>90</v>
      </c>
      <c r="Y895" t="s">
        <v>90</v>
      </c>
      <c r="Z895" t="s">
        <v>90</v>
      </c>
      <c r="AA895" t="s">
        <v>90</v>
      </c>
      <c r="AB895" t="s">
        <v>90</v>
      </c>
      <c r="AC895">
        <v>23</v>
      </c>
      <c r="AD895">
        <f>AC895/AY895</f>
        <v>8.0808080808080811E-5</v>
      </c>
      <c r="AH895" t="s">
        <v>90</v>
      </c>
      <c r="AI895" t="s">
        <v>90</v>
      </c>
      <c r="AJ895" t="s">
        <v>90</v>
      </c>
      <c r="AK895" t="s">
        <v>90</v>
      </c>
      <c r="AL895" t="s">
        <v>90</v>
      </c>
      <c r="AM895" t="s">
        <v>90</v>
      </c>
      <c r="AN895">
        <v>0</v>
      </c>
      <c r="AO895" t="s">
        <v>90</v>
      </c>
      <c r="AP895" t="s">
        <v>90</v>
      </c>
      <c r="AQ895">
        <v>0</v>
      </c>
      <c r="AR895" t="s">
        <v>90</v>
      </c>
      <c r="AT895" t="s">
        <v>90</v>
      </c>
      <c r="AU895" t="s">
        <v>90</v>
      </c>
      <c r="AW895">
        <v>2</v>
      </c>
      <c r="AY895">
        <v>284625</v>
      </c>
    </row>
    <row r="896" spans="1:51" ht="12.75" customHeight="1" x14ac:dyDescent="0.2">
      <c r="A896" t="s">
        <v>83</v>
      </c>
      <c r="B896">
        <v>1990</v>
      </c>
      <c r="C896" t="s">
        <v>90</v>
      </c>
      <c r="D896" t="s">
        <v>90</v>
      </c>
      <c r="G896">
        <v>1</v>
      </c>
      <c r="H896" t="s">
        <v>90</v>
      </c>
      <c r="I896" t="s">
        <v>90</v>
      </c>
      <c r="J896" t="s">
        <v>90</v>
      </c>
      <c r="K896" t="s">
        <v>90</v>
      </c>
      <c r="L896" t="s">
        <v>90</v>
      </c>
      <c r="M896" t="s">
        <v>90</v>
      </c>
      <c r="N896" t="s">
        <v>90</v>
      </c>
      <c r="O896">
        <v>1</v>
      </c>
      <c r="P896" t="s">
        <v>90</v>
      </c>
      <c r="Q896" t="s">
        <v>90</v>
      </c>
      <c r="R896" t="s">
        <v>90</v>
      </c>
      <c r="S896" t="s">
        <v>90</v>
      </c>
      <c r="T896" t="s">
        <v>90</v>
      </c>
      <c r="U896" t="s">
        <v>90</v>
      </c>
      <c r="V896" t="s">
        <v>90</v>
      </c>
      <c r="W896" t="s">
        <v>90</v>
      </c>
      <c r="X896" t="s">
        <v>90</v>
      </c>
      <c r="Y896" t="s">
        <v>90</v>
      </c>
      <c r="Z896" t="s">
        <v>90</v>
      </c>
      <c r="AA896" t="s">
        <v>90</v>
      </c>
      <c r="AB896" t="s">
        <v>90</v>
      </c>
      <c r="AC896">
        <v>0</v>
      </c>
      <c r="AD896">
        <f>AC896/AY896</f>
        <v>0</v>
      </c>
      <c r="AH896" t="s">
        <v>90</v>
      </c>
      <c r="AI896" t="s">
        <v>90</v>
      </c>
      <c r="AJ896" t="s">
        <v>90</v>
      </c>
      <c r="AK896" t="s">
        <v>90</v>
      </c>
      <c r="AL896" t="s">
        <v>90</v>
      </c>
      <c r="AM896" t="s">
        <v>90</v>
      </c>
      <c r="AN896">
        <v>0</v>
      </c>
      <c r="AO896" t="s">
        <v>90</v>
      </c>
      <c r="AP896" t="s">
        <v>90</v>
      </c>
      <c r="AQ896">
        <v>1</v>
      </c>
      <c r="AR896" t="s">
        <v>90</v>
      </c>
      <c r="AT896" t="s">
        <v>90</v>
      </c>
      <c r="AU896" t="s">
        <v>90</v>
      </c>
      <c r="AW896">
        <v>2</v>
      </c>
      <c r="AY896">
        <v>24662.9</v>
      </c>
    </row>
    <row r="897" spans="1:51" ht="12.75" customHeight="1" x14ac:dyDescent="0.2">
      <c r="A897" t="s">
        <v>84</v>
      </c>
      <c r="B897">
        <v>1990</v>
      </c>
      <c r="C897" t="s">
        <v>90</v>
      </c>
      <c r="D897" t="s">
        <v>90</v>
      </c>
      <c r="G897">
        <v>0</v>
      </c>
      <c r="H897" t="s">
        <v>90</v>
      </c>
      <c r="I897" t="s">
        <v>90</v>
      </c>
      <c r="J897" t="s">
        <v>90</v>
      </c>
      <c r="K897" t="s">
        <v>90</v>
      </c>
      <c r="L897" t="s">
        <v>90</v>
      </c>
      <c r="M897" t="s">
        <v>90</v>
      </c>
      <c r="N897" t="s">
        <v>90</v>
      </c>
      <c r="O897">
        <v>0</v>
      </c>
      <c r="P897" t="s">
        <v>90</v>
      </c>
      <c r="Q897" t="s">
        <v>90</v>
      </c>
      <c r="R897" t="s">
        <v>90</v>
      </c>
      <c r="S897" t="s">
        <v>90</v>
      </c>
      <c r="T897" t="s">
        <v>90</v>
      </c>
      <c r="U897" t="s">
        <v>90</v>
      </c>
      <c r="V897" t="s">
        <v>90</v>
      </c>
      <c r="W897" t="s">
        <v>90</v>
      </c>
      <c r="X897" t="s">
        <v>90</v>
      </c>
      <c r="Y897" t="s">
        <v>90</v>
      </c>
      <c r="Z897" t="s">
        <v>90</v>
      </c>
      <c r="AA897" t="s">
        <v>90</v>
      </c>
      <c r="AB897" t="s">
        <v>90</v>
      </c>
      <c r="AC897">
        <v>197</v>
      </c>
      <c r="AD897">
        <f>AC897/AY897</f>
        <v>1.9545783766085584E-2</v>
      </c>
      <c r="AH897" t="s">
        <v>90</v>
      </c>
      <c r="AI897" t="s">
        <v>90</v>
      </c>
      <c r="AJ897" t="s">
        <v>90</v>
      </c>
      <c r="AK897" t="s">
        <v>90</v>
      </c>
      <c r="AL897" t="s">
        <v>90</v>
      </c>
      <c r="AM897" t="s">
        <v>90</v>
      </c>
      <c r="AN897">
        <v>0</v>
      </c>
      <c r="AO897" t="s">
        <v>90</v>
      </c>
      <c r="AP897" t="s">
        <v>90</v>
      </c>
      <c r="AQ897">
        <v>0</v>
      </c>
      <c r="AR897" t="s">
        <v>90</v>
      </c>
      <c r="AT897" t="s">
        <v>90</v>
      </c>
      <c r="AU897" t="s">
        <v>90</v>
      </c>
      <c r="AW897">
        <v>2</v>
      </c>
      <c r="AY897">
        <v>10078.9</v>
      </c>
    </row>
    <row r="898" spans="1:51" ht="12.75" customHeight="1" x14ac:dyDescent="0.2">
      <c r="A898" t="s">
        <v>85</v>
      </c>
      <c r="B898">
        <v>1990</v>
      </c>
      <c r="C898" t="s">
        <v>90</v>
      </c>
      <c r="D898" t="s">
        <v>90</v>
      </c>
      <c r="G898">
        <v>1</v>
      </c>
      <c r="H898" t="s">
        <v>90</v>
      </c>
      <c r="I898" t="s">
        <v>90</v>
      </c>
      <c r="J898" t="s">
        <v>90</v>
      </c>
      <c r="K898" t="s">
        <v>90</v>
      </c>
      <c r="L898" t="s">
        <v>90</v>
      </c>
      <c r="M898" t="s">
        <v>90</v>
      </c>
      <c r="N898" t="s">
        <v>90</v>
      </c>
      <c r="O898">
        <v>0</v>
      </c>
      <c r="P898" t="s">
        <v>90</v>
      </c>
      <c r="Q898" t="s">
        <v>90</v>
      </c>
      <c r="R898" t="s">
        <v>90</v>
      </c>
      <c r="S898" t="s">
        <v>90</v>
      </c>
      <c r="T898" t="s">
        <v>90</v>
      </c>
      <c r="U898" t="s">
        <v>90</v>
      </c>
      <c r="V898" t="s">
        <v>90</v>
      </c>
      <c r="W898" t="s">
        <v>90</v>
      </c>
      <c r="X898" t="s">
        <v>90</v>
      </c>
      <c r="Y898" t="s">
        <v>90</v>
      </c>
      <c r="Z898" t="s">
        <v>90</v>
      </c>
      <c r="AA898" t="s">
        <v>90</v>
      </c>
      <c r="AB898" t="s">
        <v>90</v>
      </c>
      <c r="AC898">
        <v>90</v>
      </c>
      <c r="AD898">
        <f>AC898/AY898</f>
        <v>7.1088924345586954E-4</v>
      </c>
      <c r="AH898" t="s">
        <v>90</v>
      </c>
      <c r="AI898" t="s">
        <v>90</v>
      </c>
      <c r="AJ898" t="s">
        <v>90</v>
      </c>
      <c r="AK898" t="s">
        <v>90</v>
      </c>
      <c r="AL898" t="s">
        <v>90</v>
      </c>
      <c r="AM898" t="s">
        <v>90</v>
      </c>
      <c r="AN898">
        <v>0</v>
      </c>
      <c r="AO898" t="s">
        <v>90</v>
      </c>
      <c r="AP898" t="s">
        <v>90</v>
      </c>
      <c r="AQ898">
        <v>0.5</v>
      </c>
      <c r="AR898" t="s">
        <v>90</v>
      </c>
      <c r="AT898" t="s">
        <v>90</v>
      </c>
      <c r="AU898" t="s">
        <v>90</v>
      </c>
      <c r="AW898">
        <v>2</v>
      </c>
      <c r="AY898">
        <v>126602</v>
      </c>
    </row>
    <row r="899" spans="1:51" ht="12.75" customHeight="1" x14ac:dyDescent="0.2">
      <c r="A899" t="s">
        <v>86</v>
      </c>
      <c r="B899">
        <v>1990</v>
      </c>
      <c r="C899" t="s">
        <v>90</v>
      </c>
      <c r="D899" t="s">
        <v>90</v>
      </c>
      <c r="G899">
        <v>1</v>
      </c>
      <c r="H899" t="s">
        <v>90</v>
      </c>
      <c r="I899" t="s">
        <v>90</v>
      </c>
      <c r="J899" t="s">
        <v>90</v>
      </c>
      <c r="K899" t="s">
        <v>90</v>
      </c>
      <c r="L899" t="s">
        <v>90</v>
      </c>
      <c r="M899" t="s">
        <v>90</v>
      </c>
      <c r="N899" t="s">
        <v>90</v>
      </c>
      <c r="O899">
        <v>1</v>
      </c>
      <c r="P899" t="s">
        <v>90</v>
      </c>
      <c r="Q899" t="s">
        <v>90</v>
      </c>
      <c r="R899" t="s">
        <v>90</v>
      </c>
      <c r="S899" t="s">
        <v>90</v>
      </c>
      <c r="T899" t="s">
        <v>90</v>
      </c>
      <c r="U899" t="s">
        <v>90</v>
      </c>
      <c r="V899" t="s">
        <v>90</v>
      </c>
      <c r="W899" t="s">
        <v>90</v>
      </c>
      <c r="X899" t="s">
        <v>90</v>
      </c>
      <c r="Y899" t="s">
        <v>90</v>
      </c>
      <c r="Z899" t="s">
        <v>90</v>
      </c>
      <c r="AA899" t="s">
        <v>90</v>
      </c>
      <c r="AB899" t="s">
        <v>90</v>
      </c>
      <c r="AC899">
        <v>10488</v>
      </c>
      <c r="AD899">
        <f>AC899/AY899</f>
        <v>0.11116233962384139</v>
      </c>
      <c r="AH899" t="s">
        <v>90</v>
      </c>
      <c r="AI899" t="s">
        <v>90</v>
      </c>
      <c r="AJ899" t="s">
        <v>90</v>
      </c>
      <c r="AK899" t="s">
        <v>90</v>
      </c>
      <c r="AL899" t="s">
        <v>90</v>
      </c>
      <c r="AM899" t="s">
        <v>90</v>
      </c>
      <c r="AN899">
        <v>0</v>
      </c>
      <c r="AO899" t="s">
        <v>90</v>
      </c>
      <c r="AP899" t="s">
        <v>90</v>
      </c>
      <c r="AQ899">
        <v>1</v>
      </c>
      <c r="AR899" t="s">
        <v>90</v>
      </c>
      <c r="AT899" t="s">
        <v>90</v>
      </c>
      <c r="AU899" t="s">
        <v>90</v>
      </c>
      <c r="AW899">
        <v>2</v>
      </c>
      <c r="AY899">
        <v>94348.5</v>
      </c>
    </row>
    <row r="900" spans="1:51" ht="12.75" customHeight="1" x14ac:dyDescent="0.2">
      <c r="A900" t="s">
        <v>87</v>
      </c>
      <c r="B900">
        <v>1990</v>
      </c>
      <c r="C900" t="s">
        <v>90</v>
      </c>
      <c r="D900" t="s">
        <v>90</v>
      </c>
      <c r="G900">
        <v>0</v>
      </c>
      <c r="H900" t="s">
        <v>90</v>
      </c>
      <c r="I900" t="s">
        <v>90</v>
      </c>
      <c r="J900" t="s">
        <v>90</v>
      </c>
      <c r="K900" t="s">
        <v>90</v>
      </c>
      <c r="L900" t="s">
        <v>90</v>
      </c>
      <c r="M900" t="s">
        <v>90</v>
      </c>
      <c r="N900" t="s">
        <v>90</v>
      </c>
      <c r="O900">
        <v>0</v>
      </c>
      <c r="P900" t="s">
        <v>90</v>
      </c>
      <c r="Q900" t="s">
        <v>90</v>
      </c>
      <c r="R900" t="s">
        <v>90</v>
      </c>
      <c r="S900" t="s">
        <v>90</v>
      </c>
      <c r="T900" t="s">
        <v>90</v>
      </c>
      <c r="U900" t="s">
        <v>90</v>
      </c>
      <c r="V900" t="s">
        <v>90</v>
      </c>
      <c r="W900" t="s">
        <v>90</v>
      </c>
      <c r="X900" t="s">
        <v>90</v>
      </c>
      <c r="Y900" t="s">
        <v>90</v>
      </c>
      <c r="Z900" t="s">
        <v>90</v>
      </c>
      <c r="AA900" t="s">
        <v>90</v>
      </c>
      <c r="AB900" t="s">
        <v>90</v>
      </c>
      <c r="AC900">
        <v>11548</v>
      </c>
      <c r="AD900">
        <f>AC900/AY900</f>
        <v>0.45749691977957108</v>
      </c>
      <c r="AH900" t="s">
        <v>90</v>
      </c>
      <c r="AI900" t="s">
        <v>90</v>
      </c>
      <c r="AJ900" t="s">
        <v>90</v>
      </c>
      <c r="AK900" t="s">
        <v>90</v>
      </c>
      <c r="AL900" t="s">
        <v>90</v>
      </c>
      <c r="AM900" t="s">
        <v>90</v>
      </c>
      <c r="AN900">
        <v>0</v>
      </c>
      <c r="AO900" t="s">
        <v>90</v>
      </c>
      <c r="AP900" t="s">
        <v>90</v>
      </c>
      <c r="AQ900">
        <v>0</v>
      </c>
      <c r="AR900" t="s">
        <v>90</v>
      </c>
      <c r="AT900" t="s">
        <v>90</v>
      </c>
      <c r="AU900" t="s">
        <v>90</v>
      </c>
      <c r="AW900">
        <v>2</v>
      </c>
      <c r="AY900">
        <v>25241.7</v>
      </c>
    </row>
    <row r="901" spans="1:51" ht="12.75" customHeight="1" x14ac:dyDescent="0.2">
      <c r="A901" t="s">
        <v>88</v>
      </c>
      <c r="B901">
        <v>1990</v>
      </c>
      <c r="C901" t="s">
        <v>90</v>
      </c>
      <c r="D901" t="s">
        <v>90</v>
      </c>
      <c r="G901">
        <v>1</v>
      </c>
      <c r="H901" t="s">
        <v>90</v>
      </c>
      <c r="I901" t="s">
        <v>90</v>
      </c>
      <c r="J901" t="s">
        <v>90</v>
      </c>
      <c r="K901" t="s">
        <v>90</v>
      </c>
      <c r="L901" t="s">
        <v>90</v>
      </c>
      <c r="M901" t="s">
        <v>90</v>
      </c>
      <c r="N901" t="s">
        <v>90</v>
      </c>
      <c r="O901">
        <v>1</v>
      </c>
      <c r="P901" t="s">
        <v>90</v>
      </c>
      <c r="Q901" t="s">
        <v>90</v>
      </c>
      <c r="R901" t="s">
        <v>90</v>
      </c>
      <c r="S901" t="s">
        <v>90</v>
      </c>
      <c r="T901" t="s">
        <v>90</v>
      </c>
      <c r="U901" t="s">
        <v>90</v>
      </c>
      <c r="V901" t="s">
        <v>90</v>
      </c>
      <c r="W901" t="s">
        <v>90</v>
      </c>
      <c r="X901" t="s">
        <v>90</v>
      </c>
      <c r="Y901" t="s">
        <v>90</v>
      </c>
      <c r="Z901" t="s">
        <v>90</v>
      </c>
      <c r="AA901" t="s">
        <v>90</v>
      </c>
      <c r="AB901" t="s">
        <v>90</v>
      </c>
      <c r="AC901">
        <v>1473</v>
      </c>
      <c r="AD901">
        <f>AC901/AY901</f>
        <v>1.6800492723208174E-2</v>
      </c>
      <c r="AH901" t="s">
        <v>90</v>
      </c>
      <c r="AI901" t="s">
        <v>90</v>
      </c>
      <c r="AJ901" t="s">
        <v>90</v>
      </c>
      <c r="AK901" t="s">
        <v>90</v>
      </c>
      <c r="AL901" t="s">
        <v>90</v>
      </c>
      <c r="AM901" t="s">
        <v>90</v>
      </c>
      <c r="AN901">
        <v>0</v>
      </c>
      <c r="AO901" t="s">
        <v>90</v>
      </c>
      <c r="AP901" t="s">
        <v>90</v>
      </c>
      <c r="AQ901">
        <v>0</v>
      </c>
      <c r="AR901" t="s">
        <v>90</v>
      </c>
      <c r="AT901" t="s">
        <v>90</v>
      </c>
      <c r="AU901" t="s">
        <v>90</v>
      </c>
      <c r="AW901">
        <v>2</v>
      </c>
      <c r="AY901">
        <v>87676</v>
      </c>
    </row>
    <row r="902" spans="1:51" ht="12.75" customHeight="1" x14ac:dyDescent="0.2">
      <c r="A902" t="s">
        <v>89</v>
      </c>
      <c r="B902">
        <v>1990</v>
      </c>
      <c r="C902" t="s">
        <v>90</v>
      </c>
      <c r="D902" t="s">
        <v>90</v>
      </c>
      <c r="G902">
        <v>1</v>
      </c>
      <c r="H902" t="s">
        <v>90</v>
      </c>
      <c r="I902" t="s">
        <v>90</v>
      </c>
      <c r="J902" t="s">
        <v>90</v>
      </c>
      <c r="K902" t="s">
        <v>90</v>
      </c>
      <c r="L902" t="s">
        <v>90</v>
      </c>
      <c r="M902" t="s">
        <v>90</v>
      </c>
      <c r="N902" t="s">
        <v>90</v>
      </c>
      <c r="O902">
        <v>0</v>
      </c>
      <c r="P902" t="s">
        <v>90</v>
      </c>
      <c r="Q902" t="s">
        <v>90</v>
      </c>
      <c r="R902" t="s">
        <v>90</v>
      </c>
      <c r="S902" t="s">
        <v>90</v>
      </c>
      <c r="T902" t="s">
        <v>90</v>
      </c>
      <c r="U902" t="s">
        <v>90</v>
      </c>
      <c r="V902" t="s">
        <v>90</v>
      </c>
      <c r="W902" t="s">
        <v>90</v>
      </c>
      <c r="X902" t="s">
        <v>90</v>
      </c>
      <c r="Y902" t="s">
        <v>90</v>
      </c>
      <c r="Z902" t="s">
        <v>90</v>
      </c>
      <c r="AA902" t="s">
        <v>90</v>
      </c>
      <c r="AB902" t="s">
        <v>90</v>
      </c>
      <c r="AC902">
        <v>149</v>
      </c>
      <c r="AD902">
        <f>AC902/AY902</f>
        <v>1.8937853337129378E-2</v>
      </c>
      <c r="AH902" t="s">
        <v>90</v>
      </c>
      <c r="AI902" t="s">
        <v>90</v>
      </c>
      <c r="AJ902" t="s">
        <v>90</v>
      </c>
      <c r="AK902" t="s">
        <v>90</v>
      </c>
      <c r="AL902" t="s">
        <v>90</v>
      </c>
      <c r="AM902" t="s">
        <v>90</v>
      </c>
      <c r="AN902">
        <v>0</v>
      </c>
      <c r="AO902" t="s">
        <v>90</v>
      </c>
      <c r="AP902" t="s">
        <v>90</v>
      </c>
      <c r="AQ902">
        <v>1</v>
      </c>
      <c r="AR902" t="s">
        <v>90</v>
      </c>
      <c r="AT902" t="s">
        <v>90</v>
      </c>
      <c r="AU902" t="s">
        <v>90</v>
      </c>
      <c r="AW902">
        <v>2</v>
      </c>
      <c r="AY902">
        <v>7867.84</v>
      </c>
    </row>
    <row r="903" spans="1:51" ht="12.75" customHeight="1" x14ac:dyDescent="0.2">
      <c r="A903" t="s">
        <v>34</v>
      </c>
      <c r="B903">
        <v>1991</v>
      </c>
      <c r="C903" t="s">
        <v>90</v>
      </c>
      <c r="D903" t="s">
        <v>90</v>
      </c>
      <c r="G903">
        <v>0</v>
      </c>
      <c r="H903" t="s">
        <v>90</v>
      </c>
      <c r="I903" t="s">
        <v>90</v>
      </c>
      <c r="J903" t="s">
        <v>90</v>
      </c>
      <c r="K903" t="s">
        <v>90</v>
      </c>
      <c r="L903" t="s">
        <v>90</v>
      </c>
      <c r="M903" t="s">
        <v>90</v>
      </c>
      <c r="N903" t="s">
        <v>90</v>
      </c>
      <c r="O903">
        <v>0</v>
      </c>
      <c r="P903" t="s">
        <v>90</v>
      </c>
      <c r="Q903" t="s">
        <v>90</v>
      </c>
      <c r="R903" t="s">
        <v>90</v>
      </c>
      <c r="S903" t="s">
        <v>90</v>
      </c>
      <c r="T903" t="s">
        <v>90</v>
      </c>
      <c r="U903" t="s">
        <v>90</v>
      </c>
      <c r="V903" t="s">
        <v>90</v>
      </c>
      <c r="W903" t="s">
        <v>90</v>
      </c>
      <c r="X903" t="s">
        <v>90</v>
      </c>
      <c r="Y903" t="s">
        <v>90</v>
      </c>
      <c r="Z903" t="s">
        <v>90</v>
      </c>
      <c r="AA903" t="s">
        <v>90</v>
      </c>
      <c r="AB903" t="s">
        <v>90</v>
      </c>
      <c r="AC903">
        <v>4724</v>
      </c>
      <c r="AD903">
        <f>AC903/AY903</f>
        <v>7.1902040319327856E-2</v>
      </c>
      <c r="AH903" t="s">
        <v>90</v>
      </c>
      <c r="AI903" t="s">
        <v>90</v>
      </c>
      <c r="AJ903" t="s">
        <v>90</v>
      </c>
      <c r="AK903" t="s">
        <v>90</v>
      </c>
      <c r="AL903" t="s">
        <v>90</v>
      </c>
      <c r="AM903" t="s">
        <v>90</v>
      </c>
      <c r="AN903">
        <v>0</v>
      </c>
      <c r="AO903" t="s">
        <v>90</v>
      </c>
      <c r="AP903" t="s">
        <v>90</v>
      </c>
      <c r="AQ903">
        <v>0</v>
      </c>
      <c r="AR903" t="s">
        <v>90</v>
      </c>
      <c r="AT903" t="s">
        <v>90</v>
      </c>
      <c r="AU903" t="s">
        <v>90</v>
      </c>
      <c r="AW903">
        <v>2</v>
      </c>
      <c r="AY903">
        <v>65700.5</v>
      </c>
    </row>
    <row r="904" spans="1:51" ht="12.75" customHeight="1" x14ac:dyDescent="0.2">
      <c r="A904" t="s">
        <v>35</v>
      </c>
      <c r="B904">
        <v>1991</v>
      </c>
      <c r="C904" t="s">
        <v>90</v>
      </c>
      <c r="D904" t="s">
        <v>90</v>
      </c>
      <c r="G904">
        <v>1</v>
      </c>
      <c r="H904" t="s">
        <v>90</v>
      </c>
      <c r="I904" t="s">
        <v>90</v>
      </c>
      <c r="J904" t="s">
        <v>90</v>
      </c>
      <c r="K904" t="s">
        <v>90</v>
      </c>
      <c r="L904" t="s">
        <v>90</v>
      </c>
      <c r="M904" t="s">
        <v>90</v>
      </c>
      <c r="N904" t="s">
        <v>90</v>
      </c>
      <c r="O904">
        <v>1</v>
      </c>
      <c r="P904" t="s">
        <v>90</v>
      </c>
      <c r="Q904" t="s">
        <v>90</v>
      </c>
      <c r="R904" t="s">
        <v>90</v>
      </c>
      <c r="S904" t="s">
        <v>90</v>
      </c>
      <c r="T904" t="s">
        <v>90</v>
      </c>
      <c r="U904" t="s">
        <v>90</v>
      </c>
      <c r="V904">
        <v>0</v>
      </c>
      <c r="W904">
        <v>0</v>
      </c>
      <c r="X904">
        <v>0</v>
      </c>
      <c r="Y904">
        <v>0</v>
      </c>
      <c r="Z904">
        <v>1</v>
      </c>
      <c r="AA904">
        <v>0</v>
      </c>
      <c r="AB904">
        <v>0</v>
      </c>
      <c r="AC904">
        <v>1449</v>
      </c>
      <c r="AD904">
        <f>AC904/AY904</f>
        <v>0.11199134366425784</v>
      </c>
      <c r="AH904" t="s">
        <v>90</v>
      </c>
      <c r="AI904" t="s">
        <v>90</v>
      </c>
      <c r="AJ904" t="s">
        <v>90</v>
      </c>
      <c r="AK904" t="s">
        <v>90</v>
      </c>
      <c r="AL904" t="s">
        <v>90</v>
      </c>
      <c r="AM904" t="s">
        <v>90</v>
      </c>
      <c r="AN904">
        <v>0</v>
      </c>
      <c r="AO904" t="s">
        <v>90</v>
      </c>
      <c r="AP904" t="s">
        <v>90</v>
      </c>
      <c r="AQ904">
        <v>1</v>
      </c>
      <c r="AR904" t="s">
        <v>90</v>
      </c>
      <c r="AT904" t="s">
        <v>90</v>
      </c>
      <c r="AU904" t="s">
        <v>90</v>
      </c>
      <c r="AW904">
        <v>2</v>
      </c>
      <c r="AY904">
        <v>12938.5</v>
      </c>
    </row>
    <row r="905" spans="1:51" ht="12.75" customHeight="1" x14ac:dyDescent="0.2">
      <c r="A905" t="s">
        <v>36</v>
      </c>
      <c r="B905">
        <v>1991</v>
      </c>
      <c r="C905" t="s">
        <v>90</v>
      </c>
      <c r="D905" t="s">
        <v>90</v>
      </c>
      <c r="G905">
        <v>1</v>
      </c>
      <c r="H905" t="s">
        <v>90</v>
      </c>
      <c r="I905" t="s">
        <v>90</v>
      </c>
      <c r="J905" t="s">
        <v>90</v>
      </c>
      <c r="K905" t="s">
        <v>90</v>
      </c>
      <c r="L905" t="s">
        <v>90</v>
      </c>
      <c r="M905" t="s">
        <v>90</v>
      </c>
      <c r="N905" t="s">
        <v>90</v>
      </c>
      <c r="O905">
        <v>0</v>
      </c>
      <c r="P905" t="s">
        <v>90</v>
      </c>
      <c r="Q905" t="s">
        <v>90</v>
      </c>
      <c r="R905" t="s">
        <v>90</v>
      </c>
      <c r="S905" t="s">
        <v>90</v>
      </c>
      <c r="T905" t="s">
        <v>90</v>
      </c>
      <c r="U905" t="s">
        <v>90</v>
      </c>
      <c r="V905" t="s">
        <v>90</v>
      </c>
      <c r="W905" t="s">
        <v>90</v>
      </c>
      <c r="X905" t="s">
        <v>90</v>
      </c>
      <c r="Y905" t="s">
        <v>90</v>
      </c>
      <c r="Z905" t="s">
        <v>90</v>
      </c>
      <c r="AA905" t="s">
        <v>90</v>
      </c>
      <c r="AB905" t="s">
        <v>90</v>
      </c>
      <c r="AC905">
        <v>8806</v>
      </c>
      <c r="AD905">
        <f>AC905/AY905</f>
        <v>0.13549714341986419</v>
      </c>
      <c r="AH905" t="s">
        <v>90</v>
      </c>
      <c r="AI905" t="s">
        <v>90</v>
      </c>
      <c r="AJ905" t="s">
        <v>90</v>
      </c>
      <c r="AK905" t="s">
        <v>90</v>
      </c>
      <c r="AL905" t="s">
        <v>90</v>
      </c>
      <c r="AM905" t="s">
        <v>90</v>
      </c>
      <c r="AN905">
        <v>0</v>
      </c>
      <c r="AO905" t="s">
        <v>90</v>
      </c>
      <c r="AP905" t="s">
        <v>90</v>
      </c>
      <c r="AQ905">
        <v>0</v>
      </c>
      <c r="AR905" t="s">
        <v>90</v>
      </c>
      <c r="AT905" t="s">
        <v>90</v>
      </c>
      <c r="AU905" t="s">
        <v>90</v>
      </c>
      <c r="AW905">
        <v>2</v>
      </c>
      <c r="AY905">
        <v>64990.3</v>
      </c>
    </row>
    <row r="906" spans="1:51" ht="12.75" customHeight="1" x14ac:dyDescent="0.2">
      <c r="A906" t="s">
        <v>38</v>
      </c>
      <c r="B906">
        <v>1991</v>
      </c>
      <c r="C906" t="s">
        <v>90</v>
      </c>
      <c r="D906" t="s">
        <v>90</v>
      </c>
      <c r="G906">
        <v>0</v>
      </c>
      <c r="H906" t="s">
        <v>90</v>
      </c>
      <c r="I906" t="s">
        <v>90</v>
      </c>
      <c r="J906" t="s">
        <v>90</v>
      </c>
      <c r="K906" t="s">
        <v>90</v>
      </c>
      <c r="L906" t="s">
        <v>90</v>
      </c>
      <c r="M906" t="s">
        <v>90</v>
      </c>
      <c r="N906" t="s">
        <v>90</v>
      </c>
      <c r="O906">
        <v>0</v>
      </c>
      <c r="P906" t="s">
        <v>90</v>
      </c>
      <c r="Q906" t="s">
        <v>90</v>
      </c>
      <c r="R906" t="s">
        <v>90</v>
      </c>
      <c r="S906" t="s">
        <v>90</v>
      </c>
      <c r="T906" t="s">
        <v>90</v>
      </c>
      <c r="U906" t="s">
        <v>90</v>
      </c>
      <c r="V906" t="s">
        <v>90</v>
      </c>
      <c r="W906" t="s">
        <v>90</v>
      </c>
      <c r="X906" t="s">
        <v>90</v>
      </c>
      <c r="Y906" t="s">
        <v>90</v>
      </c>
      <c r="Z906" t="s">
        <v>90</v>
      </c>
      <c r="AA906" t="s">
        <v>90</v>
      </c>
      <c r="AB906" t="s">
        <v>90</v>
      </c>
      <c r="AC906">
        <v>18281</v>
      </c>
      <c r="AD906">
        <f>AC906/AY906</f>
        <v>0.51741071049510778</v>
      </c>
      <c r="AH906" t="s">
        <v>90</v>
      </c>
      <c r="AI906" t="s">
        <v>90</v>
      </c>
      <c r="AJ906" t="s">
        <v>90</v>
      </c>
      <c r="AK906" t="s">
        <v>90</v>
      </c>
      <c r="AL906" t="s">
        <v>90</v>
      </c>
      <c r="AM906" t="s">
        <v>90</v>
      </c>
      <c r="AN906">
        <v>0</v>
      </c>
      <c r="AO906" t="s">
        <v>90</v>
      </c>
      <c r="AP906" t="s">
        <v>90</v>
      </c>
      <c r="AQ906">
        <v>0</v>
      </c>
      <c r="AR906" t="s">
        <v>90</v>
      </c>
      <c r="AT906" t="s">
        <v>90</v>
      </c>
      <c r="AU906" t="s">
        <v>90</v>
      </c>
      <c r="AW906">
        <v>2</v>
      </c>
      <c r="AY906">
        <v>35331.699999999997</v>
      </c>
    </row>
    <row r="907" spans="1:51" ht="12.75" customHeight="1" x14ac:dyDescent="0.2">
      <c r="A907" t="s">
        <v>39</v>
      </c>
      <c r="B907">
        <v>1991</v>
      </c>
      <c r="C907" t="s">
        <v>90</v>
      </c>
      <c r="D907" t="s">
        <v>90</v>
      </c>
      <c r="G907">
        <v>1</v>
      </c>
      <c r="H907" t="s">
        <v>90</v>
      </c>
      <c r="I907" t="s">
        <v>90</v>
      </c>
      <c r="J907" t="s">
        <v>90</v>
      </c>
      <c r="K907" t="s">
        <v>90</v>
      </c>
      <c r="L907" t="s">
        <v>90</v>
      </c>
      <c r="M907" t="s">
        <v>90</v>
      </c>
      <c r="N907" t="s">
        <v>90</v>
      </c>
      <c r="O907">
        <v>1</v>
      </c>
      <c r="P907" t="s">
        <v>90</v>
      </c>
      <c r="Q907" t="s">
        <v>90</v>
      </c>
      <c r="R907" t="s">
        <v>90</v>
      </c>
      <c r="S907" t="s">
        <v>90</v>
      </c>
      <c r="T907" t="s">
        <v>90</v>
      </c>
      <c r="U907" t="s">
        <v>90</v>
      </c>
      <c r="V907" t="s">
        <v>90</v>
      </c>
      <c r="W907" t="s">
        <v>90</v>
      </c>
      <c r="X907" t="s">
        <v>90</v>
      </c>
      <c r="Y907" t="s">
        <v>90</v>
      </c>
      <c r="Z907" t="s">
        <v>90</v>
      </c>
      <c r="AA907" t="s">
        <v>90</v>
      </c>
      <c r="AB907" t="s">
        <v>90</v>
      </c>
      <c r="AC907">
        <v>131859</v>
      </c>
      <c r="AD907">
        <f>AC907/AY907</f>
        <v>0.20130806963547176</v>
      </c>
      <c r="AH907" t="s">
        <v>90</v>
      </c>
      <c r="AI907" t="s">
        <v>90</v>
      </c>
      <c r="AJ907" t="s">
        <v>90</v>
      </c>
      <c r="AK907" t="s">
        <v>90</v>
      </c>
      <c r="AL907" t="s">
        <v>90</v>
      </c>
      <c r="AM907" t="s">
        <v>90</v>
      </c>
      <c r="AN907">
        <v>0</v>
      </c>
      <c r="AO907" t="s">
        <v>90</v>
      </c>
      <c r="AP907" t="s">
        <v>90</v>
      </c>
      <c r="AQ907">
        <v>0.5</v>
      </c>
      <c r="AR907" t="s">
        <v>90</v>
      </c>
      <c r="AT907" t="s">
        <v>90</v>
      </c>
      <c r="AU907" t="s">
        <v>90</v>
      </c>
      <c r="AW907">
        <v>2</v>
      </c>
      <c r="AY907">
        <v>655011</v>
      </c>
    </row>
    <row r="908" spans="1:51" ht="12.75" customHeight="1" x14ac:dyDescent="0.2">
      <c r="A908" t="s">
        <v>40</v>
      </c>
      <c r="B908">
        <v>1991</v>
      </c>
      <c r="C908" t="s">
        <v>90</v>
      </c>
      <c r="D908" t="s">
        <v>90</v>
      </c>
      <c r="G908">
        <v>1</v>
      </c>
      <c r="H908" t="s">
        <v>90</v>
      </c>
      <c r="I908" t="s">
        <v>90</v>
      </c>
      <c r="J908" t="s">
        <v>90</v>
      </c>
      <c r="K908" t="s">
        <v>90</v>
      </c>
      <c r="L908" t="s">
        <v>90</v>
      </c>
      <c r="M908" t="s">
        <v>90</v>
      </c>
      <c r="N908" t="s">
        <v>90</v>
      </c>
      <c r="O908">
        <v>0</v>
      </c>
      <c r="P908" t="s">
        <v>90</v>
      </c>
      <c r="Q908" t="s">
        <v>90</v>
      </c>
      <c r="R908" t="s">
        <v>90</v>
      </c>
      <c r="S908" t="s">
        <v>90</v>
      </c>
      <c r="T908" t="s">
        <v>90</v>
      </c>
      <c r="U908" t="s">
        <v>90</v>
      </c>
      <c r="V908" t="s">
        <v>90</v>
      </c>
      <c r="W908" t="s">
        <v>90</v>
      </c>
      <c r="X908" t="s">
        <v>90</v>
      </c>
      <c r="Y908" t="s">
        <v>90</v>
      </c>
      <c r="Z908" t="s">
        <v>90</v>
      </c>
      <c r="AA908" t="s">
        <v>90</v>
      </c>
      <c r="AB908" t="s">
        <v>90</v>
      </c>
      <c r="AC908">
        <v>8802</v>
      </c>
      <c r="AD908">
        <f>AC908/AY908</f>
        <v>0.13214390804873802</v>
      </c>
      <c r="AH908" t="s">
        <v>90</v>
      </c>
      <c r="AI908" t="s">
        <v>90</v>
      </c>
      <c r="AJ908" t="s">
        <v>90</v>
      </c>
      <c r="AK908" t="s">
        <v>90</v>
      </c>
      <c r="AL908" t="s">
        <v>90</v>
      </c>
      <c r="AM908" t="s">
        <v>90</v>
      </c>
      <c r="AN908">
        <v>0</v>
      </c>
      <c r="AO908" t="s">
        <v>90</v>
      </c>
      <c r="AP908" t="s">
        <v>90</v>
      </c>
      <c r="AQ908">
        <v>1</v>
      </c>
      <c r="AR908" t="s">
        <v>90</v>
      </c>
      <c r="AT908" t="s">
        <v>90</v>
      </c>
      <c r="AU908" t="s">
        <v>90</v>
      </c>
      <c r="AW908">
        <v>2</v>
      </c>
      <c r="AY908">
        <v>66609.2</v>
      </c>
    </row>
    <row r="909" spans="1:51" ht="12.75" customHeight="1" x14ac:dyDescent="0.2">
      <c r="A909" t="s">
        <v>41</v>
      </c>
      <c r="B909">
        <v>1991</v>
      </c>
      <c r="C909" t="s">
        <v>90</v>
      </c>
      <c r="D909" t="s">
        <v>90</v>
      </c>
      <c r="G909">
        <v>1</v>
      </c>
      <c r="H909" t="s">
        <v>90</v>
      </c>
      <c r="I909" t="s">
        <v>90</v>
      </c>
      <c r="J909" t="s">
        <v>90</v>
      </c>
      <c r="K909" t="s">
        <v>90</v>
      </c>
      <c r="L909" t="s">
        <v>90</v>
      </c>
      <c r="M909" t="s">
        <v>90</v>
      </c>
      <c r="N909" t="s">
        <v>90</v>
      </c>
      <c r="O909">
        <v>0</v>
      </c>
      <c r="P909" t="s">
        <v>90</v>
      </c>
      <c r="Q909" t="s">
        <v>90</v>
      </c>
      <c r="R909" t="s">
        <v>90</v>
      </c>
      <c r="S909" t="s">
        <v>90</v>
      </c>
      <c r="T909" t="s">
        <v>90</v>
      </c>
      <c r="U909" t="s">
        <v>90</v>
      </c>
      <c r="V909" t="s">
        <v>90</v>
      </c>
      <c r="W909" t="s">
        <v>90</v>
      </c>
      <c r="X909" t="s">
        <v>90</v>
      </c>
      <c r="Y909" t="s">
        <v>90</v>
      </c>
      <c r="Z909" t="s">
        <v>90</v>
      </c>
      <c r="AA909" t="s">
        <v>90</v>
      </c>
      <c r="AB909" t="s">
        <v>90</v>
      </c>
      <c r="AC909">
        <v>78294</v>
      </c>
      <c r="AD909">
        <f>AC909/AY909</f>
        <v>0.89724445768704053</v>
      </c>
      <c r="AH909" t="s">
        <v>90</v>
      </c>
      <c r="AI909" t="s">
        <v>90</v>
      </c>
      <c r="AJ909" t="s">
        <v>90</v>
      </c>
      <c r="AK909" t="s">
        <v>90</v>
      </c>
      <c r="AL909" t="s">
        <v>90</v>
      </c>
      <c r="AM909" t="s">
        <v>90</v>
      </c>
      <c r="AN909">
        <v>0</v>
      </c>
      <c r="AO909" t="s">
        <v>90</v>
      </c>
      <c r="AP909" t="s">
        <v>90</v>
      </c>
      <c r="AQ909">
        <v>1</v>
      </c>
      <c r="AR909" t="s">
        <v>90</v>
      </c>
      <c r="AT909" t="s">
        <v>90</v>
      </c>
      <c r="AU909" t="s">
        <v>90</v>
      </c>
      <c r="AW909">
        <v>2</v>
      </c>
      <c r="AY909">
        <v>87260.5</v>
      </c>
    </row>
    <row r="910" spans="1:51" ht="12.75" customHeight="1" x14ac:dyDescent="0.2">
      <c r="A910" t="s">
        <v>42</v>
      </c>
      <c r="B910">
        <v>1991</v>
      </c>
      <c r="C910" t="s">
        <v>90</v>
      </c>
      <c r="D910" t="s">
        <v>90</v>
      </c>
      <c r="G910">
        <v>0</v>
      </c>
      <c r="H910" t="s">
        <v>90</v>
      </c>
      <c r="I910" t="s">
        <v>90</v>
      </c>
      <c r="J910" t="s">
        <v>90</v>
      </c>
      <c r="K910" t="s">
        <v>90</v>
      </c>
      <c r="L910" t="s">
        <v>90</v>
      </c>
      <c r="M910" t="s">
        <v>90</v>
      </c>
      <c r="N910" t="s">
        <v>90</v>
      </c>
      <c r="O910">
        <v>0</v>
      </c>
      <c r="P910" t="s">
        <v>90</v>
      </c>
      <c r="Q910" t="s">
        <v>90</v>
      </c>
      <c r="R910" t="s">
        <v>90</v>
      </c>
      <c r="S910" t="s">
        <v>90</v>
      </c>
      <c r="T910" t="s">
        <v>90</v>
      </c>
      <c r="U910" t="s">
        <v>90</v>
      </c>
      <c r="V910" t="s">
        <v>90</v>
      </c>
      <c r="W910" t="s">
        <v>90</v>
      </c>
      <c r="X910" t="s">
        <v>90</v>
      </c>
      <c r="Y910" t="s">
        <v>90</v>
      </c>
      <c r="Z910" t="s">
        <v>90</v>
      </c>
      <c r="AA910" t="s">
        <v>90</v>
      </c>
      <c r="AB910" t="s">
        <v>90</v>
      </c>
      <c r="AC910">
        <v>108</v>
      </c>
      <c r="AD910">
        <f>AC910/AY910</f>
        <v>7.3072212937841255E-3</v>
      </c>
      <c r="AH910" t="s">
        <v>90</v>
      </c>
      <c r="AI910" t="s">
        <v>90</v>
      </c>
      <c r="AJ910" t="s">
        <v>90</v>
      </c>
      <c r="AK910" t="s">
        <v>90</v>
      </c>
      <c r="AL910" t="s">
        <v>90</v>
      </c>
      <c r="AM910" t="s">
        <v>90</v>
      </c>
      <c r="AN910">
        <v>0</v>
      </c>
      <c r="AO910" t="s">
        <v>90</v>
      </c>
      <c r="AP910" t="s">
        <v>90</v>
      </c>
      <c r="AQ910">
        <v>0</v>
      </c>
      <c r="AR910" t="s">
        <v>90</v>
      </c>
      <c r="AT910" t="s">
        <v>90</v>
      </c>
      <c r="AU910" t="s">
        <v>90</v>
      </c>
      <c r="AW910">
        <v>2</v>
      </c>
      <c r="AY910">
        <v>14779.9</v>
      </c>
    </row>
    <row r="911" spans="1:51" ht="12.75" customHeight="1" x14ac:dyDescent="0.2">
      <c r="A911" t="s">
        <v>43</v>
      </c>
      <c r="B911">
        <v>1991</v>
      </c>
      <c r="C911" t="s">
        <v>90</v>
      </c>
      <c r="D911" t="s">
        <v>90</v>
      </c>
      <c r="G911">
        <v>1</v>
      </c>
      <c r="H911" t="s">
        <v>90</v>
      </c>
      <c r="I911" t="s">
        <v>90</v>
      </c>
      <c r="J911" t="s">
        <v>90</v>
      </c>
      <c r="K911" t="s">
        <v>90</v>
      </c>
      <c r="L911" t="s">
        <v>90</v>
      </c>
      <c r="M911" t="s">
        <v>90</v>
      </c>
      <c r="N911" t="s">
        <v>90</v>
      </c>
      <c r="O911">
        <v>1</v>
      </c>
      <c r="P911" t="s">
        <v>90</v>
      </c>
      <c r="Q911" t="s">
        <v>90</v>
      </c>
      <c r="R911" t="s">
        <v>90</v>
      </c>
      <c r="S911" t="s">
        <v>90</v>
      </c>
      <c r="T911" t="s">
        <v>90</v>
      </c>
      <c r="U911" t="s">
        <v>90</v>
      </c>
      <c r="V911" t="s">
        <v>90</v>
      </c>
      <c r="W911" t="s">
        <v>90</v>
      </c>
      <c r="X911" t="s">
        <v>90</v>
      </c>
      <c r="Y911" t="s">
        <v>90</v>
      </c>
      <c r="Z911" t="s">
        <v>90</v>
      </c>
      <c r="AA911" t="s">
        <v>90</v>
      </c>
      <c r="AB911" t="s">
        <v>90</v>
      </c>
      <c r="AC911">
        <v>100942</v>
      </c>
      <c r="AD911">
        <f>AC911/AY911</f>
        <v>0.38086434193348778</v>
      </c>
      <c r="AH911" t="s">
        <v>90</v>
      </c>
      <c r="AI911" t="s">
        <v>90</v>
      </c>
      <c r="AJ911" t="s">
        <v>90</v>
      </c>
      <c r="AK911" t="s">
        <v>90</v>
      </c>
      <c r="AL911" t="s">
        <v>90</v>
      </c>
      <c r="AM911" t="s">
        <v>90</v>
      </c>
      <c r="AN911">
        <v>0</v>
      </c>
      <c r="AO911" t="s">
        <v>90</v>
      </c>
      <c r="AP911" t="s">
        <v>90</v>
      </c>
      <c r="AQ911">
        <v>0</v>
      </c>
      <c r="AR911" t="s">
        <v>90</v>
      </c>
      <c r="AT911" t="s">
        <v>90</v>
      </c>
      <c r="AU911" t="s">
        <v>90</v>
      </c>
      <c r="AW911">
        <v>2</v>
      </c>
      <c r="AY911">
        <v>265034</v>
      </c>
    </row>
    <row r="912" spans="1:51" ht="12.75" customHeight="1" x14ac:dyDescent="0.2">
      <c r="A912" t="s">
        <v>45</v>
      </c>
      <c r="B912">
        <v>1991</v>
      </c>
      <c r="C912" t="s">
        <v>90</v>
      </c>
      <c r="D912" t="s">
        <v>90</v>
      </c>
      <c r="G912">
        <v>1</v>
      </c>
      <c r="H912" t="s">
        <v>90</v>
      </c>
      <c r="I912" t="s">
        <v>90</v>
      </c>
      <c r="J912" t="s">
        <v>90</v>
      </c>
      <c r="K912" t="s">
        <v>90</v>
      </c>
      <c r="L912" t="s">
        <v>90</v>
      </c>
      <c r="M912" t="s">
        <v>90</v>
      </c>
      <c r="N912" t="s">
        <v>90</v>
      </c>
      <c r="O912">
        <v>1</v>
      </c>
      <c r="P912" t="s">
        <v>90</v>
      </c>
      <c r="Q912" t="s">
        <v>90</v>
      </c>
      <c r="R912" t="s">
        <v>90</v>
      </c>
      <c r="S912" t="s">
        <v>90</v>
      </c>
      <c r="T912" t="s">
        <v>90</v>
      </c>
      <c r="U912" t="s">
        <v>90</v>
      </c>
      <c r="V912">
        <v>0</v>
      </c>
      <c r="W912">
        <v>0</v>
      </c>
      <c r="X912">
        <v>0</v>
      </c>
      <c r="Y912">
        <v>0</v>
      </c>
      <c r="Z912">
        <v>1</v>
      </c>
      <c r="AA912">
        <v>0</v>
      </c>
      <c r="AB912">
        <v>0</v>
      </c>
      <c r="AC912">
        <v>0</v>
      </c>
      <c r="AD912">
        <f>AC912/AY912</f>
        <v>0</v>
      </c>
      <c r="AH912" t="s">
        <v>90</v>
      </c>
      <c r="AI912" t="s">
        <v>90</v>
      </c>
      <c r="AJ912" t="s">
        <v>90</v>
      </c>
      <c r="AK912" t="s">
        <v>90</v>
      </c>
      <c r="AL912" t="s">
        <v>90</v>
      </c>
      <c r="AM912" t="s">
        <v>90</v>
      </c>
      <c r="AN912">
        <v>0</v>
      </c>
      <c r="AO912" t="s">
        <v>90</v>
      </c>
      <c r="AP912" t="s">
        <v>90</v>
      </c>
      <c r="AQ912">
        <v>0</v>
      </c>
      <c r="AR912" t="s">
        <v>90</v>
      </c>
      <c r="AT912" t="s">
        <v>90</v>
      </c>
      <c r="AU912" t="s">
        <v>90</v>
      </c>
      <c r="AW912">
        <v>2</v>
      </c>
      <c r="AY912">
        <v>117979</v>
      </c>
    </row>
    <row r="913" spans="1:51" ht="12.75" customHeight="1" x14ac:dyDescent="0.2">
      <c r="A913" t="s">
        <v>47</v>
      </c>
      <c r="B913">
        <v>1991</v>
      </c>
      <c r="C913" t="s">
        <v>90</v>
      </c>
      <c r="D913" t="s">
        <v>90</v>
      </c>
      <c r="G913">
        <v>1</v>
      </c>
      <c r="H913" t="s">
        <v>90</v>
      </c>
      <c r="I913" t="s">
        <v>90</v>
      </c>
      <c r="J913" t="s">
        <v>90</v>
      </c>
      <c r="K913" t="s">
        <v>90</v>
      </c>
      <c r="L913" t="s">
        <v>90</v>
      </c>
      <c r="M913" t="s">
        <v>90</v>
      </c>
      <c r="N913" t="s">
        <v>90</v>
      </c>
      <c r="O913">
        <v>1</v>
      </c>
      <c r="P913" t="s">
        <v>90</v>
      </c>
      <c r="Q913" t="s">
        <v>90</v>
      </c>
      <c r="R913" t="s">
        <v>90</v>
      </c>
      <c r="S913" t="s">
        <v>90</v>
      </c>
      <c r="T913" t="s">
        <v>90</v>
      </c>
      <c r="U913" t="s">
        <v>90</v>
      </c>
      <c r="V913">
        <v>0</v>
      </c>
      <c r="W913">
        <v>0</v>
      </c>
      <c r="X913">
        <v>0</v>
      </c>
      <c r="Y913">
        <v>0</v>
      </c>
      <c r="Z913">
        <v>0</v>
      </c>
      <c r="AA913">
        <v>0</v>
      </c>
      <c r="AB913">
        <v>0</v>
      </c>
      <c r="AC913">
        <v>0</v>
      </c>
      <c r="AD913">
        <f>AC913/AY913</f>
        <v>0</v>
      </c>
      <c r="AE913">
        <v>0</v>
      </c>
      <c r="AH913" t="s">
        <v>90</v>
      </c>
      <c r="AI913" t="s">
        <v>90</v>
      </c>
      <c r="AJ913" t="s">
        <v>90</v>
      </c>
      <c r="AK913" t="s">
        <v>90</v>
      </c>
      <c r="AL913" t="s">
        <v>90</v>
      </c>
      <c r="AM913" t="s">
        <v>90</v>
      </c>
      <c r="AN913">
        <v>0</v>
      </c>
      <c r="AO913" t="s">
        <v>90</v>
      </c>
      <c r="AP913" t="s">
        <v>90</v>
      </c>
      <c r="AQ913">
        <v>1</v>
      </c>
      <c r="AR913" t="s">
        <v>90</v>
      </c>
      <c r="AT913" t="s">
        <v>90</v>
      </c>
      <c r="AU913" t="s">
        <v>90</v>
      </c>
      <c r="AW913">
        <v>2</v>
      </c>
      <c r="AY913">
        <v>25695.9</v>
      </c>
    </row>
    <row r="914" spans="1:51" ht="12.75" customHeight="1" x14ac:dyDescent="0.2">
      <c r="A914" t="s">
        <v>48</v>
      </c>
      <c r="B914">
        <v>1991</v>
      </c>
      <c r="C914" t="s">
        <v>90</v>
      </c>
      <c r="D914" t="s">
        <v>90</v>
      </c>
      <c r="G914">
        <v>1</v>
      </c>
      <c r="H914" t="s">
        <v>90</v>
      </c>
      <c r="I914" t="s">
        <v>90</v>
      </c>
      <c r="J914" t="s">
        <v>90</v>
      </c>
      <c r="K914" t="s">
        <v>90</v>
      </c>
      <c r="L914" t="s">
        <v>90</v>
      </c>
      <c r="M914" t="s">
        <v>90</v>
      </c>
      <c r="N914" t="s">
        <v>90</v>
      </c>
      <c r="O914">
        <v>1</v>
      </c>
      <c r="P914" t="s">
        <v>90</v>
      </c>
      <c r="Q914" t="s">
        <v>90</v>
      </c>
      <c r="R914" t="s">
        <v>90</v>
      </c>
      <c r="S914" t="s">
        <v>90</v>
      </c>
      <c r="T914" t="s">
        <v>90</v>
      </c>
      <c r="U914" t="s">
        <v>90</v>
      </c>
      <c r="V914" t="s">
        <v>90</v>
      </c>
      <c r="W914" t="s">
        <v>90</v>
      </c>
      <c r="X914" t="s">
        <v>90</v>
      </c>
      <c r="Y914" t="s">
        <v>90</v>
      </c>
      <c r="Z914" t="s">
        <v>90</v>
      </c>
      <c r="AA914" t="s">
        <v>90</v>
      </c>
      <c r="AB914" t="s">
        <v>90</v>
      </c>
      <c r="AC914">
        <v>1004</v>
      </c>
      <c r="AD914">
        <f>AC914/AY914</f>
        <v>6.0829682946483214E-2</v>
      </c>
      <c r="AH914" t="s">
        <v>90</v>
      </c>
      <c r="AI914" t="s">
        <v>90</v>
      </c>
      <c r="AJ914" t="s">
        <v>90</v>
      </c>
      <c r="AK914" t="s">
        <v>90</v>
      </c>
      <c r="AL914" t="s">
        <v>90</v>
      </c>
      <c r="AM914" t="s">
        <v>90</v>
      </c>
      <c r="AN914">
        <v>0</v>
      </c>
      <c r="AO914" t="s">
        <v>90</v>
      </c>
      <c r="AP914" t="s">
        <v>90</v>
      </c>
      <c r="AQ914">
        <v>0</v>
      </c>
      <c r="AR914" t="s">
        <v>90</v>
      </c>
      <c r="AT914" t="s">
        <v>90</v>
      </c>
      <c r="AU914" t="s">
        <v>90</v>
      </c>
      <c r="AW914">
        <v>2</v>
      </c>
      <c r="AY914">
        <v>16505.099999999999</v>
      </c>
    </row>
    <row r="915" spans="1:51" ht="12.75" customHeight="1" x14ac:dyDescent="0.2">
      <c r="A915" t="s">
        <v>49</v>
      </c>
      <c r="B915">
        <v>1991</v>
      </c>
      <c r="C915" t="s">
        <v>90</v>
      </c>
      <c r="D915" t="s">
        <v>90</v>
      </c>
      <c r="G915">
        <v>1</v>
      </c>
      <c r="H915" t="s">
        <v>90</v>
      </c>
      <c r="I915" t="s">
        <v>90</v>
      </c>
      <c r="J915" t="s">
        <v>90</v>
      </c>
      <c r="K915" t="s">
        <v>90</v>
      </c>
      <c r="L915" t="s">
        <v>90</v>
      </c>
      <c r="M915" t="s">
        <v>90</v>
      </c>
      <c r="N915" t="s">
        <v>90</v>
      </c>
      <c r="O915">
        <v>1</v>
      </c>
      <c r="P915" t="s">
        <v>90</v>
      </c>
      <c r="Q915" t="s">
        <v>90</v>
      </c>
      <c r="R915" t="s">
        <v>90</v>
      </c>
      <c r="S915" t="s">
        <v>90</v>
      </c>
      <c r="T915" t="s">
        <v>90</v>
      </c>
      <c r="U915" t="s">
        <v>90</v>
      </c>
      <c r="V915" t="s">
        <v>90</v>
      </c>
      <c r="W915" t="s">
        <v>90</v>
      </c>
      <c r="X915" t="s">
        <v>90</v>
      </c>
      <c r="Y915" t="s">
        <v>90</v>
      </c>
      <c r="Z915" t="s">
        <v>90</v>
      </c>
      <c r="AA915" t="s">
        <v>90</v>
      </c>
      <c r="AB915" t="s">
        <v>90</v>
      </c>
      <c r="AC915">
        <v>51562</v>
      </c>
      <c r="AD915">
        <f>AC915/AY915</f>
        <v>0.21183275885443842</v>
      </c>
      <c r="AH915" t="s">
        <v>90</v>
      </c>
      <c r="AI915" t="s">
        <v>90</v>
      </c>
      <c r="AJ915" t="s">
        <v>90</v>
      </c>
      <c r="AK915" t="s">
        <v>90</v>
      </c>
      <c r="AL915" t="s">
        <v>90</v>
      </c>
      <c r="AM915" t="s">
        <v>90</v>
      </c>
      <c r="AN915">
        <v>0</v>
      </c>
      <c r="AO915" t="s">
        <v>90</v>
      </c>
      <c r="AP915" t="s">
        <v>90</v>
      </c>
      <c r="AQ915">
        <v>1</v>
      </c>
      <c r="AR915" t="s">
        <v>90</v>
      </c>
      <c r="AT915" t="s">
        <v>90</v>
      </c>
      <c r="AU915" t="s">
        <v>90</v>
      </c>
      <c r="AW915">
        <v>2</v>
      </c>
      <c r="AY915">
        <v>243409</v>
      </c>
    </row>
    <row r="916" spans="1:51" ht="12.75" customHeight="1" x14ac:dyDescent="0.2">
      <c r="A916" t="s">
        <v>50</v>
      </c>
      <c r="B916">
        <v>1991</v>
      </c>
      <c r="C916" t="s">
        <v>90</v>
      </c>
      <c r="D916" t="s">
        <v>90</v>
      </c>
      <c r="G916">
        <v>1</v>
      </c>
      <c r="H916" t="s">
        <v>90</v>
      </c>
      <c r="I916" t="s">
        <v>90</v>
      </c>
      <c r="J916" t="s">
        <v>90</v>
      </c>
      <c r="K916" t="s">
        <v>90</v>
      </c>
      <c r="L916" t="s">
        <v>90</v>
      </c>
      <c r="M916" t="s">
        <v>90</v>
      </c>
      <c r="N916" t="s">
        <v>90</v>
      </c>
      <c r="O916">
        <v>0</v>
      </c>
      <c r="P916" t="s">
        <v>90</v>
      </c>
      <c r="Q916" t="s">
        <v>90</v>
      </c>
      <c r="R916" t="s">
        <v>90</v>
      </c>
      <c r="S916" t="s">
        <v>90</v>
      </c>
      <c r="T916" t="s">
        <v>90</v>
      </c>
      <c r="U916" t="s">
        <v>90</v>
      </c>
      <c r="V916" t="s">
        <v>90</v>
      </c>
      <c r="W916">
        <v>0</v>
      </c>
      <c r="X916">
        <v>0</v>
      </c>
      <c r="Y916">
        <v>0</v>
      </c>
      <c r="Z916">
        <v>1</v>
      </c>
      <c r="AA916">
        <v>0</v>
      </c>
      <c r="AB916">
        <v>0</v>
      </c>
      <c r="AC916">
        <v>0</v>
      </c>
      <c r="AD916">
        <f>AC916/AY916</f>
        <v>0</v>
      </c>
      <c r="AH916" t="s">
        <v>90</v>
      </c>
      <c r="AI916" t="s">
        <v>90</v>
      </c>
      <c r="AJ916" t="s">
        <v>90</v>
      </c>
      <c r="AK916" t="s">
        <v>90</v>
      </c>
      <c r="AL916" t="s">
        <v>90</v>
      </c>
      <c r="AM916" t="s">
        <v>90</v>
      </c>
      <c r="AN916">
        <v>0</v>
      </c>
      <c r="AO916" t="s">
        <v>90</v>
      </c>
      <c r="AP916" t="s">
        <v>90</v>
      </c>
      <c r="AQ916">
        <v>0</v>
      </c>
      <c r="AR916" t="s">
        <v>90</v>
      </c>
      <c r="AT916" t="s">
        <v>90</v>
      </c>
      <c r="AU916" t="s">
        <v>90</v>
      </c>
      <c r="AW916">
        <v>2</v>
      </c>
      <c r="AY916">
        <v>99456.4</v>
      </c>
    </row>
    <row r="917" spans="1:51" ht="12.75" customHeight="1" x14ac:dyDescent="0.2">
      <c r="A917" t="s">
        <v>51</v>
      </c>
      <c r="B917">
        <v>1991</v>
      </c>
      <c r="C917" t="s">
        <v>90</v>
      </c>
      <c r="D917" t="s">
        <v>90</v>
      </c>
      <c r="G917">
        <v>1</v>
      </c>
      <c r="H917" t="s">
        <v>90</v>
      </c>
      <c r="I917" t="s">
        <v>90</v>
      </c>
      <c r="J917" t="s">
        <v>90</v>
      </c>
      <c r="K917" t="s">
        <v>90</v>
      </c>
      <c r="L917" t="s">
        <v>90</v>
      </c>
      <c r="M917" t="s">
        <v>90</v>
      </c>
      <c r="N917" t="s">
        <v>90</v>
      </c>
      <c r="O917">
        <v>1</v>
      </c>
      <c r="P917" t="s">
        <v>90</v>
      </c>
      <c r="Q917" t="s">
        <v>90</v>
      </c>
      <c r="R917" t="s">
        <v>90</v>
      </c>
      <c r="S917" t="s">
        <v>90</v>
      </c>
      <c r="T917" t="s">
        <v>90</v>
      </c>
      <c r="U917" t="s">
        <v>90</v>
      </c>
      <c r="V917" t="s">
        <v>90</v>
      </c>
      <c r="W917" t="s">
        <v>90</v>
      </c>
      <c r="X917" t="s">
        <v>90</v>
      </c>
      <c r="Y917" t="s">
        <v>90</v>
      </c>
      <c r="Z917" t="s">
        <v>90</v>
      </c>
      <c r="AA917" t="s">
        <v>90</v>
      </c>
      <c r="AB917" t="s">
        <v>90</v>
      </c>
      <c r="AC917">
        <v>7153</v>
      </c>
      <c r="AD917">
        <f>AC917/AY917</f>
        <v>0.14413524895722088</v>
      </c>
      <c r="AH917" t="s">
        <v>90</v>
      </c>
      <c r="AI917" t="s">
        <v>90</v>
      </c>
      <c r="AJ917" t="s">
        <v>90</v>
      </c>
      <c r="AK917" t="s">
        <v>90</v>
      </c>
      <c r="AL917" t="s">
        <v>90</v>
      </c>
      <c r="AM917" t="s">
        <v>90</v>
      </c>
      <c r="AN917">
        <v>0</v>
      </c>
      <c r="AO917" t="s">
        <v>90</v>
      </c>
      <c r="AP917" t="s">
        <v>90</v>
      </c>
      <c r="AQ917">
        <v>0</v>
      </c>
      <c r="AR917" t="s">
        <v>90</v>
      </c>
      <c r="AT917" t="s">
        <v>90</v>
      </c>
      <c r="AU917" t="s">
        <v>90</v>
      </c>
      <c r="AW917">
        <v>2</v>
      </c>
      <c r="AY917">
        <v>49627</v>
      </c>
    </row>
    <row r="918" spans="1:51" ht="12.75" customHeight="1" x14ac:dyDescent="0.2">
      <c r="A918" t="s">
        <v>52</v>
      </c>
      <c r="B918">
        <v>1991</v>
      </c>
      <c r="C918" t="s">
        <v>90</v>
      </c>
      <c r="D918" t="s">
        <v>90</v>
      </c>
      <c r="G918">
        <v>1</v>
      </c>
      <c r="H918" t="s">
        <v>90</v>
      </c>
      <c r="I918" t="s">
        <v>90</v>
      </c>
      <c r="J918" t="s">
        <v>90</v>
      </c>
      <c r="K918" t="s">
        <v>90</v>
      </c>
      <c r="L918" t="s">
        <v>90</v>
      </c>
      <c r="M918" t="s">
        <v>90</v>
      </c>
      <c r="N918" t="s">
        <v>90</v>
      </c>
      <c r="O918">
        <v>1</v>
      </c>
      <c r="P918" t="s">
        <v>90</v>
      </c>
      <c r="Q918" t="s">
        <v>90</v>
      </c>
      <c r="R918" t="s">
        <v>90</v>
      </c>
      <c r="S918" t="s">
        <v>90</v>
      </c>
      <c r="T918" t="s">
        <v>90</v>
      </c>
      <c r="U918" t="s">
        <v>90</v>
      </c>
      <c r="V918" t="s">
        <v>90</v>
      </c>
      <c r="W918" t="s">
        <v>90</v>
      </c>
      <c r="X918" t="s">
        <v>90</v>
      </c>
      <c r="Y918" t="s">
        <v>90</v>
      </c>
      <c r="Z918" t="s">
        <v>90</v>
      </c>
      <c r="AA918" t="s">
        <v>90</v>
      </c>
      <c r="AB918" t="s">
        <v>90</v>
      </c>
      <c r="AC918">
        <v>843</v>
      </c>
      <c r="AD918">
        <f>AC918/AY918</f>
        <v>1.8182563288477258E-2</v>
      </c>
      <c r="AH918" t="s">
        <v>90</v>
      </c>
      <c r="AI918" t="s">
        <v>90</v>
      </c>
      <c r="AJ918" t="s">
        <v>90</v>
      </c>
      <c r="AK918" t="s">
        <v>90</v>
      </c>
      <c r="AL918" t="s">
        <v>90</v>
      </c>
      <c r="AM918" t="s">
        <v>90</v>
      </c>
      <c r="AN918">
        <v>0</v>
      </c>
      <c r="AO918" t="s">
        <v>90</v>
      </c>
      <c r="AP918" t="s">
        <v>90</v>
      </c>
      <c r="AQ918">
        <v>0</v>
      </c>
      <c r="AR918" t="s">
        <v>90</v>
      </c>
      <c r="AT918" t="s">
        <v>90</v>
      </c>
      <c r="AU918" t="s">
        <v>90</v>
      </c>
      <c r="AW918">
        <v>2</v>
      </c>
      <c r="AY918">
        <v>46363.1</v>
      </c>
    </row>
    <row r="919" spans="1:51" ht="12.75" customHeight="1" x14ac:dyDescent="0.2">
      <c r="A919" t="s">
        <v>53</v>
      </c>
      <c r="B919">
        <v>1991</v>
      </c>
      <c r="C919" t="s">
        <v>90</v>
      </c>
      <c r="D919" t="s">
        <v>90</v>
      </c>
      <c r="G919">
        <v>0</v>
      </c>
      <c r="H919" t="s">
        <v>90</v>
      </c>
      <c r="I919" t="s">
        <v>90</v>
      </c>
      <c r="J919" t="s">
        <v>90</v>
      </c>
      <c r="K919" t="s">
        <v>90</v>
      </c>
      <c r="L919" t="s">
        <v>90</v>
      </c>
      <c r="M919" t="s">
        <v>90</v>
      </c>
      <c r="N919" t="s">
        <v>90</v>
      </c>
      <c r="O919">
        <v>0</v>
      </c>
      <c r="P919" t="s">
        <v>90</v>
      </c>
      <c r="Q919" t="s">
        <v>90</v>
      </c>
      <c r="R919" t="s">
        <v>90</v>
      </c>
      <c r="S919" t="s">
        <v>90</v>
      </c>
      <c r="T919" t="s">
        <v>90</v>
      </c>
      <c r="U919" t="s">
        <v>90</v>
      </c>
      <c r="V919" t="s">
        <v>90</v>
      </c>
      <c r="W919" t="s">
        <v>90</v>
      </c>
      <c r="X919" t="s">
        <v>90</v>
      </c>
      <c r="Y919" t="s">
        <v>90</v>
      </c>
      <c r="Z919" t="s">
        <v>90</v>
      </c>
      <c r="AA919" t="s">
        <v>90</v>
      </c>
      <c r="AB919" t="s">
        <v>90</v>
      </c>
      <c r="AC919">
        <v>6710</v>
      </c>
      <c r="AD919">
        <f>AC919/AY919</f>
        <v>0.11408227525281721</v>
      </c>
      <c r="AH919" t="s">
        <v>90</v>
      </c>
      <c r="AI919" t="s">
        <v>90</v>
      </c>
      <c r="AJ919" t="s">
        <v>90</v>
      </c>
      <c r="AK919" t="s">
        <v>90</v>
      </c>
      <c r="AL919" t="s">
        <v>90</v>
      </c>
      <c r="AM919" t="s">
        <v>90</v>
      </c>
      <c r="AN919">
        <v>0</v>
      </c>
      <c r="AO919" t="s">
        <v>90</v>
      </c>
      <c r="AP919" t="s">
        <v>90</v>
      </c>
      <c r="AQ919">
        <v>0</v>
      </c>
      <c r="AR919" t="s">
        <v>90</v>
      </c>
      <c r="AT919" t="s">
        <v>90</v>
      </c>
      <c r="AU919" t="s">
        <v>90</v>
      </c>
      <c r="AW919">
        <v>2</v>
      </c>
      <c r="AY919">
        <v>58817.2</v>
      </c>
    </row>
    <row r="920" spans="1:51" ht="12.75" customHeight="1" x14ac:dyDescent="0.2">
      <c r="A920" t="s">
        <v>54</v>
      </c>
      <c r="B920">
        <v>1991</v>
      </c>
      <c r="C920" t="s">
        <v>90</v>
      </c>
      <c r="D920" t="s">
        <v>90</v>
      </c>
      <c r="G920">
        <v>1</v>
      </c>
      <c r="H920" t="s">
        <v>90</v>
      </c>
      <c r="I920" t="s">
        <v>90</v>
      </c>
      <c r="J920" t="s">
        <v>90</v>
      </c>
      <c r="K920" t="s">
        <v>90</v>
      </c>
      <c r="L920" t="s">
        <v>90</v>
      </c>
      <c r="M920" t="s">
        <v>90</v>
      </c>
      <c r="N920" t="s">
        <v>90</v>
      </c>
      <c r="O920">
        <v>0</v>
      </c>
      <c r="P920" t="s">
        <v>90</v>
      </c>
      <c r="Q920" t="s">
        <v>90</v>
      </c>
      <c r="R920" t="s">
        <v>90</v>
      </c>
      <c r="S920" t="s">
        <v>90</v>
      </c>
      <c r="T920" t="s">
        <v>90</v>
      </c>
      <c r="U920" t="s">
        <v>90</v>
      </c>
      <c r="V920" t="s">
        <v>90</v>
      </c>
      <c r="W920" t="s">
        <v>90</v>
      </c>
      <c r="X920" t="s">
        <v>90</v>
      </c>
      <c r="Y920" t="s">
        <v>90</v>
      </c>
      <c r="Z920" t="s">
        <v>90</v>
      </c>
      <c r="AA920" t="s">
        <v>90</v>
      </c>
      <c r="AB920" t="s">
        <v>90</v>
      </c>
      <c r="AC920">
        <v>21292</v>
      </c>
      <c r="AD920">
        <f>AC920/AY920</f>
        <v>0.32314414456800034</v>
      </c>
      <c r="AH920" t="s">
        <v>90</v>
      </c>
      <c r="AI920" t="s">
        <v>90</v>
      </c>
      <c r="AJ920" t="s">
        <v>90</v>
      </c>
      <c r="AK920" t="s">
        <v>90</v>
      </c>
      <c r="AL920" t="s">
        <v>90</v>
      </c>
      <c r="AM920" t="s">
        <v>90</v>
      </c>
      <c r="AN920">
        <v>0</v>
      </c>
      <c r="AO920" t="s">
        <v>90</v>
      </c>
      <c r="AP920" t="s">
        <v>90</v>
      </c>
      <c r="AQ920">
        <v>1</v>
      </c>
      <c r="AR920" t="s">
        <v>90</v>
      </c>
      <c r="AT920" t="s">
        <v>90</v>
      </c>
      <c r="AU920" t="s">
        <v>90</v>
      </c>
      <c r="AW920">
        <v>2</v>
      </c>
      <c r="AY920">
        <v>65890.100000000006</v>
      </c>
    </row>
    <row r="921" spans="1:51" ht="12.75" customHeight="1" x14ac:dyDescent="0.2">
      <c r="A921" t="s">
        <v>55</v>
      </c>
      <c r="B921">
        <v>1991</v>
      </c>
      <c r="C921" t="s">
        <v>90</v>
      </c>
      <c r="D921" t="s">
        <v>90</v>
      </c>
      <c r="G921">
        <v>0</v>
      </c>
      <c r="H921" t="s">
        <v>90</v>
      </c>
      <c r="I921" t="s">
        <v>90</v>
      </c>
      <c r="J921" t="s">
        <v>90</v>
      </c>
      <c r="K921" t="s">
        <v>90</v>
      </c>
      <c r="L921" t="s">
        <v>90</v>
      </c>
      <c r="M921" t="s">
        <v>90</v>
      </c>
      <c r="N921" t="s">
        <v>90</v>
      </c>
      <c r="O921">
        <v>0</v>
      </c>
      <c r="P921" t="s">
        <v>90</v>
      </c>
      <c r="Q921" t="s">
        <v>90</v>
      </c>
      <c r="R921" t="s">
        <v>90</v>
      </c>
      <c r="S921" t="s">
        <v>90</v>
      </c>
      <c r="T921" t="s">
        <v>90</v>
      </c>
      <c r="U921" t="s">
        <v>90</v>
      </c>
      <c r="V921" t="s">
        <v>90</v>
      </c>
      <c r="W921" t="s">
        <v>90</v>
      </c>
      <c r="X921" t="s">
        <v>90</v>
      </c>
      <c r="Y921" t="s">
        <v>90</v>
      </c>
      <c r="Z921" t="s">
        <v>90</v>
      </c>
      <c r="AA921" t="s">
        <v>90</v>
      </c>
      <c r="AB921" t="s">
        <v>90</v>
      </c>
      <c r="AC921">
        <v>1330</v>
      </c>
      <c r="AD921">
        <f>AC921/AY921</f>
        <v>6.1128908458310545E-2</v>
      </c>
      <c r="AH921" t="s">
        <v>90</v>
      </c>
      <c r="AI921" t="s">
        <v>90</v>
      </c>
      <c r="AJ921" t="s">
        <v>90</v>
      </c>
      <c r="AK921" t="s">
        <v>90</v>
      </c>
      <c r="AL921" t="s">
        <v>90</v>
      </c>
      <c r="AM921" t="s">
        <v>90</v>
      </c>
      <c r="AN921">
        <v>0</v>
      </c>
      <c r="AO921" t="s">
        <v>90</v>
      </c>
      <c r="AP921" t="s">
        <v>90</v>
      </c>
      <c r="AQ921">
        <v>0</v>
      </c>
      <c r="AR921" t="s">
        <v>90</v>
      </c>
      <c r="AT921" t="s">
        <v>90</v>
      </c>
      <c r="AU921" t="s">
        <v>90</v>
      </c>
      <c r="AW921">
        <v>2</v>
      </c>
      <c r="AY921">
        <v>21757.3</v>
      </c>
    </row>
    <row r="922" spans="1:51" ht="12.75" customHeight="1" x14ac:dyDescent="0.2">
      <c r="A922" t="s">
        <v>56</v>
      </c>
      <c r="B922">
        <v>1991</v>
      </c>
      <c r="C922" t="s">
        <v>90</v>
      </c>
      <c r="D922" t="s">
        <v>90</v>
      </c>
      <c r="G922">
        <v>1</v>
      </c>
      <c r="H922" t="s">
        <v>90</v>
      </c>
      <c r="I922" t="s">
        <v>90</v>
      </c>
      <c r="J922" t="s">
        <v>90</v>
      </c>
      <c r="K922" t="s">
        <v>90</v>
      </c>
      <c r="L922" t="s">
        <v>90</v>
      </c>
      <c r="M922" t="s">
        <v>90</v>
      </c>
      <c r="N922" t="s">
        <v>90</v>
      </c>
      <c r="O922">
        <v>1</v>
      </c>
      <c r="P922" t="s">
        <v>90</v>
      </c>
      <c r="Q922" t="s">
        <v>90</v>
      </c>
      <c r="R922" t="s">
        <v>90</v>
      </c>
      <c r="S922" t="s">
        <v>90</v>
      </c>
      <c r="T922" t="s">
        <v>90</v>
      </c>
      <c r="U922" t="s">
        <v>90</v>
      </c>
      <c r="V922" t="s">
        <v>90</v>
      </c>
      <c r="W922" t="s">
        <v>90</v>
      </c>
      <c r="X922" t="s">
        <v>90</v>
      </c>
      <c r="Y922" t="s">
        <v>90</v>
      </c>
      <c r="Z922" t="s">
        <v>90</v>
      </c>
      <c r="AA922" t="s">
        <v>90</v>
      </c>
      <c r="AB922" t="s">
        <v>90</v>
      </c>
      <c r="AC922">
        <v>4657</v>
      </c>
      <c r="AD922">
        <f>AC922/AY922</f>
        <v>4.1274483736594876E-2</v>
      </c>
      <c r="AH922" t="s">
        <v>90</v>
      </c>
      <c r="AI922" t="s">
        <v>90</v>
      </c>
      <c r="AJ922" t="s">
        <v>90</v>
      </c>
      <c r="AK922" t="s">
        <v>90</v>
      </c>
      <c r="AL922" t="s">
        <v>90</v>
      </c>
      <c r="AM922" t="s">
        <v>90</v>
      </c>
      <c r="AN922">
        <v>0</v>
      </c>
      <c r="AO922" t="s">
        <v>90</v>
      </c>
      <c r="AP922" t="s">
        <v>90</v>
      </c>
      <c r="AQ922">
        <v>1</v>
      </c>
      <c r="AR922" t="s">
        <v>90</v>
      </c>
      <c r="AT922" t="s">
        <v>90</v>
      </c>
      <c r="AU922" t="s">
        <v>90</v>
      </c>
      <c r="AW922">
        <v>2</v>
      </c>
      <c r="AY922">
        <v>112830</v>
      </c>
    </row>
    <row r="923" spans="1:51" ht="12.75" customHeight="1" x14ac:dyDescent="0.2">
      <c r="A923" t="s">
        <v>57</v>
      </c>
      <c r="B923">
        <v>1991</v>
      </c>
      <c r="C923" t="s">
        <v>90</v>
      </c>
      <c r="D923" t="s">
        <v>90</v>
      </c>
      <c r="G923">
        <v>0</v>
      </c>
      <c r="H923" t="s">
        <v>90</v>
      </c>
      <c r="I923" t="s">
        <v>90</v>
      </c>
      <c r="J923" t="s">
        <v>90</v>
      </c>
      <c r="K923" t="s">
        <v>90</v>
      </c>
      <c r="L923" t="s">
        <v>90</v>
      </c>
      <c r="M923" t="s">
        <v>90</v>
      </c>
      <c r="N923" t="s">
        <v>90</v>
      </c>
      <c r="O923">
        <v>0</v>
      </c>
      <c r="P923" t="s">
        <v>90</v>
      </c>
      <c r="Q923" t="s">
        <v>90</v>
      </c>
      <c r="R923" t="s">
        <v>90</v>
      </c>
      <c r="S923" t="s">
        <v>90</v>
      </c>
      <c r="T923" t="s">
        <v>90</v>
      </c>
      <c r="U923" t="s">
        <v>90</v>
      </c>
      <c r="V923" t="s">
        <v>90</v>
      </c>
      <c r="W923" t="s">
        <v>90</v>
      </c>
      <c r="X923" t="s">
        <v>90</v>
      </c>
      <c r="Y923" t="s">
        <v>90</v>
      </c>
      <c r="Z923" t="s">
        <v>90</v>
      </c>
      <c r="AA923" t="s">
        <v>90</v>
      </c>
      <c r="AB923" t="s">
        <v>90</v>
      </c>
      <c r="AC923">
        <v>36864</v>
      </c>
      <c r="AD923">
        <f>AC923/AY923</f>
        <v>0.26339894966239147</v>
      </c>
      <c r="AH923" t="s">
        <v>90</v>
      </c>
      <c r="AI923" t="s">
        <v>90</v>
      </c>
      <c r="AJ923" t="s">
        <v>90</v>
      </c>
      <c r="AK923" t="s">
        <v>90</v>
      </c>
      <c r="AL923" t="s">
        <v>90</v>
      </c>
      <c r="AM923" t="s">
        <v>90</v>
      </c>
      <c r="AN923">
        <v>0</v>
      </c>
      <c r="AO923" t="s">
        <v>90</v>
      </c>
      <c r="AP923" t="s">
        <v>90</v>
      </c>
      <c r="AQ923">
        <v>1</v>
      </c>
      <c r="AR923" t="s">
        <v>90</v>
      </c>
      <c r="AT923" t="s">
        <v>90</v>
      </c>
      <c r="AU923" t="s">
        <v>90</v>
      </c>
      <c r="AW923">
        <v>2</v>
      </c>
      <c r="AY923">
        <v>139955</v>
      </c>
    </row>
    <row r="924" spans="1:51" ht="12.75" customHeight="1" x14ac:dyDescent="0.2">
      <c r="A924" t="s">
        <v>58</v>
      </c>
      <c r="B924">
        <v>1991</v>
      </c>
      <c r="C924" t="s">
        <v>90</v>
      </c>
      <c r="D924" t="s">
        <v>90</v>
      </c>
      <c r="G924">
        <v>1</v>
      </c>
      <c r="H924" t="s">
        <v>90</v>
      </c>
      <c r="I924" t="s">
        <v>90</v>
      </c>
      <c r="J924" t="s">
        <v>90</v>
      </c>
      <c r="K924" t="s">
        <v>90</v>
      </c>
      <c r="L924" t="s">
        <v>90</v>
      </c>
      <c r="M924" t="s">
        <v>90</v>
      </c>
      <c r="N924" t="s">
        <v>90</v>
      </c>
      <c r="O924">
        <v>1</v>
      </c>
      <c r="P924" t="s">
        <v>90</v>
      </c>
      <c r="Q924" t="s">
        <v>90</v>
      </c>
      <c r="R924" t="s">
        <v>90</v>
      </c>
      <c r="S924" t="s">
        <v>90</v>
      </c>
      <c r="T924" t="s">
        <v>90</v>
      </c>
      <c r="U924" t="s">
        <v>90</v>
      </c>
      <c r="V924" t="s">
        <v>90</v>
      </c>
      <c r="W924" t="s">
        <v>90</v>
      </c>
      <c r="X924" t="s">
        <v>90</v>
      </c>
      <c r="Y924" t="s">
        <v>90</v>
      </c>
      <c r="Z924" t="s">
        <v>90</v>
      </c>
      <c r="AA924" t="s">
        <v>90</v>
      </c>
      <c r="AB924" t="s">
        <v>90</v>
      </c>
      <c r="AC924">
        <v>19940</v>
      </c>
      <c r="AD924">
        <f>AC924/AY924</f>
        <v>0.11215794358354192</v>
      </c>
      <c r="AH924" t="s">
        <v>90</v>
      </c>
      <c r="AI924" t="s">
        <v>90</v>
      </c>
      <c r="AJ924" t="s">
        <v>90</v>
      </c>
      <c r="AK924" t="s">
        <v>90</v>
      </c>
      <c r="AL924" t="s">
        <v>90</v>
      </c>
      <c r="AM924" t="s">
        <v>90</v>
      </c>
      <c r="AN924">
        <v>0</v>
      </c>
      <c r="AO924" t="s">
        <v>90</v>
      </c>
      <c r="AP924" t="s">
        <v>90</v>
      </c>
      <c r="AQ924">
        <v>0</v>
      </c>
      <c r="AR924" t="s">
        <v>90</v>
      </c>
      <c r="AT924" t="s">
        <v>90</v>
      </c>
      <c r="AU924" t="s">
        <v>90</v>
      </c>
      <c r="AW924">
        <v>2</v>
      </c>
      <c r="AY924">
        <v>177785</v>
      </c>
    </row>
    <row r="925" spans="1:51" ht="12.75" customHeight="1" x14ac:dyDescent="0.2">
      <c r="A925" t="s">
        <v>59</v>
      </c>
      <c r="B925">
        <v>1991</v>
      </c>
      <c r="C925" t="s">
        <v>90</v>
      </c>
      <c r="D925" t="s">
        <v>90</v>
      </c>
      <c r="G925">
        <v>1</v>
      </c>
      <c r="H925" t="s">
        <v>90</v>
      </c>
      <c r="I925" t="s">
        <v>90</v>
      </c>
      <c r="J925" t="s">
        <v>90</v>
      </c>
      <c r="K925" t="s">
        <v>90</v>
      </c>
      <c r="L925" t="s">
        <v>90</v>
      </c>
      <c r="M925" t="s">
        <v>90</v>
      </c>
      <c r="N925" t="s">
        <v>90</v>
      </c>
      <c r="O925">
        <v>1</v>
      </c>
      <c r="P925" t="s">
        <v>90</v>
      </c>
      <c r="Q925" t="s">
        <v>90</v>
      </c>
      <c r="R925" t="s">
        <v>90</v>
      </c>
      <c r="S925" t="s">
        <v>90</v>
      </c>
      <c r="T925" t="s">
        <v>90</v>
      </c>
      <c r="U925" t="s">
        <v>90</v>
      </c>
      <c r="V925" t="s">
        <v>90</v>
      </c>
      <c r="W925" t="s">
        <v>90</v>
      </c>
      <c r="X925" t="s">
        <v>90</v>
      </c>
      <c r="Y925" t="s">
        <v>90</v>
      </c>
      <c r="Z925" t="s">
        <v>90</v>
      </c>
      <c r="AA925" t="s">
        <v>90</v>
      </c>
      <c r="AB925" t="s">
        <v>90</v>
      </c>
      <c r="AC925">
        <v>2403</v>
      </c>
      <c r="AD925">
        <f>AC925/AY925</f>
        <v>2.7288305547259417E-2</v>
      </c>
      <c r="AH925" t="s">
        <v>90</v>
      </c>
      <c r="AI925" t="s">
        <v>90</v>
      </c>
      <c r="AJ925" t="s">
        <v>90</v>
      </c>
      <c r="AK925" t="s">
        <v>90</v>
      </c>
      <c r="AL925" t="s">
        <v>90</v>
      </c>
      <c r="AM925" t="s">
        <v>90</v>
      </c>
      <c r="AN925">
        <v>0</v>
      </c>
      <c r="AO925" t="s">
        <v>90</v>
      </c>
      <c r="AP925" t="s">
        <v>90</v>
      </c>
      <c r="AQ925">
        <v>0</v>
      </c>
      <c r="AR925" t="s">
        <v>90</v>
      </c>
      <c r="AT925" t="s">
        <v>90</v>
      </c>
      <c r="AU925" t="s">
        <v>90</v>
      </c>
      <c r="AW925">
        <v>2</v>
      </c>
      <c r="AY925">
        <v>88059.7</v>
      </c>
    </row>
    <row r="926" spans="1:51" ht="12.75" customHeight="1" x14ac:dyDescent="0.2">
      <c r="A926" t="s">
        <v>60</v>
      </c>
      <c r="B926">
        <v>1991</v>
      </c>
      <c r="C926" t="s">
        <v>90</v>
      </c>
      <c r="D926" t="s">
        <v>90</v>
      </c>
      <c r="G926">
        <v>1</v>
      </c>
      <c r="H926" t="s">
        <v>90</v>
      </c>
      <c r="I926" t="s">
        <v>90</v>
      </c>
      <c r="J926" t="s">
        <v>90</v>
      </c>
      <c r="K926" t="s">
        <v>90</v>
      </c>
      <c r="L926" t="s">
        <v>90</v>
      </c>
      <c r="M926" t="s">
        <v>90</v>
      </c>
      <c r="N926" t="s">
        <v>90</v>
      </c>
      <c r="O926">
        <v>0</v>
      </c>
      <c r="P926" t="s">
        <v>90</v>
      </c>
      <c r="Q926" t="s">
        <v>90</v>
      </c>
      <c r="R926" t="s">
        <v>90</v>
      </c>
      <c r="S926" t="s">
        <v>90</v>
      </c>
      <c r="T926" t="s">
        <v>90</v>
      </c>
      <c r="U926" t="s">
        <v>90</v>
      </c>
      <c r="V926" t="s">
        <v>90</v>
      </c>
      <c r="W926" t="s">
        <v>90</v>
      </c>
      <c r="X926" t="s">
        <v>90</v>
      </c>
      <c r="Y926" t="s">
        <v>90</v>
      </c>
      <c r="Z926" t="s">
        <v>90</v>
      </c>
      <c r="AA926" t="s">
        <v>90</v>
      </c>
      <c r="AB926" t="s">
        <v>90</v>
      </c>
      <c r="AC926">
        <v>486</v>
      </c>
      <c r="AD926">
        <f>AC926/AY926</f>
        <v>1.3864600479840698E-2</v>
      </c>
      <c r="AE926">
        <v>0</v>
      </c>
      <c r="AH926" t="s">
        <v>90</v>
      </c>
      <c r="AI926" t="s">
        <v>90</v>
      </c>
      <c r="AJ926" t="s">
        <v>90</v>
      </c>
      <c r="AK926" t="s">
        <v>90</v>
      </c>
      <c r="AL926" t="s">
        <v>90</v>
      </c>
      <c r="AM926" t="s">
        <v>90</v>
      </c>
      <c r="AN926">
        <v>0</v>
      </c>
      <c r="AO926" t="s">
        <v>90</v>
      </c>
      <c r="AP926" t="s">
        <v>90</v>
      </c>
      <c r="AQ926">
        <v>0</v>
      </c>
      <c r="AR926" t="s">
        <v>90</v>
      </c>
      <c r="AT926" t="s">
        <v>90</v>
      </c>
      <c r="AU926" t="s">
        <v>90</v>
      </c>
      <c r="AW926">
        <v>2</v>
      </c>
      <c r="AY926">
        <v>35053.300000000003</v>
      </c>
    </row>
    <row r="927" spans="1:51" ht="12.75" customHeight="1" x14ac:dyDescent="0.2">
      <c r="A927" t="s">
        <v>61</v>
      </c>
      <c r="B927">
        <v>1991</v>
      </c>
      <c r="C927" t="s">
        <v>90</v>
      </c>
      <c r="D927" t="s">
        <v>90</v>
      </c>
      <c r="G927">
        <v>1</v>
      </c>
      <c r="H927" t="s">
        <v>90</v>
      </c>
      <c r="I927" t="s">
        <v>90</v>
      </c>
      <c r="J927" t="s">
        <v>90</v>
      </c>
      <c r="K927" t="s">
        <v>90</v>
      </c>
      <c r="L927" t="s">
        <v>90</v>
      </c>
      <c r="M927" t="s">
        <v>90</v>
      </c>
      <c r="N927" t="s">
        <v>90</v>
      </c>
      <c r="O927">
        <v>0</v>
      </c>
      <c r="P927" t="s">
        <v>90</v>
      </c>
      <c r="Q927" t="s">
        <v>90</v>
      </c>
      <c r="R927" t="s">
        <v>90</v>
      </c>
      <c r="S927" t="s">
        <v>90</v>
      </c>
      <c r="T927" t="s">
        <v>90</v>
      </c>
      <c r="U927" t="s">
        <v>90</v>
      </c>
      <c r="V927" t="s">
        <v>90</v>
      </c>
      <c r="W927" t="s">
        <v>90</v>
      </c>
      <c r="X927" t="s">
        <v>90</v>
      </c>
      <c r="Y927" t="s">
        <v>90</v>
      </c>
      <c r="Z927" t="s">
        <v>90</v>
      </c>
      <c r="AA927" t="s">
        <v>90</v>
      </c>
      <c r="AB927" t="s">
        <v>90</v>
      </c>
      <c r="AC927">
        <v>0</v>
      </c>
      <c r="AD927">
        <f>AC927/AY927</f>
        <v>0</v>
      </c>
      <c r="AE927">
        <v>0</v>
      </c>
      <c r="AH927" t="s">
        <v>90</v>
      </c>
      <c r="AI927" t="s">
        <v>90</v>
      </c>
      <c r="AJ927" t="s">
        <v>90</v>
      </c>
      <c r="AK927" t="s">
        <v>90</v>
      </c>
      <c r="AL927" t="s">
        <v>90</v>
      </c>
      <c r="AM927" t="s">
        <v>90</v>
      </c>
      <c r="AN927">
        <v>0</v>
      </c>
      <c r="AO927" t="s">
        <v>90</v>
      </c>
      <c r="AP927" t="s">
        <v>90</v>
      </c>
      <c r="AQ927">
        <v>0</v>
      </c>
      <c r="AR927" t="s">
        <v>90</v>
      </c>
      <c r="AT927" t="s">
        <v>90</v>
      </c>
      <c r="AU927" t="s">
        <v>90</v>
      </c>
      <c r="AW927">
        <v>2</v>
      </c>
      <c r="AY927">
        <v>93631.7</v>
      </c>
    </row>
    <row r="928" spans="1:51" ht="12.75" customHeight="1" x14ac:dyDescent="0.2">
      <c r="A928" t="s">
        <v>62</v>
      </c>
      <c r="B928">
        <v>1991</v>
      </c>
      <c r="C928" t="s">
        <v>90</v>
      </c>
      <c r="D928" t="s">
        <v>90</v>
      </c>
      <c r="G928">
        <v>1</v>
      </c>
      <c r="H928" t="s">
        <v>90</v>
      </c>
      <c r="I928" t="s">
        <v>90</v>
      </c>
      <c r="J928" t="s">
        <v>90</v>
      </c>
      <c r="K928" t="s">
        <v>90</v>
      </c>
      <c r="L928" t="s">
        <v>90</v>
      </c>
      <c r="M928" t="s">
        <v>90</v>
      </c>
      <c r="N928" t="s">
        <v>90</v>
      </c>
      <c r="O928">
        <v>0</v>
      </c>
      <c r="P928" t="s">
        <v>90</v>
      </c>
      <c r="Q928" t="s">
        <v>90</v>
      </c>
      <c r="R928" t="s">
        <v>90</v>
      </c>
      <c r="S928" t="s">
        <v>90</v>
      </c>
      <c r="T928" t="s">
        <v>90</v>
      </c>
      <c r="U928" t="s">
        <v>90</v>
      </c>
      <c r="V928" t="s">
        <v>90</v>
      </c>
      <c r="W928" t="s">
        <v>90</v>
      </c>
      <c r="X928" t="s">
        <v>90</v>
      </c>
      <c r="Y928" t="s">
        <v>90</v>
      </c>
      <c r="Z928" t="s">
        <v>90</v>
      </c>
      <c r="AA928" t="s">
        <v>90</v>
      </c>
      <c r="AB928" t="s">
        <v>90</v>
      </c>
      <c r="AC928">
        <v>161</v>
      </c>
      <c r="AD928">
        <f>AC928/AY928</f>
        <v>1.2593571802914512E-2</v>
      </c>
      <c r="AH928" t="s">
        <v>90</v>
      </c>
      <c r="AI928" t="s">
        <v>90</v>
      </c>
      <c r="AJ928" t="s">
        <v>90</v>
      </c>
      <c r="AK928" t="s">
        <v>90</v>
      </c>
      <c r="AL928" t="s">
        <v>90</v>
      </c>
      <c r="AM928" t="s">
        <v>90</v>
      </c>
      <c r="AN928">
        <v>0</v>
      </c>
      <c r="AO928" t="s">
        <v>90</v>
      </c>
      <c r="AP928" t="s">
        <v>90</v>
      </c>
      <c r="AQ928">
        <v>1</v>
      </c>
      <c r="AR928" t="s">
        <v>90</v>
      </c>
      <c r="AT928" t="s">
        <v>90</v>
      </c>
      <c r="AU928" t="s">
        <v>90</v>
      </c>
      <c r="AW928">
        <v>2</v>
      </c>
      <c r="AY928">
        <v>12784.3</v>
      </c>
    </row>
    <row r="929" spans="1:51" ht="12.75" customHeight="1" x14ac:dyDescent="0.2">
      <c r="A929" t="s">
        <v>64</v>
      </c>
      <c r="B929">
        <v>1991</v>
      </c>
      <c r="C929" t="s">
        <v>90</v>
      </c>
      <c r="D929" t="s">
        <v>90</v>
      </c>
      <c r="G929">
        <v>0</v>
      </c>
      <c r="H929" t="s">
        <v>90</v>
      </c>
      <c r="I929" t="s">
        <v>90</v>
      </c>
      <c r="J929" t="s">
        <v>90</v>
      </c>
      <c r="K929" t="s">
        <v>90</v>
      </c>
      <c r="L929" t="s">
        <v>90</v>
      </c>
      <c r="M929" t="s">
        <v>90</v>
      </c>
      <c r="N929" t="s">
        <v>90</v>
      </c>
      <c r="O929">
        <v>0</v>
      </c>
      <c r="P929" t="s">
        <v>90</v>
      </c>
      <c r="Q929" t="s">
        <v>90</v>
      </c>
      <c r="R929" t="s">
        <v>90</v>
      </c>
      <c r="S929" t="s">
        <v>90</v>
      </c>
      <c r="T929" t="s">
        <v>90</v>
      </c>
      <c r="U929" t="s">
        <v>90</v>
      </c>
      <c r="V929" t="s">
        <v>90</v>
      </c>
      <c r="W929" t="s">
        <v>90</v>
      </c>
      <c r="X929" t="s">
        <v>90</v>
      </c>
      <c r="Y929" t="s">
        <v>90</v>
      </c>
      <c r="Z929" t="s">
        <v>90</v>
      </c>
      <c r="AA929" t="s">
        <v>90</v>
      </c>
      <c r="AB929" t="s">
        <v>90</v>
      </c>
      <c r="AC929">
        <v>7365</v>
      </c>
      <c r="AD929">
        <f>AC929/AY929</f>
        <v>0.24779207670956346</v>
      </c>
      <c r="AH929" t="s">
        <v>90</v>
      </c>
      <c r="AI929" t="s">
        <v>90</v>
      </c>
      <c r="AJ929" t="s">
        <v>90</v>
      </c>
      <c r="AK929" t="s">
        <v>90</v>
      </c>
      <c r="AL929" t="s">
        <v>90</v>
      </c>
      <c r="AM929" t="s">
        <v>90</v>
      </c>
      <c r="AN929">
        <v>0</v>
      </c>
      <c r="AO929" t="s">
        <v>90</v>
      </c>
      <c r="AP929" t="s">
        <v>90</v>
      </c>
      <c r="AQ929">
        <v>0</v>
      </c>
      <c r="AR929" t="s">
        <v>90</v>
      </c>
      <c r="AT929" t="s">
        <v>90</v>
      </c>
      <c r="AU929" t="s">
        <v>90</v>
      </c>
      <c r="AW929">
        <v>2</v>
      </c>
      <c r="AY929">
        <v>29722.5</v>
      </c>
    </row>
    <row r="930" spans="1:51" ht="12.75" customHeight="1" x14ac:dyDescent="0.2">
      <c r="A930" t="s">
        <v>65</v>
      </c>
      <c r="B930">
        <v>1991</v>
      </c>
      <c r="C930" t="s">
        <v>90</v>
      </c>
      <c r="D930" t="s">
        <v>90</v>
      </c>
      <c r="G930">
        <v>1</v>
      </c>
      <c r="H930" t="s">
        <v>90</v>
      </c>
      <c r="I930" t="s">
        <v>90</v>
      </c>
      <c r="J930" t="s">
        <v>90</v>
      </c>
      <c r="K930" t="s">
        <v>90</v>
      </c>
      <c r="L930" t="s">
        <v>90</v>
      </c>
      <c r="M930" t="s">
        <v>90</v>
      </c>
      <c r="N930" t="s">
        <v>90</v>
      </c>
      <c r="O930">
        <v>1</v>
      </c>
      <c r="P930" t="s">
        <v>90</v>
      </c>
      <c r="Q930" t="s">
        <v>90</v>
      </c>
      <c r="R930" t="s">
        <v>90</v>
      </c>
      <c r="S930" t="s">
        <v>90</v>
      </c>
      <c r="T930" t="s">
        <v>90</v>
      </c>
      <c r="U930" t="s">
        <v>90</v>
      </c>
      <c r="V930" t="s">
        <v>90</v>
      </c>
      <c r="W930" t="s">
        <v>90</v>
      </c>
      <c r="X930" t="s">
        <v>90</v>
      </c>
      <c r="Y930" t="s">
        <v>90</v>
      </c>
      <c r="Z930" t="s">
        <v>90</v>
      </c>
      <c r="AA930" t="s">
        <v>90</v>
      </c>
      <c r="AB930" t="s">
        <v>90</v>
      </c>
      <c r="AC930">
        <v>355372</v>
      </c>
      <c r="AD930">
        <f>AC930/AY930</f>
        <v>13.544895298933552</v>
      </c>
      <c r="AH930" t="s">
        <v>90</v>
      </c>
      <c r="AI930" t="s">
        <v>90</v>
      </c>
      <c r="AJ930" t="s">
        <v>90</v>
      </c>
      <c r="AK930" t="s">
        <v>90</v>
      </c>
      <c r="AL930" t="s">
        <v>90</v>
      </c>
      <c r="AM930" t="s">
        <v>90</v>
      </c>
      <c r="AN930">
        <v>1</v>
      </c>
      <c r="AO930" t="s">
        <v>90</v>
      </c>
      <c r="AP930" t="s">
        <v>90</v>
      </c>
      <c r="AQ930">
        <v>0</v>
      </c>
      <c r="AR930" t="s">
        <v>90</v>
      </c>
      <c r="AT930" t="s">
        <v>90</v>
      </c>
      <c r="AU930" t="s">
        <v>90</v>
      </c>
      <c r="AW930">
        <v>2</v>
      </c>
      <c r="AY930">
        <v>26236.6</v>
      </c>
    </row>
    <row r="931" spans="1:51" ht="12.75" customHeight="1" x14ac:dyDescent="0.2">
      <c r="A931" t="s">
        <v>66</v>
      </c>
      <c r="B931">
        <v>1991</v>
      </c>
      <c r="C931" t="s">
        <v>90</v>
      </c>
      <c r="D931" t="s">
        <v>90</v>
      </c>
      <c r="G931">
        <v>0</v>
      </c>
      <c r="H931" t="s">
        <v>90</v>
      </c>
      <c r="I931" t="s">
        <v>90</v>
      </c>
      <c r="J931" t="s">
        <v>90</v>
      </c>
      <c r="K931" t="s">
        <v>90</v>
      </c>
      <c r="L931" t="s">
        <v>90</v>
      </c>
      <c r="M931" t="s">
        <v>90</v>
      </c>
      <c r="N931" t="s">
        <v>90</v>
      </c>
      <c r="O931">
        <v>1</v>
      </c>
      <c r="P931" t="s">
        <v>90</v>
      </c>
      <c r="Q931" t="s">
        <v>90</v>
      </c>
      <c r="R931" t="s">
        <v>90</v>
      </c>
      <c r="S931" t="s">
        <v>90</v>
      </c>
      <c r="T931" t="s">
        <v>90</v>
      </c>
      <c r="U931" t="s">
        <v>90</v>
      </c>
      <c r="V931" t="s">
        <v>90</v>
      </c>
      <c r="W931" t="s">
        <v>90</v>
      </c>
      <c r="X931" t="s">
        <v>90</v>
      </c>
      <c r="Y931" t="s">
        <v>90</v>
      </c>
      <c r="Z931" t="s">
        <v>90</v>
      </c>
      <c r="AA931" t="s">
        <v>90</v>
      </c>
      <c r="AB931" t="s">
        <v>90</v>
      </c>
      <c r="AC931">
        <v>11548</v>
      </c>
      <c r="AD931">
        <f>AC931/AY931</f>
        <v>0.49584150933674542</v>
      </c>
      <c r="AH931" t="s">
        <v>90</v>
      </c>
      <c r="AI931" t="s">
        <v>90</v>
      </c>
      <c r="AJ931" t="s">
        <v>90</v>
      </c>
      <c r="AK931" t="s">
        <v>90</v>
      </c>
      <c r="AL931" t="s">
        <v>90</v>
      </c>
      <c r="AM931" t="s">
        <v>90</v>
      </c>
      <c r="AN931">
        <v>0</v>
      </c>
      <c r="AO931" t="s">
        <v>90</v>
      </c>
      <c r="AP931" t="s">
        <v>90</v>
      </c>
      <c r="AQ931">
        <v>1</v>
      </c>
      <c r="AR931" t="s">
        <v>90</v>
      </c>
      <c r="AT931" t="s">
        <v>90</v>
      </c>
      <c r="AU931" t="s">
        <v>90</v>
      </c>
      <c r="AW931">
        <v>2</v>
      </c>
      <c r="AY931">
        <v>23289.7</v>
      </c>
    </row>
    <row r="932" spans="1:51" ht="12.75" customHeight="1" x14ac:dyDescent="0.2">
      <c r="A932" t="s">
        <v>67</v>
      </c>
      <c r="B932">
        <v>1991</v>
      </c>
      <c r="C932" t="s">
        <v>90</v>
      </c>
      <c r="D932" t="s">
        <v>90</v>
      </c>
      <c r="G932">
        <v>1</v>
      </c>
      <c r="H932" t="s">
        <v>90</v>
      </c>
      <c r="I932" t="s">
        <v>90</v>
      </c>
      <c r="J932" t="s">
        <v>90</v>
      </c>
      <c r="K932" t="s">
        <v>90</v>
      </c>
      <c r="L932" t="s">
        <v>90</v>
      </c>
      <c r="M932" t="s">
        <v>90</v>
      </c>
      <c r="N932" t="s">
        <v>90</v>
      </c>
      <c r="O932">
        <v>0</v>
      </c>
      <c r="P932" t="s">
        <v>90</v>
      </c>
      <c r="Q932" t="s">
        <v>90</v>
      </c>
      <c r="R932" t="s">
        <v>90</v>
      </c>
      <c r="S932" t="s">
        <v>90</v>
      </c>
      <c r="T932" t="s">
        <v>90</v>
      </c>
      <c r="U932" t="s">
        <v>90</v>
      </c>
      <c r="V932" t="s">
        <v>90</v>
      </c>
      <c r="W932" t="s">
        <v>90</v>
      </c>
      <c r="X932" t="s">
        <v>90</v>
      </c>
      <c r="Y932" t="s">
        <v>90</v>
      </c>
      <c r="Z932" t="s">
        <v>90</v>
      </c>
      <c r="AA932" t="s">
        <v>90</v>
      </c>
      <c r="AB932" t="s">
        <v>90</v>
      </c>
      <c r="AC932">
        <v>254215</v>
      </c>
      <c r="AD932">
        <f>AC932/AY932</f>
        <v>1.3103595802148409</v>
      </c>
      <c r="AH932" t="s">
        <v>90</v>
      </c>
      <c r="AI932" t="s">
        <v>90</v>
      </c>
      <c r="AJ932" t="s">
        <v>90</v>
      </c>
      <c r="AK932" t="s">
        <v>90</v>
      </c>
      <c r="AL932" t="s">
        <v>90</v>
      </c>
      <c r="AM932" t="s">
        <v>90</v>
      </c>
      <c r="AN932">
        <v>0</v>
      </c>
      <c r="AO932" t="s">
        <v>90</v>
      </c>
      <c r="AP932" t="s">
        <v>90</v>
      </c>
      <c r="AQ932">
        <v>0</v>
      </c>
      <c r="AR932" t="s">
        <v>90</v>
      </c>
      <c r="AT932" t="s">
        <v>90</v>
      </c>
      <c r="AU932" t="s">
        <v>90</v>
      </c>
      <c r="AW932">
        <v>2</v>
      </c>
      <c r="AY932">
        <v>194004</v>
      </c>
    </row>
    <row r="933" spans="1:51" ht="12.75" customHeight="1" x14ac:dyDescent="0.2">
      <c r="A933" t="s">
        <v>68</v>
      </c>
      <c r="B933">
        <v>1991</v>
      </c>
      <c r="C933" t="s">
        <v>90</v>
      </c>
      <c r="D933" t="s">
        <v>90</v>
      </c>
      <c r="G933">
        <v>1</v>
      </c>
      <c r="H933" t="s">
        <v>90</v>
      </c>
      <c r="I933" t="s">
        <v>90</v>
      </c>
      <c r="J933" t="s">
        <v>90</v>
      </c>
      <c r="K933" t="s">
        <v>90</v>
      </c>
      <c r="L933" t="s">
        <v>90</v>
      </c>
      <c r="M933" t="s">
        <v>90</v>
      </c>
      <c r="N933" t="s">
        <v>90</v>
      </c>
      <c r="O933">
        <v>1</v>
      </c>
      <c r="P933" t="s">
        <v>90</v>
      </c>
      <c r="Q933" t="s">
        <v>90</v>
      </c>
      <c r="R933" t="s">
        <v>90</v>
      </c>
      <c r="S933" t="s">
        <v>90</v>
      </c>
      <c r="T933" t="s">
        <v>90</v>
      </c>
      <c r="U933" t="s">
        <v>90</v>
      </c>
      <c r="V933" t="s">
        <v>90</v>
      </c>
      <c r="W933" t="s">
        <v>90</v>
      </c>
      <c r="X933" t="s">
        <v>90</v>
      </c>
      <c r="Y933" t="s">
        <v>90</v>
      </c>
      <c r="Z933" t="s">
        <v>90</v>
      </c>
      <c r="AA933" t="s">
        <v>90</v>
      </c>
      <c r="AB933" t="s">
        <v>90</v>
      </c>
      <c r="AC933">
        <v>605</v>
      </c>
      <c r="AD933">
        <f>AC933/AY933</f>
        <v>2.5358795520085846E-2</v>
      </c>
      <c r="AH933" t="s">
        <v>90</v>
      </c>
      <c r="AI933" t="s">
        <v>90</v>
      </c>
      <c r="AJ933" t="s">
        <v>90</v>
      </c>
      <c r="AK933" t="s">
        <v>90</v>
      </c>
      <c r="AL933" t="s">
        <v>90</v>
      </c>
      <c r="AM933" t="s">
        <v>90</v>
      </c>
      <c r="AN933">
        <v>0</v>
      </c>
      <c r="AO933" t="s">
        <v>90</v>
      </c>
      <c r="AP933" t="s">
        <v>90</v>
      </c>
      <c r="AQ933">
        <v>1</v>
      </c>
      <c r="AR933" t="s">
        <v>90</v>
      </c>
      <c r="AT933" t="s">
        <v>90</v>
      </c>
      <c r="AU933" t="s">
        <v>90</v>
      </c>
      <c r="AW933">
        <v>2</v>
      </c>
      <c r="AY933">
        <v>23857.599999999999</v>
      </c>
    </row>
    <row r="934" spans="1:51" ht="12.75" customHeight="1" x14ac:dyDescent="0.2">
      <c r="A934" t="s">
        <v>70</v>
      </c>
      <c r="B934">
        <v>1991</v>
      </c>
      <c r="C934" t="s">
        <v>90</v>
      </c>
      <c r="D934" t="s">
        <v>90</v>
      </c>
      <c r="G934">
        <v>1</v>
      </c>
      <c r="H934" t="s">
        <v>90</v>
      </c>
      <c r="I934" t="s">
        <v>90</v>
      </c>
      <c r="J934" t="s">
        <v>90</v>
      </c>
      <c r="K934" t="s">
        <v>90</v>
      </c>
      <c r="L934" t="s">
        <v>90</v>
      </c>
      <c r="M934" t="s">
        <v>90</v>
      </c>
      <c r="N934" t="s">
        <v>90</v>
      </c>
      <c r="O934">
        <v>0</v>
      </c>
      <c r="P934" t="s">
        <v>90</v>
      </c>
      <c r="Q934" t="s">
        <v>90</v>
      </c>
      <c r="R934" t="s">
        <v>90</v>
      </c>
      <c r="S934" t="s">
        <v>90</v>
      </c>
      <c r="T934" t="s">
        <v>90</v>
      </c>
      <c r="U934" t="s">
        <v>90</v>
      </c>
      <c r="V934" t="s">
        <v>90</v>
      </c>
      <c r="W934" t="s">
        <v>90</v>
      </c>
      <c r="X934" t="s">
        <v>90</v>
      </c>
      <c r="Y934" t="s">
        <v>90</v>
      </c>
      <c r="Z934" t="s">
        <v>90</v>
      </c>
      <c r="AA934" t="s">
        <v>90</v>
      </c>
      <c r="AB934" t="s">
        <v>90</v>
      </c>
      <c r="AC934">
        <v>78782</v>
      </c>
      <c r="AD934">
        <f>AC934/AY934</f>
        <v>0.18203958648162782</v>
      </c>
      <c r="AH934" t="s">
        <v>90</v>
      </c>
      <c r="AI934" t="s">
        <v>90</v>
      </c>
      <c r="AJ934" t="s">
        <v>90</v>
      </c>
      <c r="AK934" t="s">
        <v>90</v>
      </c>
      <c r="AL934" t="s">
        <v>90</v>
      </c>
      <c r="AM934" t="s">
        <v>90</v>
      </c>
      <c r="AN934">
        <v>0</v>
      </c>
      <c r="AO934" t="s">
        <v>90</v>
      </c>
      <c r="AP934" t="s">
        <v>90</v>
      </c>
      <c r="AQ934">
        <v>0</v>
      </c>
      <c r="AR934" t="s">
        <v>90</v>
      </c>
      <c r="AT934" t="s">
        <v>90</v>
      </c>
      <c r="AU934" t="s">
        <v>90</v>
      </c>
      <c r="AW934">
        <v>2</v>
      </c>
      <c r="AY934">
        <v>432774</v>
      </c>
    </row>
    <row r="935" spans="1:51" ht="12.75" customHeight="1" x14ac:dyDescent="0.2">
      <c r="A935" t="s">
        <v>71</v>
      </c>
      <c r="B935">
        <v>1991</v>
      </c>
      <c r="C935" t="s">
        <v>90</v>
      </c>
      <c r="D935" t="s">
        <v>90</v>
      </c>
      <c r="G935">
        <v>1</v>
      </c>
      <c r="H935" t="s">
        <v>90</v>
      </c>
      <c r="I935" t="s">
        <v>90</v>
      </c>
      <c r="J935" t="s">
        <v>90</v>
      </c>
      <c r="K935" t="s">
        <v>90</v>
      </c>
      <c r="L935" t="s">
        <v>90</v>
      </c>
      <c r="M935" t="s">
        <v>90</v>
      </c>
      <c r="N935" t="s">
        <v>90</v>
      </c>
      <c r="O935">
        <v>1</v>
      </c>
      <c r="P935" t="s">
        <v>90</v>
      </c>
      <c r="Q935" t="s">
        <v>90</v>
      </c>
      <c r="R935" t="s">
        <v>90</v>
      </c>
      <c r="S935" t="s">
        <v>90</v>
      </c>
      <c r="T935" t="s">
        <v>90</v>
      </c>
      <c r="U935" t="s">
        <v>90</v>
      </c>
      <c r="V935" t="s">
        <v>90</v>
      </c>
      <c r="W935" t="s">
        <v>90</v>
      </c>
      <c r="X935" t="s">
        <v>90</v>
      </c>
      <c r="Y935" t="s">
        <v>90</v>
      </c>
      <c r="Z935" t="s">
        <v>90</v>
      </c>
      <c r="AA935" t="s">
        <v>90</v>
      </c>
      <c r="AB935" t="s">
        <v>90</v>
      </c>
      <c r="AC935">
        <v>0</v>
      </c>
      <c r="AD935">
        <f>AC935/AY935</f>
        <v>0</v>
      </c>
      <c r="AH935" t="s">
        <v>90</v>
      </c>
      <c r="AI935" t="s">
        <v>90</v>
      </c>
      <c r="AJ935" t="s">
        <v>90</v>
      </c>
      <c r="AK935" t="s">
        <v>90</v>
      </c>
      <c r="AL935" t="s">
        <v>90</v>
      </c>
      <c r="AM935" t="s">
        <v>90</v>
      </c>
      <c r="AN935">
        <v>0</v>
      </c>
      <c r="AO935" t="s">
        <v>90</v>
      </c>
      <c r="AP935" t="s">
        <v>90</v>
      </c>
      <c r="AQ935">
        <v>0</v>
      </c>
      <c r="AR935" t="s">
        <v>90</v>
      </c>
      <c r="AT935" t="s">
        <v>90</v>
      </c>
      <c r="AU935" t="s">
        <v>90</v>
      </c>
      <c r="AW935">
        <v>2</v>
      </c>
      <c r="AY935">
        <v>117299</v>
      </c>
    </row>
    <row r="936" spans="1:51" ht="12.75" customHeight="1" x14ac:dyDescent="0.2">
      <c r="A936" t="s">
        <v>72</v>
      </c>
      <c r="B936">
        <v>1991</v>
      </c>
      <c r="C936" t="s">
        <v>90</v>
      </c>
      <c r="D936" t="s">
        <v>90</v>
      </c>
      <c r="G936">
        <v>0</v>
      </c>
      <c r="H936" t="s">
        <v>90</v>
      </c>
      <c r="I936" t="s">
        <v>90</v>
      </c>
      <c r="J936" t="s">
        <v>90</v>
      </c>
      <c r="K936" t="s">
        <v>90</v>
      </c>
      <c r="L936" t="s">
        <v>90</v>
      </c>
      <c r="M936" t="s">
        <v>90</v>
      </c>
      <c r="N936" t="s">
        <v>90</v>
      </c>
      <c r="O936">
        <v>1</v>
      </c>
      <c r="P936" t="s">
        <v>90</v>
      </c>
      <c r="Q936" t="s">
        <v>90</v>
      </c>
      <c r="R936" t="s">
        <v>90</v>
      </c>
      <c r="S936" t="s">
        <v>90</v>
      </c>
      <c r="T936" t="s">
        <v>90</v>
      </c>
      <c r="U936" t="s">
        <v>90</v>
      </c>
      <c r="V936" t="s">
        <v>90</v>
      </c>
      <c r="W936" t="s">
        <v>90</v>
      </c>
      <c r="X936" t="s">
        <v>90</v>
      </c>
      <c r="Y936" t="s">
        <v>90</v>
      </c>
      <c r="Z936" t="s">
        <v>90</v>
      </c>
      <c r="AA936" t="s">
        <v>90</v>
      </c>
      <c r="AB936" t="s">
        <v>90</v>
      </c>
      <c r="AC936">
        <v>6172</v>
      </c>
      <c r="AD936">
        <f>AC936/AY936</f>
        <v>0.5966455604427473</v>
      </c>
      <c r="AH936" t="s">
        <v>90</v>
      </c>
      <c r="AI936" t="s">
        <v>90</v>
      </c>
      <c r="AJ936" t="s">
        <v>90</v>
      </c>
      <c r="AK936" t="s">
        <v>90</v>
      </c>
      <c r="AL936" t="s">
        <v>90</v>
      </c>
      <c r="AM936" t="s">
        <v>90</v>
      </c>
      <c r="AN936">
        <v>0</v>
      </c>
      <c r="AO936" t="s">
        <v>90</v>
      </c>
      <c r="AP936" t="s">
        <v>90</v>
      </c>
      <c r="AQ936">
        <v>0</v>
      </c>
      <c r="AR936" t="s">
        <v>90</v>
      </c>
      <c r="AT936" t="s">
        <v>90</v>
      </c>
      <c r="AU936" t="s">
        <v>90</v>
      </c>
      <c r="AW936">
        <v>2</v>
      </c>
      <c r="AY936">
        <v>10344.5</v>
      </c>
    </row>
    <row r="937" spans="1:51" ht="12.75" customHeight="1" x14ac:dyDescent="0.2">
      <c r="A937" t="s">
        <v>73</v>
      </c>
      <c r="B937">
        <v>1991</v>
      </c>
      <c r="C937" t="s">
        <v>90</v>
      </c>
      <c r="D937" t="s">
        <v>90</v>
      </c>
      <c r="G937">
        <v>1</v>
      </c>
      <c r="H937" t="s">
        <v>90</v>
      </c>
      <c r="I937" t="s">
        <v>90</v>
      </c>
      <c r="J937" t="s">
        <v>90</v>
      </c>
      <c r="K937" t="s">
        <v>90</v>
      </c>
      <c r="L937" t="s">
        <v>90</v>
      </c>
      <c r="M937" t="s">
        <v>90</v>
      </c>
      <c r="N937" t="s">
        <v>90</v>
      </c>
      <c r="O937">
        <v>1</v>
      </c>
      <c r="P937" t="s">
        <v>90</v>
      </c>
      <c r="Q937" t="s">
        <v>90</v>
      </c>
      <c r="R937" t="s">
        <v>90</v>
      </c>
      <c r="S937" t="s">
        <v>90</v>
      </c>
      <c r="T937" t="s">
        <v>90</v>
      </c>
      <c r="U937" t="s">
        <v>90</v>
      </c>
      <c r="V937" t="s">
        <v>90</v>
      </c>
      <c r="W937" t="s">
        <v>90</v>
      </c>
      <c r="X937" t="s">
        <v>90</v>
      </c>
      <c r="Y937" t="s">
        <v>90</v>
      </c>
      <c r="Z937" t="s">
        <v>90</v>
      </c>
      <c r="AA937" t="s">
        <v>90</v>
      </c>
      <c r="AB937" t="s">
        <v>90</v>
      </c>
      <c r="AC937">
        <v>13933</v>
      </c>
      <c r="AD937">
        <f>AC937/AY937</f>
        <v>6.8110047612995314E-2</v>
      </c>
      <c r="AH937" t="s">
        <v>90</v>
      </c>
      <c r="AI937" t="s">
        <v>90</v>
      </c>
      <c r="AJ937" t="s">
        <v>90</v>
      </c>
      <c r="AK937" t="s">
        <v>90</v>
      </c>
      <c r="AL937" t="s">
        <v>90</v>
      </c>
      <c r="AM937" t="s">
        <v>90</v>
      </c>
      <c r="AN937">
        <v>0</v>
      </c>
      <c r="AO937" t="s">
        <v>90</v>
      </c>
      <c r="AP937" t="s">
        <v>90</v>
      </c>
      <c r="AQ937">
        <v>0</v>
      </c>
      <c r="AR937" t="s">
        <v>90</v>
      </c>
      <c r="AT937" t="s">
        <v>90</v>
      </c>
      <c r="AU937" t="s">
        <v>90</v>
      </c>
      <c r="AW937">
        <v>2</v>
      </c>
      <c r="AY937">
        <v>204566</v>
      </c>
    </row>
    <row r="938" spans="1:51" ht="12.75" customHeight="1" x14ac:dyDescent="0.2">
      <c r="A938" t="s">
        <v>74</v>
      </c>
      <c r="B938">
        <v>1991</v>
      </c>
      <c r="C938" t="s">
        <v>90</v>
      </c>
      <c r="D938" t="s">
        <v>90</v>
      </c>
      <c r="G938">
        <v>1</v>
      </c>
      <c r="H938" t="s">
        <v>90</v>
      </c>
      <c r="I938" t="s">
        <v>90</v>
      </c>
      <c r="J938" t="s">
        <v>90</v>
      </c>
      <c r="K938" t="s">
        <v>90</v>
      </c>
      <c r="L938" t="s">
        <v>90</v>
      </c>
      <c r="M938" t="s">
        <v>90</v>
      </c>
      <c r="N938" t="s">
        <v>90</v>
      </c>
      <c r="O938">
        <v>1</v>
      </c>
      <c r="P938" t="s">
        <v>90</v>
      </c>
      <c r="Q938" t="s">
        <v>90</v>
      </c>
      <c r="R938" t="s">
        <v>90</v>
      </c>
      <c r="S938" t="s">
        <v>90</v>
      </c>
      <c r="T938" t="s">
        <v>90</v>
      </c>
      <c r="U938" t="s">
        <v>90</v>
      </c>
      <c r="V938" t="s">
        <v>90</v>
      </c>
      <c r="W938" t="s">
        <v>90</v>
      </c>
      <c r="X938" t="s">
        <v>90</v>
      </c>
      <c r="Y938" t="s">
        <v>90</v>
      </c>
      <c r="Z938" t="s">
        <v>90</v>
      </c>
      <c r="AA938" t="s">
        <v>90</v>
      </c>
      <c r="AB938" t="s">
        <v>90</v>
      </c>
      <c r="AC938">
        <v>8356</v>
      </c>
      <c r="AD938">
        <f>AC938/AY938</f>
        <v>0.16161538015202212</v>
      </c>
      <c r="AH938" t="s">
        <v>90</v>
      </c>
      <c r="AI938" t="s">
        <v>90</v>
      </c>
      <c r="AJ938" t="s">
        <v>90</v>
      </c>
      <c r="AK938" t="s">
        <v>90</v>
      </c>
      <c r="AL938" t="s">
        <v>90</v>
      </c>
      <c r="AM938" t="s">
        <v>90</v>
      </c>
      <c r="AN938">
        <v>0</v>
      </c>
      <c r="AO938" t="s">
        <v>90</v>
      </c>
      <c r="AP938" t="s">
        <v>90</v>
      </c>
      <c r="AQ938">
        <v>0</v>
      </c>
      <c r="AR938" t="s">
        <v>90</v>
      </c>
      <c r="AT938" t="s">
        <v>90</v>
      </c>
      <c r="AU938" t="s">
        <v>90</v>
      </c>
      <c r="AW938">
        <v>2</v>
      </c>
      <c r="AY938">
        <v>51703</v>
      </c>
    </row>
    <row r="939" spans="1:51" ht="12.75" customHeight="1" x14ac:dyDescent="0.2">
      <c r="A939" t="s">
        <v>75</v>
      </c>
      <c r="B939">
        <v>1991</v>
      </c>
      <c r="C939" t="s">
        <v>90</v>
      </c>
      <c r="D939" t="s">
        <v>90</v>
      </c>
      <c r="G939">
        <v>1</v>
      </c>
      <c r="H939" t="s">
        <v>90</v>
      </c>
      <c r="I939" t="s">
        <v>90</v>
      </c>
      <c r="J939" t="s">
        <v>90</v>
      </c>
      <c r="K939" t="s">
        <v>90</v>
      </c>
      <c r="L939" t="s">
        <v>90</v>
      </c>
      <c r="M939" t="s">
        <v>90</v>
      </c>
      <c r="N939" t="s">
        <v>90</v>
      </c>
      <c r="O939">
        <v>1</v>
      </c>
      <c r="P939" t="s">
        <v>90</v>
      </c>
      <c r="Q939" t="s">
        <v>90</v>
      </c>
      <c r="R939" t="s">
        <v>90</v>
      </c>
      <c r="S939" t="s">
        <v>90</v>
      </c>
      <c r="T939" t="s">
        <v>90</v>
      </c>
      <c r="U939" t="s">
        <v>90</v>
      </c>
      <c r="V939" t="s">
        <v>90</v>
      </c>
      <c r="W939" t="s">
        <v>90</v>
      </c>
      <c r="X939" t="s">
        <v>90</v>
      </c>
      <c r="Y939" t="s">
        <v>90</v>
      </c>
      <c r="Z939" t="s">
        <v>90</v>
      </c>
      <c r="AA939" t="s">
        <v>90</v>
      </c>
      <c r="AB939" t="s">
        <v>90</v>
      </c>
      <c r="AC939">
        <v>4110</v>
      </c>
      <c r="AD939">
        <f>AC939/AY939</f>
        <v>7.7680252205665559E-2</v>
      </c>
      <c r="AH939" t="s">
        <v>90</v>
      </c>
      <c r="AI939" t="s">
        <v>90</v>
      </c>
      <c r="AJ939" t="s">
        <v>90</v>
      </c>
      <c r="AK939" t="s">
        <v>90</v>
      </c>
      <c r="AL939" t="s">
        <v>90</v>
      </c>
      <c r="AM939" t="s">
        <v>90</v>
      </c>
      <c r="AN939">
        <v>0</v>
      </c>
      <c r="AO939" t="s">
        <v>90</v>
      </c>
      <c r="AP939" t="s">
        <v>90</v>
      </c>
      <c r="AQ939">
        <v>0</v>
      </c>
      <c r="AR939" t="s">
        <v>90</v>
      </c>
      <c r="AT939" t="s">
        <v>90</v>
      </c>
      <c r="AU939" t="s">
        <v>90</v>
      </c>
      <c r="AW939">
        <v>2</v>
      </c>
      <c r="AY939">
        <v>52909.2</v>
      </c>
    </row>
    <row r="940" spans="1:51" ht="12.75" customHeight="1" x14ac:dyDescent="0.2">
      <c r="A940" t="s">
        <v>76</v>
      </c>
      <c r="B940">
        <v>1991</v>
      </c>
      <c r="C940" t="s">
        <v>90</v>
      </c>
      <c r="D940" t="s">
        <v>90</v>
      </c>
      <c r="G940">
        <v>1</v>
      </c>
      <c r="H940" t="s">
        <v>90</v>
      </c>
      <c r="I940" t="s">
        <v>90</v>
      </c>
      <c r="J940" t="s">
        <v>90</v>
      </c>
      <c r="K940" t="s">
        <v>90</v>
      </c>
      <c r="L940" t="s">
        <v>90</v>
      </c>
      <c r="M940" t="s">
        <v>90</v>
      </c>
      <c r="N940" t="s">
        <v>90</v>
      </c>
      <c r="O940">
        <v>0</v>
      </c>
      <c r="P940" t="s">
        <v>90</v>
      </c>
      <c r="Q940" t="s">
        <v>90</v>
      </c>
      <c r="R940" t="s">
        <v>90</v>
      </c>
      <c r="S940" t="s">
        <v>90</v>
      </c>
      <c r="T940" t="s">
        <v>90</v>
      </c>
      <c r="U940" t="s">
        <v>90</v>
      </c>
      <c r="V940" t="s">
        <v>90</v>
      </c>
      <c r="W940" t="s">
        <v>90</v>
      </c>
      <c r="X940" t="s">
        <v>90</v>
      </c>
      <c r="Y940" t="s">
        <v>90</v>
      </c>
      <c r="Z940" t="s">
        <v>90</v>
      </c>
      <c r="AA940" t="s">
        <v>90</v>
      </c>
      <c r="AB940" t="s">
        <v>90</v>
      </c>
      <c r="AC940">
        <v>11822</v>
      </c>
      <c r="AD940">
        <f>AC940/AY940</f>
        <v>4.9696281816844275E-2</v>
      </c>
      <c r="AH940" t="s">
        <v>90</v>
      </c>
      <c r="AI940" t="s">
        <v>90</v>
      </c>
      <c r="AJ940" t="s">
        <v>90</v>
      </c>
      <c r="AK940" t="s">
        <v>90</v>
      </c>
      <c r="AL940" t="s">
        <v>90</v>
      </c>
      <c r="AM940" t="s">
        <v>90</v>
      </c>
      <c r="AN940">
        <v>0</v>
      </c>
      <c r="AO940" t="s">
        <v>90</v>
      </c>
      <c r="AP940" t="s">
        <v>90</v>
      </c>
      <c r="AQ940">
        <v>1</v>
      </c>
      <c r="AR940" t="s">
        <v>90</v>
      </c>
      <c r="AT940" t="s">
        <v>90</v>
      </c>
      <c r="AU940" t="s">
        <v>90</v>
      </c>
      <c r="AW940">
        <v>2</v>
      </c>
      <c r="AY940">
        <v>237885</v>
      </c>
    </row>
    <row r="941" spans="1:51" ht="12.75" customHeight="1" x14ac:dyDescent="0.2">
      <c r="A941" t="s">
        <v>77</v>
      </c>
      <c r="B941">
        <v>1991</v>
      </c>
      <c r="C941" t="s">
        <v>90</v>
      </c>
      <c r="D941" t="s">
        <v>90</v>
      </c>
      <c r="G941">
        <v>0</v>
      </c>
      <c r="H941" t="s">
        <v>90</v>
      </c>
      <c r="I941" t="s">
        <v>90</v>
      </c>
      <c r="J941" t="s">
        <v>90</v>
      </c>
      <c r="K941" t="s">
        <v>90</v>
      </c>
      <c r="L941" t="s">
        <v>90</v>
      </c>
      <c r="M941" t="s">
        <v>90</v>
      </c>
      <c r="N941" t="s">
        <v>90</v>
      </c>
      <c r="O941">
        <v>0</v>
      </c>
      <c r="P941" t="s">
        <v>90</v>
      </c>
      <c r="Q941" t="s">
        <v>90</v>
      </c>
      <c r="R941" t="s">
        <v>90</v>
      </c>
      <c r="S941" t="s">
        <v>90</v>
      </c>
      <c r="T941" t="s">
        <v>90</v>
      </c>
      <c r="U941" t="s">
        <v>90</v>
      </c>
      <c r="V941" t="s">
        <v>90</v>
      </c>
      <c r="W941" t="s">
        <v>90</v>
      </c>
      <c r="X941" t="s">
        <v>90</v>
      </c>
      <c r="Y941" t="s">
        <v>90</v>
      </c>
      <c r="Z941" t="s">
        <v>90</v>
      </c>
      <c r="AA941" t="s">
        <v>90</v>
      </c>
      <c r="AB941" t="s">
        <v>90</v>
      </c>
      <c r="AC941">
        <v>10929</v>
      </c>
      <c r="AD941">
        <f>AC941/AY941</f>
        <v>0.53849640805305632</v>
      </c>
      <c r="AH941" t="s">
        <v>90</v>
      </c>
      <c r="AI941" t="s">
        <v>90</v>
      </c>
      <c r="AJ941" t="s">
        <v>90</v>
      </c>
      <c r="AK941" t="s">
        <v>90</v>
      </c>
      <c r="AL941" t="s">
        <v>90</v>
      </c>
      <c r="AM941" t="s">
        <v>90</v>
      </c>
      <c r="AN941">
        <v>0</v>
      </c>
      <c r="AO941" t="s">
        <v>90</v>
      </c>
      <c r="AP941" t="s">
        <v>90</v>
      </c>
      <c r="AQ941">
        <v>0</v>
      </c>
      <c r="AR941" t="s">
        <v>90</v>
      </c>
      <c r="AT941" t="s">
        <v>90</v>
      </c>
      <c r="AU941" t="s">
        <v>90</v>
      </c>
      <c r="AW941">
        <v>2</v>
      </c>
      <c r="AY941">
        <v>20295.400000000001</v>
      </c>
    </row>
    <row r="942" spans="1:51" ht="12.75" customHeight="1" x14ac:dyDescent="0.2">
      <c r="A942" t="s">
        <v>78</v>
      </c>
      <c r="B942">
        <v>1991</v>
      </c>
      <c r="C942" t="s">
        <v>90</v>
      </c>
      <c r="D942" t="s">
        <v>90</v>
      </c>
      <c r="G942">
        <v>1</v>
      </c>
      <c r="H942" t="s">
        <v>90</v>
      </c>
      <c r="I942" t="s">
        <v>90</v>
      </c>
      <c r="J942" t="s">
        <v>90</v>
      </c>
      <c r="K942" t="s">
        <v>90</v>
      </c>
      <c r="L942" t="s">
        <v>90</v>
      </c>
      <c r="M942" t="s">
        <v>90</v>
      </c>
      <c r="N942" t="s">
        <v>90</v>
      </c>
      <c r="O942">
        <v>1</v>
      </c>
      <c r="P942" t="s">
        <v>90</v>
      </c>
      <c r="Q942" t="s">
        <v>90</v>
      </c>
      <c r="R942" t="s">
        <v>90</v>
      </c>
      <c r="S942" t="s">
        <v>90</v>
      </c>
      <c r="T942" t="s">
        <v>90</v>
      </c>
      <c r="U942" t="s">
        <v>90</v>
      </c>
      <c r="V942" t="s">
        <v>90</v>
      </c>
      <c r="W942" t="s">
        <v>90</v>
      </c>
      <c r="X942" t="s">
        <v>90</v>
      </c>
      <c r="Y942" t="s">
        <v>90</v>
      </c>
      <c r="Z942" t="s">
        <v>90</v>
      </c>
      <c r="AA942" t="s">
        <v>90</v>
      </c>
      <c r="AB942" t="s">
        <v>90</v>
      </c>
      <c r="AC942">
        <v>16671</v>
      </c>
      <c r="AD942">
        <f>AC942/AY942</f>
        <v>0.29146633564697449</v>
      </c>
      <c r="AH942" t="s">
        <v>90</v>
      </c>
      <c r="AI942" t="s">
        <v>90</v>
      </c>
      <c r="AJ942" t="s">
        <v>90</v>
      </c>
      <c r="AK942" t="s">
        <v>90</v>
      </c>
      <c r="AL942" t="s">
        <v>90</v>
      </c>
      <c r="AM942" t="s">
        <v>90</v>
      </c>
      <c r="AN942">
        <v>0</v>
      </c>
      <c r="AO942" t="s">
        <v>90</v>
      </c>
      <c r="AP942" t="s">
        <v>90</v>
      </c>
      <c r="AQ942">
        <v>0</v>
      </c>
      <c r="AR942" t="s">
        <v>90</v>
      </c>
      <c r="AT942" t="s">
        <v>90</v>
      </c>
      <c r="AU942" t="s">
        <v>90</v>
      </c>
      <c r="AW942">
        <v>2</v>
      </c>
      <c r="AY942">
        <v>57197</v>
      </c>
    </row>
    <row r="943" spans="1:51" ht="12.75" customHeight="1" x14ac:dyDescent="0.2">
      <c r="A943" t="s">
        <v>80</v>
      </c>
      <c r="B943">
        <v>1991</v>
      </c>
      <c r="C943" t="s">
        <v>90</v>
      </c>
      <c r="D943" t="s">
        <v>90</v>
      </c>
      <c r="G943">
        <v>0</v>
      </c>
      <c r="H943" t="s">
        <v>90</v>
      </c>
      <c r="I943" t="s">
        <v>90</v>
      </c>
      <c r="J943" t="s">
        <v>90</v>
      </c>
      <c r="K943" t="s">
        <v>90</v>
      </c>
      <c r="L943" t="s">
        <v>90</v>
      </c>
      <c r="M943" t="s">
        <v>90</v>
      </c>
      <c r="N943" t="s">
        <v>90</v>
      </c>
      <c r="O943">
        <v>1</v>
      </c>
      <c r="P943" t="s">
        <v>90</v>
      </c>
      <c r="Q943" t="s">
        <v>90</v>
      </c>
      <c r="R943" t="s">
        <v>90</v>
      </c>
      <c r="S943" t="s">
        <v>90</v>
      </c>
      <c r="T943" t="s">
        <v>90</v>
      </c>
      <c r="U943" t="s">
        <v>90</v>
      </c>
      <c r="V943" t="s">
        <v>90</v>
      </c>
      <c r="W943" t="s">
        <v>90</v>
      </c>
      <c r="X943" t="s">
        <v>90</v>
      </c>
      <c r="Y943" t="s">
        <v>90</v>
      </c>
      <c r="Z943" t="s">
        <v>90</v>
      </c>
      <c r="AA943" t="s">
        <v>90</v>
      </c>
      <c r="AB943" t="s">
        <v>90</v>
      </c>
      <c r="AC943">
        <v>519</v>
      </c>
      <c r="AD943">
        <f>AC943/AY943</f>
        <v>4.4271188753923843E-2</v>
      </c>
      <c r="AH943" t="s">
        <v>90</v>
      </c>
      <c r="AI943" t="s">
        <v>90</v>
      </c>
      <c r="AJ943" t="s">
        <v>90</v>
      </c>
      <c r="AK943" t="s">
        <v>90</v>
      </c>
      <c r="AL943" t="s">
        <v>90</v>
      </c>
      <c r="AM943" t="s">
        <v>90</v>
      </c>
      <c r="AN943">
        <v>0</v>
      </c>
      <c r="AO943" t="s">
        <v>90</v>
      </c>
      <c r="AP943" t="s">
        <v>90</v>
      </c>
      <c r="AQ943">
        <v>0</v>
      </c>
      <c r="AR943" t="s">
        <v>90</v>
      </c>
      <c r="AT943" t="s">
        <v>90</v>
      </c>
      <c r="AU943" t="s">
        <v>90</v>
      </c>
      <c r="AW943">
        <v>2</v>
      </c>
      <c r="AY943">
        <v>11723.2</v>
      </c>
    </row>
    <row r="944" spans="1:51" ht="12.75" customHeight="1" x14ac:dyDescent="0.2">
      <c r="A944" t="s">
        <v>81</v>
      </c>
      <c r="B944">
        <v>1991</v>
      </c>
      <c r="C944" t="s">
        <v>90</v>
      </c>
      <c r="D944" t="s">
        <v>90</v>
      </c>
      <c r="G944">
        <v>1</v>
      </c>
      <c r="H944" t="s">
        <v>90</v>
      </c>
      <c r="I944" t="s">
        <v>90</v>
      </c>
      <c r="J944" t="s">
        <v>90</v>
      </c>
      <c r="K944" t="s">
        <v>90</v>
      </c>
      <c r="L944" t="s">
        <v>90</v>
      </c>
      <c r="M944" t="s">
        <v>90</v>
      </c>
      <c r="N944" t="s">
        <v>90</v>
      </c>
      <c r="O944">
        <v>0</v>
      </c>
      <c r="P944" t="s">
        <v>90</v>
      </c>
      <c r="Q944" t="s">
        <v>90</v>
      </c>
      <c r="R944" t="s">
        <v>90</v>
      </c>
      <c r="S944" t="s">
        <v>90</v>
      </c>
      <c r="T944" t="s">
        <v>90</v>
      </c>
      <c r="U944" t="s">
        <v>90</v>
      </c>
      <c r="V944" t="s">
        <v>90</v>
      </c>
      <c r="W944" t="s">
        <v>90</v>
      </c>
      <c r="X944" t="s">
        <v>90</v>
      </c>
      <c r="Y944" t="s">
        <v>90</v>
      </c>
      <c r="Z944" t="s">
        <v>90</v>
      </c>
      <c r="AA944" t="s">
        <v>90</v>
      </c>
      <c r="AB944" t="s">
        <v>90</v>
      </c>
      <c r="AC944">
        <v>0</v>
      </c>
      <c r="AD944">
        <f>AC944/AY944</f>
        <v>0</v>
      </c>
      <c r="AH944" t="s">
        <v>90</v>
      </c>
      <c r="AI944" t="s">
        <v>90</v>
      </c>
      <c r="AJ944" t="s">
        <v>90</v>
      </c>
      <c r="AK944" t="s">
        <v>90</v>
      </c>
      <c r="AL944" t="s">
        <v>90</v>
      </c>
      <c r="AM944" t="s">
        <v>90</v>
      </c>
      <c r="AN944">
        <v>0</v>
      </c>
      <c r="AO944" t="s">
        <v>90</v>
      </c>
      <c r="AP944" t="s">
        <v>90</v>
      </c>
      <c r="AQ944">
        <v>0</v>
      </c>
      <c r="AR944" t="s">
        <v>90</v>
      </c>
      <c r="AT944" t="s">
        <v>90</v>
      </c>
      <c r="AU944" t="s">
        <v>90</v>
      </c>
      <c r="AW944">
        <v>2</v>
      </c>
      <c r="AY944">
        <v>83836.899999999994</v>
      </c>
    </row>
    <row r="945" spans="1:51" ht="12.75" customHeight="1" x14ac:dyDescent="0.2">
      <c r="A945" t="s">
        <v>82</v>
      </c>
      <c r="B945">
        <v>1991</v>
      </c>
      <c r="C945" t="s">
        <v>90</v>
      </c>
      <c r="D945" t="s">
        <v>90</v>
      </c>
      <c r="G945">
        <v>1</v>
      </c>
      <c r="H945" t="s">
        <v>90</v>
      </c>
      <c r="I945" t="s">
        <v>90</v>
      </c>
      <c r="J945" t="s">
        <v>90</v>
      </c>
      <c r="K945" t="s">
        <v>90</v>
      </c>
      <c r="L945" t="s">
        <v>90</v>
      </c>
      <c r="M945" t="s">
        <v>90</v>
      </c>
      <c r="N945" t="s">
        <v>90</v>
      </c>
      <c r="O945">
        <v>0</v>
      </c>
      <c r="P945" t="s">
        <v>90</v>
      </c>
      <c r="Q945" t="s">
        <v>90</v>
      </c>
      <c r="R945" t="s">
        <v>90</v>
      </c>
      <c r="S945" t="s">
        <v>90</v>
      </c>
      <c r="T945" t="s">
        <v>90</v>
      </c>
      <c r="U945" t="s">
        <v>90</v>
      </c>
      <c r="V945" t="s">
        <v>90</v>
      </c>
      <c r="W945" t="s">
        <v>90</v>
      </c>
      <c r="X945" t="s">
        <v>90</v>
      </c>
      <c r="Y945" t="s">
        <v>90</v>
      </c>
      <c r="Z945" t="s">
        <v>90</v>
      </c>
      <c r="AA945" t="s">
        <v>90</v>
      </c>
      <c r="AB945" t="s">
        <v>90</v>
      </c>
      <c r="AC945">
        <v>11158</v>
      </c>
      <c r="AD945">
        <f>AC945/AY945</f>
        <v>3.6834564673414276E-2</v>
      </c>
      <c r="AH945" t="s">
        <v>90</v>
      </c>
      <c r="AI945" t="s">
        <v>90</v>
      </c>
      <c r="AJ945" t="s">
        <v>90</v>
      </c>
      <c r="AK945" t="s">
        <v>90</v>
      </c>
      <c r="AL945" t="s">
        <v>90</v>
      </c>
      <c r="AM945" t="s">
        <v>90</v>
      </c>
      <c r="AN945">
        <v>0</v>
      </c>
      <c r="AO945" t="s">
        <v>90</v>
      </c>
      <c r="AP945" t="s">
        <v>90</v>
      </c>
      <c r="AQ945">
        <v>0</v>
      </c>
      <c r="AR945" t="s">
        <v>90</v>
      </c>
      <c r="AT945" t="s">
        <v>90</v>
      </c>
      <c r="AU945" t="s">
        <v>90</v>
      </c>
      <c r="AW945">
        <v>2</v>
      </c>
      <c r="AY945">
        <v>302922</v>
      </c>
    </row>
    <row r="946" spans="1:51" ht="12.75" customHeight="1" x14ac:dyDescent="0.2">
      <c r="A946" t="s">
        <v>83</v>
      </c>
      <c r="B946">
        <v>1991</v>
      </c>
      <c r="C946" t="s">
        <v>90</v>
      </c>
      <c r="D946" t="s">
        <v>90</v>
      </c>
      <c r="G946">
        <v>1</v>
      </c>
      <c r="H946" t="s">
        <v>90</v>
      </c>
      <c r="I946" t="s">
        <v>90</v>
      </c>
      <c r="J946" t="s">
        <v>90</v>
      </c>
      <c r="K946" t="s">
        <v>90</v>
      </c>
      <c r="L946" t="s">
        <v>90</v>
      </c>
      <c r="M946" t="s">
        <v>90</v>
      </c>
      <c r="N946" t="s">
        <v>90</v>
      </c>
      <c r="O946">
        <v>1</v>
      </c>
      <c r="P946" t="s">
        <v>90</v>
      </c>
      <c r="Q946" t="s">
        <v>90</v>
      </c>
      <c r="R946" t="s">
        <v>90</v>
      </c>
      <c r="S946" t="s">
        <v>90</v>
      </c>
      <c r="T946" t="s">
        <v>90</v>
      </c>
      <c r="U946" t="s">
        <v>90</v>
      </c>
      <c r="V946" t="s">
        <v>90</v>
      </c>
      <c r="W946" t="s">
        <v>90</v>
      </c>
      <c r="X946" t="s">
        <v>90</v>
      </c>
      <c r="Y946" t="s">
        <v>90</v>
      </c>
      <c r="Z946" t="s">
        <v>90</v>
      </c>
      <c r="AA946" t="s">
        <v>90</v>
      </c>
      <c r="AB946" t="s">
        <v>90</v>
      </c>
      <c r="AC946">
        <v>0</v>
      </c>
      <c r="AD946">
        <f>AC946/AY946</f>
        <v>0</v>
      </c>
      <c r="AH946" t="s">
        <v>90</v>
      </c>
      <c r="AI946" t="s">
        <v>90</v>
      </c>
      <c r="AJ946" t="s">
        <v>90</v>
      </c>
      <c r="AK946" t="s">
        <v>90</v>
      </c>
      <c r="AL946" t="s">
        <v>90</v>
      </c>
      <c r="AM946" t="s">
        <v>90</v>
      </c>
      <c r="AN946">
        <v>0</v>
      </c>
      <c r="AO946" t="s">
        <v>90</v>
      </c>
      <c r="AP946" t="s">
        <v>90</v>
      </c>
      <c r="AQ946">
        <v>1</v>
      </c>
      <c r="AR946" t="s">
        <v>90</v>
      </c>
      <c r="AT946" t="s">
        <v>90</v>
      </c>
      <c r="AU946" t="s">
        <v>90</v>
      </c>
      <c r="AW946">
        <v>2</v>
      </c>
      <c r="AY946">
        <v>26665.9</v>
      </c>
    </row>
    <row r="947" spans="1:51" ht="12.75" customHeight="1" x14ac:dyDescent="0.2">
      <c r="A947" t="s">
        <v>84</v>
      </c>
      <c r="B947">
        <v>1991</v>
      </c>
      <c r="C947" t="s">
        <v>90</v>
      </c>
      <c r="D947" t="s">
        <v>90</v>
      </c>
      <c r="G947">
        <v>0</v>
      </c>
      <c r="H947" t="s">
        <v>90</v>
      </c>
      <c r="I947" t="s">
        <v>90</v>
      </c>
      <c r="J947" t="s">
        <v>90</v>
      </c>
      <c r="K947" t="s">
        <v>90</v>
      </c>
      <c r="L947" t="s">
        <v>90</v>
      </c>
      <c r="M947" t="s">
        <v>90</v>
      </c>
      <c r="N947" t="s">
        <v>90</v>
      </c>
      <c r="O947">
        <v>0</v>
      </c>
      <c r="P947" t="s">
        <v>90</v>
      </c>
      <c r="Q947" t="s">
        <v>90</v>
      </c>
      <c r="R947" t="s">
        <v>90</v>
      </c>
      <c r="S947" t="s">
        <v>90</v>
      </c>
      <c r="T947" t="s">
        <v>90</v>
      </c>
      <c r="U947" t="s">
        <v>90</v>
      </c>
      <c r="V947" t="s">
        <v>90</v>
      </c>
      <c r="W947" t="s">
        <v>90</v>
      </c>
      <c r="X947" t="s">
        <v>90</v>
      </c>
      <c r="Y947" t="s">
        <v>90</v>
      </c>
      <c r="Z947" t="s">
        <v>90</v>
      </c>
      <c r="AA947" t="s">
        <v>90</v>
      </c>
      <c r="AB947" t="s">
        <v>90</v>
      </c>
      <c r="AC947">
        <v>207</v>
      </c>
      <c r="AD947">
        <f>AC947/AY947</f>
        <v>2.021385674527611E-2</v>
      </c>
      <c r="AH947" t="s">
        <v>90</v>
      </c>
      <c r="AI947" t="s">
        <v>90</v>
      </c>
      <c r="AJ947" t="s">
        <v>90</v>
      </c>
      <c r="AK947" t="s">
        <v>90</v>
      </c>
      <c r="AL947" t="s">
        <v>90</v>
      </c>
      <c r="AM947" t="s">
        <v>90</v>
      </c>
      <c r="AN947">
        <v>0</v>
      </c>
      <c r="AO947" t="s">
        <v>90</v>
      </c>
      <c r="AP947" t="s">
        <v>90</v>
      </c>
      <c r="AQ947">
        <v>0</v>
      </c>
      <c r="AR947" t="s">
        <v>90</v>
      </c>
      <c r="AT947" t="s">
        <v>90</v>
      </c>
      <c r="AU947" t="s">
        <v>90</v>
      </c>
      <c r="AW947">
        <v>2</v>
      </c>
      <c r="AY947">
        <v>10240.5</v>
      </c>
    </row>
    <row r="948" spans="1:51" ht="12.75" customHeight="1" x14ac:dyDescent="0.2">
      <c r="A948" t="s">
        <v>85</v>
      </c>
      <c r="B948">
        <v>1991</v>
      </c>
      <c r="C948" t="s">
        <v>90</v>
      </c>
      <c r="D948" t="s">
        <v>90</v>
      </c>
      <c r="G948">
        <v>1</v>
      </c>
      <c r="H948" t="s">
        <v>90</v>
      </c>
      <c r="I948" t="s">
        <v>90</v>
      </c>
      <c r="J948" t="s">
        <v>90</v>
      </c>
      <c r="K948" t="s">
        <v>90</v>
      </c>
      <c r="L948" t="s">
        <v>90</v>
      </c>
      <c r="M948" t="s">
        <v>90</v>
      </c>
      <c r="N948" t="s">
        <v>90</v>
      </c>
      <c r="O948">
        <v>0</v>
      </c>
      <c r="P948" t="s">
        <v>90</v>
      </c>
      <c r="Q948" t="s">
        <v>90</v>
      </c>
      <c r="R948" t="s">
        <v>90</v>
      </c>
      <c r="S948" t="s">
        <v>90</v>
      </c>
      <c r="T948" t="s">
        <v>90</v>
      </c>
      <c r="U948" t="s">
        <v>90</v>
      </c>
      <c r="V948" t="s">
        <v>90</v>
      </c>
      <c r="W948" t="s">
        <v>90</v>
      </c>
      <c r="X948" t="s">
        <v>90</v>
      </c>
      <c r="Y948" t="s">
        <v>90</v>
      </c>
      <c r="Z948" t="s">
        <v>90</v>
      </c>
      <c r="AA948" t="s">
        <v>90</v>
      </c>
      <c r="AB948" t="s">
        <v>90</v>
      </c>
      <c r="AC948">
        <v>48</v>
      </c>
      <c r="AD948">
        <f>AC948/AY948</f>
        <v>3.6288584971989749E-4</v>
      </c>
      <c r="AH948" t="s">
        <v>90</v>
      </c>
      <c r="AI948" t="s">
        <v>90</v>
      </c>
      <c r="AJ948" t="s">
        <v>90</v>
      </c>
      <c r="AK948" t="s">
        <v>90</v>
      </c>
      <c r="AL948" t="s">
        <v>90</v>
      </c>
      <c r="AM948" t="s">
        <v>90</v>
      </c>
      <c r="AN948">
        <v>0</v>
      </c>
      <c r="AO948" t="s">
        <v>90</v>
      </c>
      <c r="AP948" t="s">
        <v>90</v>
      </c>
      <c r="AQ948">
        <v>0.5</v>
      </c>
      <c r="AR948" t="s">
        <v>90</v>
      </c>
      <c r="AT948" t="s">
        <v>90</v>
      </c>
      <c r="AU948" t="s">
        <v>90</v>
      </c>
      <c r="AW948">
        <v>2</v>
      </c>
      <c r="AY948">
        <v>132273</v>
      </c>
    </row>
    <row r="949" spans="1:51" ht="12.75" customHeight="1" x14ac:dyDescent="0.2">
      <c r="A949" t="s">
        <v>86</v>
      </c>
      <c r="B949">
        <v>1991</v>
      </c>
      <c r="C949" t="s">
        <v>90</v>
      </c>
      <c r="D949" t="s">
        <v>90</v>
      </c>
      <c r="G949">
        <v>1</v>
      </c>
      <c r="H949" t="s">
        <v>90</v>
      </c>
      <c r="I949" t="s">
        <v>90</v>
      </c>
      <c r="J949" t="s">
        <v>90</v>
      </c>
      <c r="K949" t="s">
        <v>90</v>
      </c>
      <c r="L949" t="s">
        <v>90</v>
      </c>
      <c r="M949" t="s">
        <v>90</v>
      </c>
      <c r="N949" t="s">
        <v>90</v>
      </c>
      <c r="O949">
        <v>1</v>
      </c>
      <c r="P949" t="s">
        <v>90</v>
      </c>
      <c r="Q949" t="s">
        <v>90</v>
      </c>
      <c r="R949" t="s">
        <v>90</v>
      </c>
      <c r="S949" t="s">
        <v>90</v>
      </c>
      <c r="T949" t="s">
        <v>90</v>
      </c>
      <c r="U949" t="s">
        <v>90</v>
      </c>
      <c r="V949" t="s">
        <v>90</v>
      </c>
      <c r="W949" t="s">
        <v>90</v>
      </c>
      <c r="X949" t="s">
        <v>90</v>
      </c>
      <c r="Y949" t="s">
        <v>90</v>
      </c>
      <c r="Z949" t="s">
        <v>90</v>
      </c>
      <c r="AA949" t="s">
        <v>90</v>
      </c>
      <c r="AB949" t="s">
        <v>90</v>
      </c>
      <c r="AC949">
        <v>10825</v>
      </c>
      <c r="AD949">
        <f>AC949/AY949</f>
        <v>0.10587314783118978</v>
      </c>
      <c r="AH949" t="s">
        <v>90</v>
      </c>
      <c r="AI949" t="s">
        <v>90</v>
      </c>
      <c r="AJ949" t="s">
        <v>90</v>
      </c>
      <c r="AK949" t="s">
        <v>90</v>
      </c>
      <c r="AL949" t="s">
        <v>90</v>
      </c>
      <c r="AM949" t="s">
        <v>90</v>
      </c>
      <c r="AN949">
        <v>0</v>
      </c>
      <c r="AO949" t="s">
        <v>90</v>
      </c>
      <c r="AP949" t="s">
        <v>90</v>
      </c>
      <c r="AQ949">
        <v>1</v>
      </c>
      <c r="AR949" t="s">
        <v>90</v>
      </c>
      <c r="AT949" t="s">
        <v>90</v>
      </c>
      <c r="AU949" t="s">
        <v>90</v>
      </c>
      <c r="AW949">
        <v>2</v>
      </c>
      <c r="AY949">
        <v>102245</v>
      </c>
    </row>
    <row r="950" spans="1:51" ht="12.75" customHeight="1" x14ac:dyDescent="0.2">
      <c r="A950" t="s">
        <v>87</v>
      </c>
      <c r="B950">
        <v>1991</v>
      </c>
      <c r="C950" t="s">
        <v>90</v>
      </c>
      <c r="D950" t="s">
        <v>90</v>
      </c>
      <c r="G950">
        <v>0</v>
      </c>
      <c r="H950" t="s">
        <v>90</v>
      </c>
      <c r="I950" t="s">
        <v>90</v>
      </c>
      <c r="J950" t="s">
        <v>90</v>
      </c>
      <c r="K950" t="s">
        <v>90</v>
      </c>
      <c r="L950" t="s">
        <v>90</v>
      </c>
      <c r="M950" t="s">
        <v>90</v>
      </c>
      <c r="N950" t="s">
        <v>90</v>
      </c>
      <c r="O950">
        <v>0</v>
      </c>
      <c r="P950" t="s">
        <v>90</v>
      </c>
      <c r="Q950" t="s">
        <v>90</v>
      </c>
      <c r="R950" t="s">
        <v>90</v>
      </c>
      <c r="S950" t="s">
        <v>90</v>
      </c>
      <c r="T950" t="s">
        <v>90</v>
      </c>
      <c r="U950" t="s">
        <v>90</v>
      </c>
      <c r="V950" t="s">
        <v>90</v>
      </c>
      <c r="W950" t="s">
        <v>90</v>
      </c>
      <c r="X950" t="s">
        <v>90</v>
      </c>
      <c r="Y950" t="s">
        <v>90</v>
      </c>
      <c r="Z950" t="s">
        <v>90</v>
      </c>
      <c r="AA950" t="s">
        <v>90</v>
      </c>
      <c r="AB950" t="s">
        <v>90</v>
      </c>
      <c r="AC950">
        <v>9601</v>
      </c>
      <c r="AD950">
        <f>AC950/AY950</f>
        <v>0.3605102190246961</v>
      </c>
      <c r="AH950" t="s">
        <v>90</v>
      </c>
      <c r="AI950" t="s">
        <v>90</v>
      </c>
      <c r="AJ950" t="s">
        <v>90</v>
      </c>
      <c r="AK950" t="s">
        <v>90</v>
      </c>
      <c r="AL950" t="s">
        <v>90</v>
      </c>
      <c r="AM950" t="s">
        <v>90</v>
      </c>
      <c r="AN950">
        <v>0</v>
      </c>
      <c r="AO950" t="s">
        <v>90</v>
      </c>
      <c r="AP950" t="s">
        <v>90</v>
      </c>
      <c r="AQ950">
        <v>0</v>
      </c>
      <c r="AR950" t="s">
        <v>90</v>
      </c>
      <c r="AT950" t="s">
        <v>90</v>
      </c>
      <c r="AU950" t="s">
        <v>90</v>
      </c>
      <c r="AW950">
        <v>2</v>
      </c>
      <c r="AY950">
        <v>26631.7</v>
      </c>
    </row>
    <row r="951" spans="1:51" ht="12.75" customHeight="1" x14ac:dyDescent="0.2">
      <c r="A951" t="s">
        <v>88</v>
      </c>
      <c r="B951">
        <v>1991</v>
      </c>
      <c r="C951" t="s">
        <v>90</v>
      </c>
      <c r="D951" t="s">
        <v>90</v>
      </c>
      <c r="G951">
        <v>1</v>
      </c>
      <c r="H951" t="s">
        <v>90</v>
      </c>
      <c r="I951" t="s">
        <v>90</v>
      </c>
      <c r="J951" t="s">
        <v>90</v>
      </c>
      <c r="K951" t="s">
        <v>90</v>
      </c>
      <c r="L951" t="s">
        <v>90</v>
      </c>
      <c r="M951" t="s">
        <v>90</v>
      </c>
      <c r="N951" t="s">
        <v>90</v>
      </c>
      <c r="O951">
        <v>1</v>
      </c>
      <c r="P951" t="s">
        <v>90</v>
      </c>
      <c r="Q951" t="s">
        <v>90</v>
      </c>
      <c r="R951" t="s">
        <v>90</v>
      </c>
      <c r="S951" t="s">
        <v>90</v>
      </c>
      <c r="T951" t="s">
        <v>90</v>
      </c>
      <c r="U951" t="s">
        <v>90</v>
      </c>
      <c r="V951" t="s">
        <v>90</v>
      </c>
      <c r="W951" t="s">
        <v>90</v>
      </c>
      <c r="X951" t="s">
        <v>90</v>
      </c>
      <c r="Y951" t="s">
        <v>90</v>
      </c>
      <c r="Z951" t="s">
        <v>90</v>
      </c>
      <c r="AA951" t="s">
        <v>90</v>
      </c>
      <c r="AB951" t="s">
        <v>90</v>
      </c>
      <c r="AC951">
        <v>10793</v>
      </c>
      <c r="AD951">
        <f>AC951/AY951</f>
        <v>0.11769324297062848</v>
      </c>
      <c r="AH951" t="s">
        <v>90</v>
      </c>
      <c r="AI951" t="s">
        <v>90</v>
      </c>
      <c r="AJ951" t="s">
        <v>90</v>
      </c>
      <c r="AK951" t="s">
        <v>90</v>
      </c>
      <c r="AL951" t="s">
        <v>90</v>
      </c>
      <c r="AM951" t="s">
        <v>90</v>
      </c>
      <c r="AN951">
        <v>0</v>
      </c>
      <c r="AO951" t="s">
        <v>90</v>
      </c>
      <c r="AP951" t="s">
        <v>90</v>
      </c>
      <c r="AQ951">
        <v>0</v>
      </c>
      <c r="AR951" t="s">
        <v>90</v>
      </c>
      <c r="AT951" t="s">
        <v>90</v>
      </c>
      <c r="AU951" t="s">
        <v>90</v>
      </c>
      <c r="AW951">
        <v>2</v>
      </c>
      <c r="AY951">
        <v>91704.5</v>
      </c>
    </row>
    <row r="952" spans="1:51" ht="12.75" customHeight="1" x14ac:dyDescent="0.2">
      <c r="A952" t="s">
        <v>89</v>
      </c>
      <c r="B952">
        <v>1991</v>
      </c>
      <c r="C952" t="s">
        <v>90</v>
      </c>
      <c r="D952" t="s">
        <v>90</v>
      </c>
      <c r="G952">
        <v>1</v>
      </c>
      <c r="H952" t="s">
        <v>90</v>
      </c>
      <c r="I952" t="s">
        <v>90</v>
      </c>
      <c r="J952" t="s">
        <v>90</v>
      </c>
      <c r="K952" t="s">
        <v>90</v>
      </c>
      <c r="L952" t="s">
        <v>90</v>
      </c>
      <c r="M952" t="s">
        <v>90</v>
      </c>
      <c r="N952" t="s">
        <v>90</v>
      </c>
      <c r="O952">
        <v>0</v>
      </c>
      <c r="P952" t="s">
        <v>90</v>
      </c>
      <c r="Q952" t="s">
        <v>90</v>
      </c>
      <c r="R952" t="s">
        <v>90</v>
      </c>
      <c r="S952" t="s">
        <v>90</v>
      </c>
      <c r="T952" t="s">
        <v>90</v>
      </c>
      <c r="U952" t="s">
        <v>90</v>
      </c>
      <c r="V952" t="s">
        <v>90</v>
      </c>
      <c r="W952" t="s">
        <v>90</v>
      </c>
      <c r="X952" t="s">
        <v>90</v>
      </c>
      <c r="Y952" t="s">
        <v>90</v>
      </c>
      <c r="Z952" t="s">
        <v>90</v>
      </c>
      <c r="AA952" t="s">
        <v>90</v>
      </c>
      <c r="AB952" t="s">
        <v>90</v>
      </c>
      <c r="AC952">
        <v>157</v>
      </c>
      <c r="AD952">
        <f>AC952/AY952</f>
        <v>1.8825143196988938E-2</v>
      </c>
      <c r="AH952" t="s">
        <v>90</v>
      </c>
      <c r="AI952" t="s">
        <v>90</v>
      </c>
      <c r="AJ952" t="s">
        <v>90</v>
      </c>
      <c r="AK952" t="s">
        <v>90</v>
      </c>
      <c r="AL952" t="s">
        <v>90</v>
      </c>
      <c r="AM952" t="s">
        <v>90</v>
      </c>
      <c r="AN952">
        <v>0</v>
      </c>
      <c r="AO952" t="s">
        <v>90</v>
      </c>
      <c r="AP952" t="s">
        <v>90</v>
      </c>
      <c r="AQ952">
        <v>1</v>
      </c>
      <c r="AR952" t="s">
        <v>90</v>
      </c>
      <c r="AT952" t="s">
        <v>90</v>
      </c>
      <c r="AU952" t="s">
        <v>90</v>
      </c>
      <c r="AW952">
        <v>2</v>
      </c>
      <c r="AY952">
        <v>8339.91</v>
      </c>
    </row>
    <row r="953" spans="1:51" ht="12.75" customHeight="1" x14ac:dyDescent="0.2">
      <c r="A953" t="s">
        <v>34</v>
      </c>
      <c r="B953">
        <v>1992</v>
      </c>
      <c r="C953" t="s">
        <v>90</v>
      </c>
      <c r="D953" t="s">
        <v>90</v>
      </c>
      <c r="G953">
        <v>1</v>
      </c>
      <c r="H953" t="s">
        <v>90</v>
      </c>
      <c r="I953" t="s">
        <v>90</v>
      </c>
      <c r="J953" t="s">
        <v>90</v>
      </c>
      <c r="K953" t="s">
        <v>90</v>
      </c>
      <c r="L953" t="s">
        <v>90</v>
      </c>
      <c r="M953" t="s">
        <v>90</v>
      </c>
      <c r="N953" t="s">
        <v>90</v>
      </c>
      <c r="O953">
        <v>0</v>
      </c>
      <c r="P953" t="s">
        <v>90</v>
      </c>
      <c r="Q953" t="s">
        <v>90</v>
      </c>
      <c r="R953" t="s">
        <v>90</v>
      </c>
      <c r="S953" t="s">
        <v>90</v>
      </c>
      <c r="T953" t="s">
        <v>90</v>
      </c>
      <c r="U953" t="s">
        <v>90</v>
      </c>
      <c r="V953" t="s">
        <v>90</v>
      </c>
      <c r="W953" t="s">
        <v>90</v>
      </c>
      <c r="X953" t="s">
        <v>90</v>
      </c>
      <c r="Y953" t="s">
        <v>90</v>
      </c>
      <c r="Z953" t="s">
        <v>90</v>
      </c>
      <c r="AA953" t="s">
        <v>90</v>
      </c>
      <c r="AB953" t="s">
        <v>90</v>
      </c>
      <c r="AC953">
        <v>4801</v>
      </c>
      <c r="AD953">
        <f>AC953/AY953</f>
        <v>6.8435156940445302E-2</v>
      </c>
      <c r="AH953" t="s">
        <v>90</v>
      </c>
      <c r="AI953" t="s">
        <v>90</v>
      </c>
      <c r="AJ953" t="s">
        <v>90</v>
      </c>
      <c r="AK953" t="s">
        <v>90</v>
      </c>
      <c r="AL953" t="s">
        <v>90</v>
      </c>
      <c r="AM953" t="s">
        <v>90</v>
      </c>
      <c r="AN953">
        <v>0</v>
      </c>
      <c r="AO953" t="s">
        <v>90</v>
      </c>
      <c r="AP953" t="s">
        <v>90</v>
      </c>
      <c r="AQ953">
        <v>0</v>
      </c>
      <c r="AR953" t="s">
        <v>90</v>
      </c>
      <c r="AT953" t="s">
        <v>90</v>
      </c>
      <c r="AU953" t="s">
        <v>90</v>
      </c>
      <c r="AW953">
        <v>2</v>
      </c>
      <c r="AY953">
        <v>70154</v>
      </c>
    </row>
    <row r="954" spans="1:51" ht="12.75" customHeight="1" x14ac:dyDescent="0.2">
      <c r="A954" t="s">
        <v>35</v>
      </c>
      <c r="B954">
        <v>1992</v>
      </c>
      <c r="C954" t="s">
        <v>90</v>
      </c>
      <c r="D954" t="s">
        <v>90</v>
      </c>
      <c r="G954">
        <v>1</v>
      </c>
      <c r="H954" t="s">
        <v>90</v>
      </c>
      <c r="I954" t="s">
        <v>90</v>
      </c>
      <c r="J954" t="s">
        <v>90</v>
      </c>
      <c r="K954" t="s">
        <v>90</v>
      </c>
      <c r="L954" t="s">
        <v>90</v>
      </c>
      <c r="M954" t="s">
        <v>90</v>
      </c>
      <c r="N954" t="s">
        <v>90</v>
      </c>
      <c r="O954">
        <v>1</v>
      </c>
      <c r="P954" t="s">
        <v>90</v>
      </c>
      <c r="Q954" t="s">
        <v>90</v>
      </c>
      <c r="R954" t="s">
        <v>90</v>
      </c>
      <c r="S954" t="s">
        <v>90</v>
      </c>
      <c r="T954" t="s">
        <v>90</v>
      </c>
      <c r="U954" t="s">
        <v>90</v>
      </c>
      <c r="V954">
        <v>0</v>
      </c>
      <c r="W954">
        <v>0</v>
      </c>
      <c r="X954">
        <v>0</v>
      </c>
      <c r="Y954">
        <v>0</v>
      </c>
      <c r="Z954">
        <v>1</v>
      </c>
      <c r="AA954">
        <v>0</v>
      </c>
      <c r="AB954">
        <v>0</v>
      </c>
      <c r="AC954">
        <v>1479</v>
      </c>
      <c r="AD954">
        <f>AC954/AY954</f>
        <v>0.10837229069273269</v>
      </c>
      <c r="AH954" t="s">
        <v>90</v>
      </c>
      <c r="AI954" t="s">
        <v>90</v>
      </c>
      <c r="AJ954" t="s">
        <v>90</v>
      </c>
      <c r="AK954" t="s">
        <v>90</v>
      </c>
      <c r="AL954" t="s">
        <v>90</v>
      </c>
      <c r="AM954" t="s">
        <v>90</v>
      </c>
      <c r="AN954">
        <v>0</v>
      </c>
      <c r="AO954" t="s">
        <v>90</v>
      </c>
      <c r="AP954" t="s">
        <v>90</v>
      </c>
      <c r="AQ954">
        <v>1</v>
      </c>
      <c r="AR954" t="s">
        <v>90</v>
      </c>
      <c r="AT954" t="s">
        <v>90</v>
      </c>
      <c r="AU954" t="s">
        <v>90</v>
      </c>
      <c r="AW954">
        <v>2</v>
      </c>
      <c r="AY954">
        <v>13647.4</v>
      </c>
    </row>
    <row r="955" spans="1:51" ht="12.75" customHeight="1" x14ac:dyDescent="0.2">
      <c r="A955" t="s">
        <v>36</v>
      </c>
      <c r="B955">
        <v>1992</v>
      </c>
      <c r="C955" t="s">
        <v>90</v>
      </c>
      <c r="D955" t="s">
        <v>90</v>
      </c>
      <c r="G955">
        <v>1</v>
      </c>
      <c r="H955" t="s">
        <v>90</v>
      </c>
      <c r="I955" t="s">
        <v>90</v>
      </c>
      <c r="J955" t="s">
        <v>90</v>
      </c>
      <c r="K955" t="s">
        <v>90</v>
      </c>
      <c r="L955" t="s">
        <v>90</v>
      </c>
      <c r="M955" t="s">
        <v>90</v>
      </c>
      <c r="N955" t="s">
        <v>90</v>
      </c>
      <c r="O955">
        <v>0</v>
      </c>
      <c r="P955" t="s">
        <v>90</v>
      </c>
      <c r="Q955" t="s">
        <v>90</v>
      </c>
      <c r="R955" t="s">
        <v>90</v>
      </c>
      <c r="S955" t="s">
        <v>90</v>
      </c>
      <c r="T955" t="s">
        <v>90</v>
      </c>
      <c r="U955" t="s">
        <v>90</v>
      </c>
      <c r="V955" t="s">
        <v>90</v>
      </c>
      <c r="W955" t="s">
        <v>90</v>
      </c>
      <c r="X955" t="s">
        <v>90</v>
      </c>
      <c r="Y955" t="s">
        <v>90</v>
      </c>
      <c r="Z955" t="s">
        <v>90</v>
      </c>
      <c r="AA955" t="s">
        <v>90</v>
      </c>
      <c r="AB955" t="s">
        <v>90</v>
      </c>
      <c r="AC955">
        <v>8969</v>
      </c>
      <c r="AD955">
        <f>AC955/AY955</f>
        <v>0.13086896761033179</v>
      </c>
      <c r="AH955" t="s">
        <v>90</v>
      </c>
      <c r="AI955" t="s">
        <v>90</v>
      </c>
      <c r="AJ955" t="s">
        <v>90</v>
      </c>
      <c r="AK955" t="s">
        <v>90</v>
      </c>
      <c r="AL955" t="s">
        <v>90</v>
      </c>
      <c r="AM955" t="s">
        <v>90</v>
      </c>
      <c r="AN955">
        <v>0</v>
      </c>
      <c r="AO955" t="s">
        <v>90</v>
      </c>
      <c r="AP955" t="s">
        <v>90</v>
      </c>
      <c r="AQ955">
        <v>0</v>
      </c>
      <c r="AR955" t="s">
        <v>90</v>
      </c>
      <c r="AT955" t="s">
        <v>90</v>
      </c>
      <c r="AU955" t="s">
        <v>90</v>
      </c>
      <c r="AW955">
        <v>2</v>
      </c>
      <c r="AY955">
        <v>68534.2</v>
      </c>
    </row>
    <row r="956" spans="1:51" ht="12.75" customHeight="1" x14ac:dyDescent="0.2">
      <c r="A956" t="s">
        <v>38</v>
      </c>
      <c r="B956">
        <v>1992</v>
      </c>
      <c r="C956" t="s">
        <v>90</v>
      </c>
      <c r="D956" t="s">
        <v>90</v>
      </c>
      <c r="G956">
        <v>1</v>
      </c>
      <c r="H956" t="s">
        <v>90</v>
      </c>
      <c r="I956" t="s">
        <v>90</v>
      </c>
      <c r="J956" t="s">
        <v>90</v>
      </c>
      <c r="K956" t="s">
        <v>90</v>
      </c>
      <c r="L956" t="s">
        <v>90</v>
      </c>
      <c r="M956" t="s">
        <v>90</v>
      </c>
      <c r="N956" t="s">
        <v>90</v>
      </c>
      <c r="O956">
        <v>0</v>
      </c>
      <c r="P956" t="s">
        <v>90</v>
      </c>
      <c r="Q956" t="s">
        <v>90</v>
      </c>
      <c r="R956" t="s">
        <v>90</v>
      </c>
      <c r="S956" t="s">
        <v>90</v>
      </c>
      <c r="T956" t="s">
        <v>90</v>
      </c>
      <c r="U956" t="s">
        <v>90</v>
      </c>
      <c r="V956" t="s">
        <v>90</v>
      </c>
      <c r="W956" t="s">
        <v>90</v>
      </c>
      <c r="X956" t="s">
        <v>90</v>
      </c>
      <c r="Y956" t="s">
        <v>90</v>
      </c>
      <c r="Z956" t="s">
        <v>90</v>
      </c>
      <c r="AA956" t="s">
        <v>90</v>
      </c>
      <c r="AB956" t="s">
        <v>90</v>
      </c>
      <c r="AC956">
        <v>18634</v>
      </c>
      <c r="AD956">
        <f>AC956/AY956</f>
        <v>0.48965326956681687</v>
      </c>
      <c r="AH956" t="s">
        <v>90</v>
      </c>
      <c r="AI956" t="s">
        <v>90</v>
      </c>
      <c r="AJ956" t="s">
        <v>90</v>
      </c>
      <c r="AK956" t="s">
        <v>90</v>
      </c>
      <c r="AL956" t="s">
        <v>90</v>
      </c>
      <c r="AM956" t="s">
        <v>90</v>
      </c>
      <c r="AN956">
        <v>0</v>
      </c>
      <c r="AO956" t="s">
        <v>90</v>
      </c>
      <c r="AP956" t="s">
        <v>90</v>
      </c>
      <c r="AQ956">
        <v>0</v>
      </c>
      <c r="AR956" t="s">
        <v>90</v>
      </c>
      <c r="AT956" t="s">
        <v>90</v>
      </c>
      <c r="AU956" t="s">
        <v>90</v>
      </c>
      <c r="AW956">
        <v>2</v>
      </c>
      <c r="AY956">
        <v>38055.5</v>
      </c>
    </row>
    <row r="957" spans="1:51" ht="12.75" customHeight="1" x14ac:dyDescent="0.2">
      <c r="A957" t="s">
        <v>39</v>
      </c>
      <c r="B957">
        <v>1992</v>
      </c>
      <c r="C957" t="s">
        <v>90</v>
      </c>
      <c r="D957" t="s">
        <v>90</v>
      </c>
      <c r="G957">
        <v>1</v>
      </c>
      <c r="H957" t="s">
        <v>90</v>
      </c>
      <c r="I957" t="s">
        <v>90</v>
      </c>
      <c r="J957" t="s">
        <v>90</v>
      </c>
      <c r="K957" t="s">
        <v>90</v>
      </c>
      <c r="L957" t="s">
        <v>90</v>
      </c>
      <c r="M957" t="s">
        <v>90</v>
      </c>
      <c r="N957" t="s">
        <v>90</v>
      </c>
      <c r="O957">
        <v>1</v>
      </c>
      <c r="P957" t="s">
        <v>90</v>
      </c>
      <c r="Q957" t="s">
        <v>90</v>
      </c>
      <c r="R957" t="s">
        <v>90</v>
      </c>
      <c r="S957" t="s">
        <v>90</v>
      </c>
      <c r="T957" t="s">
        <v>90</v>
      </c>
      <c r="U957" t="s">
        <v>90</v>
      </c>
      <c r="V957" t="s">
        <v>90</v>
      </c>
      <c r="W957" t="s">
        <v>90</v>
      </c>
      <c r="X957" t="s">
        <v>90</v>
      </c>
      <c r="Y957" t="s">
        <v>90</v>
      </c>
      <c r="Z957" t="s">
        <v>90</v>
      </c>
      <c r="AA957" t="s">
        <v>90</v>
      </c>
      <c r="AB957" t="s">
        <v>90</v>
      </c>
      <c r="AC957">
        <v>121255</v>
      </c>
      <c r="AD957">
        <f>AC957/AY957</f>
        <v>0.17771924887583471</v>
      </c>
      <c r="AH957" t="s">
        <v>90</v>
      </c>
      <c r="AI957" t="s">
        <v>90</v>
      </c>
      <c r="AJ957" t="s">
        <v>90</v>
      </c>
      <c r="AK957" t="s">
        <v>90</v>
      </c>
      <c r="AL957" t="s">
        <v>90</v>
      </c>
      <c r="AM957" t="s">
        <v>90</v>
      </c>
      <c r="AN957">
        <v>0</v>
      </c>
      <c r="AO957" t="s">
        <v>90</v>
      </c>
      <c r="AP957" t="s">
        <v>90</v>
      </c>
      <c r="AQ957">
        <v>0.5</v>
      </c>
      <c r="AR957" t="s">
        <v>90</v>
      </c>
      <c r="AT957" t="s">
        <v>90</v>
      </c>
      <c r="AU957" t="s">
        <v>90</v>
      </c>
      <c r="AW957">
        <v>2</v>
      </c>
      <c r="AY957">
        <v>682284</v>
      </c>
    </row>
    <row r="958" spans="1:51" ht="12.75" customHeight="1" x14ac:dyDescent="0.2">
      <c r="A958" t="s">
        <v>40</v>
      </c>
      <c r="B958">
        <v>1992</v>
      </c>
      <c r="C958" t="s">
        <v>90</v>
      </c>
      <c r="D958" t="s">
        <v>90</v>
      </c>
      <c r="G958">
        <v>1</v>
      </c>
      <c r="H958" t="s">
        <v>90</v>
      </c>
      <c r="I958" t="s">
        <v>90</v>
      </c>
      <c r="J958" t="s">
        <v>90</v>
      </c>
      <c r="K958" t="s">
        <v>90</v>
      </c>
      <c r="L958" t="s">
        <v>90</v>
      </c>
      <c r="M958" t="s">
        <v>90</v>
      </c>
      <c r="N958" t="s">
        <v>90</v>
      </c>
      <c r="O958">
        <v>0</v>
      </c>
      <c r="P958" t="s">
        <v>90</v>
      </c>
      <c r="Q958" t="s">
        <v>90</v>
      </c>
      <c r="R958" t="s">
        <v>90</v>
      </c>
      <c r="S958" t="s">
        <v>90</v>
      </c>
      <c r="T958" t="s">
        <v>90</v>
      </c>
      <c r="U958" t="s">
        <v>90</v>
      </c>
      <c r="V958" t="s">
        <v>90</v>
      </c>
      <c r="W958" t="s">
        <v>90</v>
      </c>
      <c r="X958" t="s">
        <v>90</v>
      </c>
      <c r="Y958" t="s">
        <v>90</v>
      </c>
      <c r="Z958" t="s">
        <v>90</v>
      </c>
      <c r="AA958" t="s">
        <v>90</v>
      </c>
      <c r="AB958" t="s">
        <v>90</v>
      </c>
      <c r="AC958">
        <v>20507</v>
      </c>
      <c r="AD958">
        <f>AC958/AY958</f>
        <v>0.28636382043716319</v>
      </c>
      <c r="AH958" t="s">
        <v>90</v>
      </c>
      <c r="AI958" t="s">
        <v>90</v>
      </c>
      <c r="AJ958" t="s">
        <v>90</v>
      </c>
      <c r="AK958" t="s">
        <v>90</v>
      </c>
      <c r="AL958" t="s">
        <v>90</v>
      </c>
      <c r="AM958" t="s">
        <v>90</v>
      </c>
      <c r="AN958">
        <v>0</v>
      </c>
      <c r="AO958" t="s">
        <v>90</v>
      </c>
      <c r="AP958" t="s">
        <v>90</v>
      </c>
      <c r="AQ958">
        <v>1</v>
      </c>
      <c r="AR958" t="s">
        <v>90</v>
      </c>
      <c r="AT958" t="s">
        <v>90</v>
      </c>
      <c r="AU958" t="s">
        <v>90</v>
      </c>
      <c r="AW958">
        <v>2</v>
      </c>
      <c r="AY958">
        <v>71611.7</v>
      </c>
    </row>
    <row r="959" spans="1:51" ht="12.75" customHeight="1" x14ac:dyDescent="0.2">
      <c r="A959" t="s">
        <v>41</v>
      </c>
      <c r="B959">
        <v>1992</v>
      </c>
      <c r="C959" t="s">
        <v>90</v>
      </c>
      <c r="D959" t="s">
        <v>90</v>
      </c>
      <c r="G959">
        <v>1</v>
      </c>
      <c r="H959" t="s">
        <v>90</v>
      </c>
      <c r="I959" t="s">
        <v>90</v>
      </c>
      <c r="J959" t="s">
        <v>90</v>
      </c>
      <c r="K959" t="s">
        <v>90</v>
      </c>
      <c r="L959" t="s">
        <v>90</v>
      </c>
      <c r="M959" t="s">
        <v>90</v>
      </c>
      <c r="N959" t="s">
        <v>90</v>
      </c>
      <c r="O959">
        <v>0</v>
      </c>
      <c r="P959" t="s">
        <v>90</v>
      </c>
      <c r="Q959" t="s">
        <v>90</v>
      </c>
      <c r="R959" t="s">
        <v>90</v>
      </c>
      <c r="S959" t="s">
        <v>90</v>
      </c>
      <c r="T959" t="s">
        <v>90</v>
      </c>
      <c r="U959" t="s">
        <v>90</v>
      </c>
      <c r="V959" t="s">
        <v>90</v>
      </c>
      <c r="W959" t="s">
        <v>90</v>
      </c>
      <c r="X959" t="s">
        <v>90</v>
      </c>
      <c r="Y959" t="s">
        <v>90</v>
      </c>
      <c r="Z959" t="s">
        <v>90</v>
      </c>
      <c r="AA959" t="s">
        <v>90</v>
      </c>
      <c r="AB959" t="s">
        <v>90</v>
      </c>
      <c r="AC959">
        <v>73958</v>
      </c>
      <c r="AD959">
        <f>AC959/AY959</f>
        <v>0.81689051868869844</v>
      </c>
      <c r="AH959" t="s">
        <v>90</v>
      </c>
      <c r="AI959" t="s">
        <v>90</v>
      </c>
      <c r="AJ959" t="s">
        <v>90</v>
      </c>
      <c r="AK959" t="s">
        <v>90</v>
      </c>
      <c r="AL959" t="s">
        <v>90</v>
      </c>
      <c r="AM959" t="s">
        <v>90</v>
      </c>
      <c r="AN959">
        <v>0</v>
      </c>
      <c r="AO959" t="s">
        <v>90</v>
      </c>
      <c r="AP959" t="s">
        <v>90</v>
      </c>
      <c r="AQ959">
        <v>1</v>
      </c>
      <c r="AR959" t="s">
        <v>90</v>
      </c>
      <c r="AT959" t="s">
        <v>90</v>
      </c>
      <c r="AU959" t="s">
        <v>90</v>
      </c>
      <c r="AW959">
        <v>2</v>
      </c>
      <c r="AY959">
        <v>90536</v>
      </c>
    </row>
    <row r="960" spans="1:51" ht="12.75" customHeight="1" x14ac:dyDescent="0.2">
      <c r="A960" t="s">
        <v>42</v>
      </c>
      <c r="B960">
        <v>1992</v>
      </c>
      <c r="C960" t="s">
        <v>90</v>
      </c>
      <c r="D960" t="s">
        <v>90</v>
      </c>
      <c r="G960">
        <v>1</v>
      </c>
      <c r="H960" t="s">
        <v>90</v>
      </c>
      <c r="I960" t="s">
        <v>90</v>
      </c>
      <c r="J960" t="s">
        <v>90</v>
      </c>
      <c r="K960" t="s">
        <v>90</v>
      </c>
      <c r="L960" t="s">
        <v>90</v>
      </c>
      <c r="M960" t="s">
        <v>90</v>
      </c>
      <c r="N960" t="s">
        <v>90</v>
      </c>
      <c r="O960">
        <v>0</v>
      </c>
      <c r="P960" t="s">
        <v>90</v>
      </c>
      <c r="Q960" t="s">
        <v>90</v>
      </c>
      <c r="R960" t="s">
        <v>90</v>
      </c>
      <c r="S960" t="s">
        <v>90</v>
      </c>
      <c r="T960" t="s">
        <v>90</v>
      </c>
      <c r="U960" t="s">
        <v>90</v>
      </c>
      <c r="V960" t="s">
        <v>90</v>
      </c>
      <c r="W960" t="s">
        <v>90</v>
      </c>
      <c r="X960" t="s">
        <v>90</v>
      </c>
      <c r="Y960" t="s">
        <v>90</v>
      </c>
      <c r="Z960" t="s">
        <v>90</v>
      </c>
      <c r="AA960" t="s">
        <v>90</v>
      </c>
      <c r="AB960" t="s">
        <v>90</v>
      </c>
      <c r="AC960">
        <v>144</v>
      </c>
      <c r="AD960">
        <f>AC960/AY960</f>
        <v>9.2286395447204496E-3</v>
      </c>
      <c r="AH960" t="s">
        <v>90</v>
      </c>
      <c r="AI960" t="s">
        <v>90</v>
      </c>
      <c r="AJ960" t="s">
        <v>90</v>
      </c>
      <c r="AK960" t="s">
        <v>90</v>
      </c>
      <c r="AL960" t="s">
        <v>90</v>
      </c>
      <c r="AM960" t="s">
        <v>90</v>
      </c>
      <c r="AN960">
        <v>0</v>
      </c>
      <c r="AO960" t="s">
        <v>90</v>
      </c>
      <c r="AP960" t="s">
        <v>90</v>
      </c>
      <c r="AQ960">
        <v>0</v>
      </c>
      <c r="AR960" t="s">
        <v>90</v>
      </c>
      <c r="AT960" t="s">
        <v>90</v>
      </c>
      <c r="AU960" t="s">
        <v>90</v>
      </c>
      <c r="AW960">
        <v>2</v>
      </c>
      <c r="AY960">
        <v>15603.6</v>
      </c>
    </row>
    <row r="961" spans="1:51" ht="12.75" customHeight="1" x14ac:dyDescent="0.2">
      <c r="A961" t="s">
        <v>43</v>
      </c>
      <c r="B961">
        <v>1992</v>
      </c>
      <c r="C961" t="s">
        <v>90</v>
      </c>
      <c r="D961" t="s">
        <v>90</v>
      </c>
      <c r="G961">
        <v>1</v>
      </c>
      <c r="H961" t="s">
        <v>90</v>
      </c>
      <c r="I961" t="s">
        <v>90</v>
      </c>
      <c r="J961" t="s">
        <v>90</v>
      </c>
      <c r="K961" t="s">
        <v>90</v>
      </c>
      <c r="L961" t="s">
        <v>90</v>
      </c>
      <c r="M961" t="s">
        <v>90</v>
      </c>
      <c r="N961" t="s">
        <v>90</v>
      </c>
      <c r="O961">
        <v>1</v>
      </c>
      <c r="P961" t="s">
        <v>90</v>
      </c>
      <c r="Q961" t="s">
        <v>90</v>
      </c>
      <c r="R961" t="s">
        <v>90</v>
      </c>
      <c r="S961" t="s">
        <v>90</v>
      </c>
      <c r="T961" t="s">
        <v>90</v>
      </c>
      <c r="U961" t="s">
        <v>90</v>
      </c>
      <c r="V961" t="s">
        <v>90</v>
      </c>
      <c r="W961" t="s">
        <v>90</v>
      </c>
      <c r="X961" t="s">
        <v>90</v>
      </c>
      <c r="Y961" t="s">
        <v>90</v>
      </c>
      <c r="Z961" t="s">
        <v>90</v>
      </c>
      <c r="AA961" t="s">
        <v>90</v>
      </c>
      <c r="AB961" t="s">
        <v>90</v>
      </c>
      <c r="AC961">
        <v>95876</v>
      </c>
      <c r="AD961">
        <f>AC961/AY961</f>
        <v>0.3458580436633335</v>
      </c>
      <c r="AH961" t="s">
        <v>90</v>
      </c>
      <c r="AI961" t="s">
        <v>90</v>
      </c>
      <c r="AJ961" t="s">
        <v>90</v>
      </c>
      <c r="AK961" t="s">
        <v>90</v>
      </c>
      <c r="AL961" t="s">
        <v>90</v>
      </c>
      <c r="AM961" t="s">
        <v>90</v>
      </c>
      <c r="AN961">
        <v>0</v>
      </c>
      <c r="AO961" t="s">
        <v>90</v>
      </c>
      <c r="AP961" t="s">
        <v>90</v>
      </c>
      <c r="AQ961">
        <v>0</v>
      </c>
      <c r="AR961" t="s">
        <v>90</v>
      </c>
      <c r="AT961" t="s">
        <v>90</v>
      </c>
      <c r="AU961" t="s">
        <v>90</v>
      </c>
      <c r="AW961">
        <v>2</v>
      </c>
      <c r="AY961">
        <v>277212</v>
      </c>
    </row>
    <row r="962" spans="1:51" ht="12.75" customHeight="1" x14ac:dyDescent="0.2">
      <c r="A962" t="s">
        <v>45</v>
      </c>
      <c r="B962">
        <v>1992</v>
      </c>
      <c r="C962" t="s">
        <v>90</v>
      </c>
      <c r="D962" t="s">
        <v>90</v>
      </c>
      <c r="G962">
        <v>1</v>
      </c>
      <c r="H962" t="s">
        <v>90</v>
      </c>
      <c r="I962" t="s">
        <v>90</v>
      </c>
      <c r="J962" t="s">
        <v>90</v>
      </c>
      <c r="K962" t="s">
        <v>90</v>
      </c>
      <c r="L962" t="s">
        <v>90</v>
      </c>
      <c r="M962" t="s">
        <v>90</v>
      </c>
      <c r="N962" t="s">
        <v>90</v>
      </c>
      <c r="O962">
        <v>1</v>
      </c>
      <c r="P962" t="s">
        <v>90</v>
      </c>
      <c r="Q962" t="s">
        <v>90</v>
      </c>
      <c r="R962" t="s">
        <v>90</v>
      </c>
      <c r="S962" t="s">
        <v>90</v>
      </c>
      <c r="T962" t="s">
        <v>90</v>
      </c>
      <c r="U962" t="s">
        <v>90</v>
      </c>
      <c r="V962">
        <v>0</v>
      </c>
      <c r="W962">
        <v>0</v>
      </c>
      <c r="X962">
        <v>0</v>
      </c>
      <c r="Y962">
        <v>0</v>
      </c>
      <c r="Z962">
        <v>1</v>
      </c>
      <c r="AA962">
        <v>0</v>
      </c>
      <c r="AB962">
        <v>0</v>
      </c>
      <c r="AC962">
        <v>0</v>
      </c>
      <c r="AD962">
        <f>AC962/AY962</f>
        <v>0</v>
      </c>
      <c r="AH962" t="s">
        <v>90</v>
      </c>
      <c r="AI962" t="s">
        <v>90</v>
      </c>
      <c r="AJ962" t="s">
        <v>90</v>
      </c>
      <c r="AK962" t="s">
        <v>90</v>
      </c>
      <c r="AL962" t="s">
        <v>90</v>
      </c>
      <c r="AM962" t="s">
        <v>90</v>
      </c>
      <c r="AN962">
        <v>0</v>
      </c>
      <c r="AO962" t="s">
        <v>90</v>
      </c>
      <c r="AP962" t="s">
        <v>90</v>
      </c>
      <c r="AQ962">
        <v>0</v>
      </c>
      <c r="AR962" t="s">
        <v>90</v>
      </c>
      <c r="AT962" t="s">
        <v>90</v>
      </c>
      <c r="AU962" t="s">
        <v>90</v>
      </c>
      <c r="AW962">
        <v>2</v>
      </c>
      <c r="AY962">
        <v>125983</v>
      </c>
    </row>
    <row r="963" spans="1:51" ht="12.75" customHeight="1" x14ac:dyDescent="0.2">
      <c r="A963" t="s">
        <v>47</v>
      </c>
      <c r="B963">
        <v>1992</v>
      </c>
      <c r="C963" t="s">
        <v>90</v>
      </c>
      <c r="D963" t="s">
        <v>90</v>
      </c>
      <c r="G963">
        <v>1</v>
      </c>
      <c r="H963" t="s">
        <v>90</v>
      </c>
      <c r="I963" t="s">
        <v>90</v>
      </c>
      <c r="J963" t="s">
        <v>90</v>
      </c>
      <c r="K963" t="s">
        <v>90</v>
      </c>
      <c r="L963" t="s">
        <v>90</v>
      </c>
      <c r="M963" t="s">
        <v>90</v>
      </c>
      <c r="N963" t="s">
        <v>90</v>
      </c>
      <c r="O963">
        <v>1</v>
      </c>
      <c r="P963" t="s">
        <v>90</v>
      </c>
      <c r="Q963" t="s">
        <v>90</v>
      </c>
      <c r="R963" t="s">
        <v>90</v>
      </c>
      <c r="S963" t="s">
        <v>90</v>
      </c>
      <c r="T963" t="s">
        <v>90</v>
      </c>
      <c r="U963" t="s">
        <v>90</v>
      </c>
      <c r="V963">
        <v>0</v>
      </c>
      <c r="W963">
        <v>0</v>
      </c>
      <c r="X963">
        <v>0</v>
      </c>
      <c r="Y963">
        <v>0</v>
      </c>
      <c r="Z963">
        <v>0</v>
      </c>
      <c r="AA963">
        <v>0</v>
      </c>
      <c r="AB963">
        <v>0</v>
      </c>
      <c r="AC963">
        <v>0</v>
      </c>
      <c r="AD963">
        <f>AC963/AY963</f>
        <v>0</v>
      </c>
      <c r="AE963">
        <v>0</v>
      </c>
      <c r="AH963" t="s">
        <v>90</v>
      </c>
      <c r="AI963" t="s">
        <v>90</v>
      </c>
      <c r="AJ963" t="s">
        <v>90</v>
      </c>
      <c r="AK963" t="s">
        <v>90</v>
      </c>
      <c r="AL963" t="s">
        <v>90</v>
      </c>
      <c r="AM963" t="s">
        <v>90</v>
      </c>
      <c r="AN963">
        <v>0</v>
      </c>
      <c r="AO963" t="s">
        <v>90</v>
      </c>
      <c r="AP963" t="s">
        <v>90</v>
      </c>
      <c r="AQ963">
        <v>1</v>
      </c>
      <c r="AR963" t="s">
        <v>90</v>
      </c>
      <c r="AT963" t="s">
        <v>90</v>
      </c>
      <c r="AU963" t="s">
        <v>90</v>
      </c>
      <c r="AW963">
        <v>2</v>
      </c>
      <c r="AY963">
        <v>27412.3</v>
      </c>
    </row>
    <row r="964" spans="1:51" ht="12.75" customHeight="1" x14ac:dyDescent="0.2">
      <c r="A964" t="s">
        <v>48</v>
      </c>
      <c r="B964">
        <v>1992</v>
      </c>
      <c r="C964" t="s">
        <v>90</v>
      </c>
      <c r="D964" t="s">
        <v>90</v>
      </c>
      <c r="G964">
        <v>1</v>
      </c>
      <c r="H964" t="s">
        <v>90</v>
      </c>
      <c r="I964" t="s">
        <v>90</v>
      </c>
      <c r="J964" t="s">
        <v>90</v>
      </c>
      <c r="K964" t="s">
        <v>90</v>
      </c>
      <c r="L964" t="s">
        <v>90</v>
      </c>
      <c r="M964" t="s">
        <v>90</v>
      </c>
      <c r="N964" t="s">
        <v>90</v>
      </c>
      <c r="O964">
        <v>1</v>
      </c>
      <c r="P964" t="s">
        <v>90</v>
      </c>
      <c r="Q964" t="s">
        <v>90</v>
      </c>
      <c r="R964" t="s">
        <v>90</v>
      </c>
      <c r="S964" t="s">
        <v>90</v>
      </c>
      <c r="T964" t="s">
        <v>90</v>
      </c>
      <c r="U964" t="s">
        <v>90</v>
      </c>
      <c r="V964" t="s">
        <v>90</v>
      </c>
      <c r="W964" t="s">
        <v>90</v>
      </c>
      <c r="X964" t="s">
        <v>90</v>
      </c>
      <c r="Y964" t="s">
        <v>90</v>
      </c>
      <c r="Z964" t="s">
        <v>90</v>
      </c>
      <c r="AA964" t="s">
        <v>90</v>
      </c>
      <c r="AB964" t="s">
        <v>90</v>
      </c>
      <c r="AC964">
        <v>1000</v>
      </c>
      <c r="AD964">
        <f>AC964/AY964</f>
        <v>5.618450993061213E-2</v>
      </c>
      <c r="AH964" t="s">
        <v>90</v>
      </c>
      <c r="AI964" t="s">
        <v>90</v>
      </c>
      <c r="AJ964" t="s">
        <v>90</v>
      </c>
      <c r="AK964" t="s">
        <v>90</v>
      </c>
      <c r="AL964" t="s">
        <v>90</v>
      </c>
      <c r="AM964" t="s">
        <v>90</v>
      </c>
      <c r="AN964">
        <v>0</v>
      </c>
      <c r="AO964" t="s">
        <v>90</v>
      </c>
      <c r="AP964" t="s">
        <v>90</v>
      </c>
      <c r="AQ964">
        <v>0</v>
      </c>
      <c r="AR964" t="s">
        <v>90</v>
      </c>
      <c r="AT964" t="s">
        <v>90</v>
      </c>
      <c r="AU964" t="s">
        <v>90</v>
      </c>
      <c r="AW964">
        <v>2</v>
      </c>
      <c r="AY964">
        <v>17798.5</v>
      </c>
    </row>
    <row r="965" spans="1:51" ht="12.75" customHeight="1" x14ac:dyDescent="0.2">
      <c r="A965" t="s">
        <v>49</v>
      </c>
      <c r="B965">
        <v>1992</v>
      </c>
      <c r="C965" t="s">
        <v>90</v>
      </c>
      <c r="D965" t="s">
        <v>90</v>
      </c>
      <c r="G965">
        <v>1</v>
      </c>
      <c r="H965" t="s">
        <v>90</v>
      </c>
      <c r="I965" t="s">
        <v>90</v>
      </c>
      <c r="J965" t="s">
        <v>90</v>
      </c>
      <c r="K965" t="s">
        <v>90</v>
      </c>
      <c r="L965" t="s">
        <v>90</v>
      </c>
      <c r="M965" t="s">
        <v>90</v>
      </c>
      <c r="N965" t="s">
        <v>90</v>
      </c>
      <c r="O965">
        <v>1</v>
      </c>
      <c r="P965" t="s">
        <v>90</v>
      </c>
      <c r="Q965" t="s">
        <v>90</v>
      </c>
      <c r="R965" t="s">
        <v>90</v>
      </c>
      <c r="S965" t="s">
        <v>90</v>
      </c>
      <c r="T965" t="s">
        <v>90</v>
      </c>
      <c r="U965" t="s">
        <v>90</v>
      </c>
      <c r="V965" t="s">
        <v>90</v>
      </c>
      <c r="W965" t="s">
        <v>90</v>
      </c>
      <c r="X965" t="s">
        <v>90</v>
      </c>
      <c r="Y965" t="s">
        <v>90</v>
      </c>
      <c r="Z965" t="s">
        <v>90</v>
      </c>
      <c r="AA965" t="s">
        <v>90</v>
      </c>
      <c r="AB965" t="s">
        <v>90</v>
      </c>
      <c r="AC965">
        <v>70407</v>
      </c>
      <c r="AD965">
        <f>AC965/AY965</f>
        <v>0.27559468123833047</v>
      </c>
      <c r="AH965" t="s">
        <v>90</v>
      </c>
      <c r="AI965" t="s">
        <v>90</v>
      </c>
      <c r="AJ965" t="s">
        <v>90</v>
      </c>
      <c r="AK965" t="s">
        <v>90</v>
      </c>
      <c r="AL965" t="s">
        <v>90</v>
      </c>
      <c r="AM965" t="s">
        <v>90</v>
      </c>
      <c r="AN965">
        <v>0</v>
      </c>
      <c r="AO965" t="s">
        <v>90</v>
      </c>
      <c r="AP965" t="s">
        <v>90</v>
      </c>
      <c r="AQ965">
        <v>1</v>
      </c>
      <c r="AR965" t="s">
        <v>90</v>
      </c>
      <c r="AT965" t="s">
        <v>90</v>
      </c>
      <c r="AU965" t="s">
        <v>90</v>
      </c>
      <c r="AW965">
        <v>2</v>
      </c>
      <c r="AY965">
        <v>255473</v>
      </c>
    </row>
    <row r="966" spans="1:51" ht="12.75" customHeight="1" x14ac:dyDescent="0.2">
      <c r="A966" t="s">
        <v>50</v>
      </c>
      <c r="B966">
        <v>1992</v>
      </c>
      <c r="C966" t="s">
        <v>90</v>
      </c>
      <c r="D966" t="s">
        <v>90</v>
      </c>
      <c r="G966">
        <v>1</v>
      </c>
      <c r="H966" t="s">
        <v>90</v>
      </c>
      <c r="I966" t="s">
        <v>90</v>
      </c>
      <c r="J966" t="s">
        <v>90</v>
      </c>
      <c r="K966" t="s">
        <v>90</v>
      </c>
      <c r="L966" t="s">
        <v>90</v>
      </c>
      <c r="M966" t="s">
        <v>90</v>
      </c>
      <c r="N966" t="s">
        <v>90</v>
      </c>
      <c r="O966">
        <v>0</v>
      </c>
      <c r="P966" t="s">
        <v>90</v>
      </c>
      <c r="Q966" t="s">
        <v>90</v>
      </c>
      <c r="R966" t="s">
        <v>90</v>
      </c>
      <c r="S966" t="s">
        <v>90</v>
      </c>
      <c r="T966" t="s">
        <v>90</v>
      </c>
      <c r="U966" t="s">
        <v>90</v>
      </c>
      <c r="V966" t="s">
        <v>90</v>
      </c>
      <c r="W966">
        <v>0</v>
      </c>
      <c r="X966">
        <v>0</v>
      </c>
      <c r="Y966">
        <v>1</v>
      </c>
      <c r="Z966">
        <v>1</v>
      </c>
      <c r="AA966">
        <v>0</v>
      </c>
      <c r="AB966">
        <v>0</v>
      </c>
      <c r="AC966">
        <v>0</v>
      </c>
      <c r="AD966">
        <f>AC966/AY966</f>
        <v>0</v>
      </c>
      <c r="AH966" t="s">
        <v>90</v>
      </c>
      <c r="AI966" t="s">
        <v>90</v>
      </c>
      <c r="AJ966" t="s">
        <v>90</v>
      </c>
      <c r="AK966" t="s">
        <v>90</v>
      </c>
      <c r="AL966" t="s">
        <v>90</v>
      </c>
      <c r="AM966" t="s">
        <v>90</v>
      </c>
      <c r="AN966">
        <v>0</v>
      </c>
      <c r="AO966" t="s">
        <v>90</v>
      </c>
      <c r="AP966" t="s">
        <v>90</v>
      </c>
      <c r="AQ966">
        <v>0</v>
      </c>
      <c r="AR966" t="s">
        <v>90</v>
      </c>
      <c r="AT966" t="s">
        <v>90</v>
      </c>
      <c r="AU966" t="s">
        <v>90</v>
      </c>
      <c r="AW966">
        <v>2</v>
      </c>
      <c r="AY966">
        <v>105002</v>
      </c>
    </row>
    <row r="967" spans="1:51" ht="12.75" customHeight="1" x14ac:dyDescent="0.2">
      <c r="A967" t="s">
        <v>51</v>
      </c>
      <c r="B967">
        <v>1992</v>
      </c>
      <c r="C967" t="s">
        <v>90</v>
      </c>
      <c r="D967" t="s">
        <v>90</v>
      </c>
      <c r="G967">
        <v>1</v>
      </c>
      <c r="H967" t="s">
        <v>90</v>
      </c>
      <c r="I967" t="s">
        <v>90</v>
      </c>
      <c r="J967" t="s">
        <v>90</v>
      </c>
      <c r="K967" t="s">
        <v>90</v>
      </c>
      <c r="L967" t="s">
        <v>90</v>
      </c>
      <c r="M967" t="s">
        <v>90</v>
      </c>
      <c r="N967" t="s">
        <v>90</v>
      </c>
      <c r="O967">
        <v>1</v>
      </c>
      <c r="P967" t="s">
        <v>90</v>
      </c>
      <c r="Q967" t="s">
        <v>90</v>
      </c>
      <c r="R967" t="s">
        <v>90</v>
      </c>
      <c r="S967" t="s">
        <v>90</v>
      </c>
      <c r="T967" t="s">
        <v>90</v>
      </c>
      <c r="U967" t="s">
        <v>90</v>
      </c>
      <c r="V967" t="s">
        <v>90</v>
      </c>
      <c r="W967" t="s">
        <v>90</v>
      </c>
      <c r="X967" t="s">
        <v>90</v>
      </c>
      <c r="Y967" t="s">
        <v>90</v>
      </c>
      <c r="Z967" t="s">
        <v>90</v>
      </c>
      <c r="AA967" t="s">
        <v>90</v>
      </c>
      <c r="AB967" t="s">
        <v>90</v>
      </c>
      <c r="AC967">
        <v>19460</v>
      </c>
      <c r="AD967">
        <f>AC967/AY967</f>
        <v>0.37432795052561724</v>
      </c>
      <c r="AE967">
        <f>9.074+11.347+8.161+10.035+4.704+3.952+6.593+6.61+7.765+6.534+6.098+6.755</f>
        <v>87.628</v>
      </c>
      <c r="AH967" t="s">
        <v>90</v>
      </c>
      <c r="AI967" t="s">
        <v>90</v>
      </c>
      <c r="AJ967" t="s">
        <v>90</v>
      </c>
      <c r="AK967" t="s">
        <v>90</v>
      </c>
      <c r="AL967" t="s">
        <v>90</v>
      </c>
      <c r="AM967" t="s">
        <v>90</v>
      </c>
      <c r="AN967">
        <v>0</v>
      </c>
      <c r="AO967" t="s">
        <v>90</v>
      </c>
      <c r="AP967" t="s">
        <v>90</v>
      </c>
      <c r="AQ967">
        <v>0</v>
      </c>
      <c r="AR967" t="s">
        <v>90</v>
      </c>
      <c r="AT967" t="s">
        <v>90</v>
      </c>
      <c r="AU967" t="s">
        <v>90</v>
      </c>
      <c r="AW967">
        <v>2</v>
      </c>
      <c r="AY967">
        <v>51986.5</v>
      </c>
    </row>
    <row r="968" spans="1:51" ht="12.75" customHeight="1" x14ac:dyDescent="0.2">
      <c r="A968" t="s">
        <v>52</v>
      </c>
      <c r="B968">
        <v>1992</v>
      </c>
      <c r="C968" t="s">
        <v>90</v>
      </c>
      <c r="D968" t="s">
        <v>90</v>
      </c>
      <c r="G968">
        <v>1</v>
      </c>
      <c r="H968" t="s">
        <v>90</v>
      </c>
      <c r="I968" t="s">
        <v>90</v>
      </c>
      <c r="J968" t="s">
        <v>90</v>
      </c>
      <c r="K968" t="s">
        <v>90</v>
      </c>
      <c r="L968" t="s">
        <v>90</v>
      </c>
      <c r="M968" t="s">
        <v>90</v>
      </c>
      <c r="N968" t="s">
        <v>90</v>
      </c>
      <c r="O968">
        <v>1</v>
      </c>
      <c r="P968" t="s">
        <v>90</v>
      </c>
      <c r="Q968" t="s">
        <v>90</v>
      </c>
      <c r="R968" t="s">
        <v>90</v>
      </c>
      <c r="S968" t="s">
        <v>90</v>
      </c>
      <c r="T968" t="s">
        <v>90</v>
      </c>
      <c r="U968" t="s">
        <v>90</v>
      </c>
      <c r="V968" t="s">
        <v>90</v>
      </c>
      <c r="W968" t="s">
        <v>90</v>
      </c>
      <c r="X968" t="s">
        <v>90</v>
      </c>
      <c r="Y968" t="s">
        <v>90</v>
      </c>
      <c r="Z968" t="s">
        <v>90</v>
      </c>
      <c r="AA968" t="s">
        <v>90</v>
      </c>
      <c r="AB968" t="s">
        <v>90</v>
      </c>
      <c r="AC968">
        <v>899</v>
      </c>
      <c r="AD968">
        <f>AC968/AY968</f>
        <v>1.8262409906798734E-2</v>
      </c>
      <c r="AH968" t="s">
        <v>90</v>
      </c>
      <c r="AI968" t="s">
        <v>90</v>
      </c>
      <c r="AJ968" t="s">
        <v>90</v>
      </c>
      <c r="AK968" t="s">
        <v>90</v>
      </c>
      <c r="AL968" t="s">
        <v>90</v>
      </c>
      <c r="AM968" t="s">
        <v>90</v>
      </c>
      <c r="AN968">
        <v>0</v>
      </c>
      <c r="AO968" t="s">
        <v>90</v>
      </c>
      <c r="AP968" t="s">
        <v>90</v>
      </c>
      <c r="AQ968">
        <v>0</v>
      </c>
      <c r="AR968" t="s">
        <v>90</v>
      </c>
      <c r="AT968" t="s">
        <v>90</v>
      </c>
      <c r="AU968" t="s">
        <v>90</v>
      </c>
      <c r="AW968">
        <v>2</v>
      </c>
      <c r="AY968">
        <v>49226.8</v>
      </c>
    </row>
    <row r="969" spans="1:51" ht="12.75" customHeight="1" x14ac:dyDescent="0.2">
      <c r="A969" t="s">
        <v>53</v>
      </c>
      <c r="B969">
        <v>1992</v>
      </c>
      <c r="C969" t="s">
        <v>90</v>
      </c>
      <c r="D969" t="s">
        <v>90</v>
      </c>
      <c r="G969">
        <v>0</v>
      </c>
      <c r="H969" t="s">
        <v>90</v>
      </c>
      <c r="I969" t="s">
        <v>90</v>
      </c>
      <c r="J969" t="s">
        <v>90</v>
      </c>
      <c r="K969" t="s">
        <v>90</v>
      </c>
      <c r="L969" t="s">
        <v>90</v>
      </c>
      <c r="M969" t="s">
        <v>90</v>
      </c>
      <c r="N969" t="s">
        <v>90</v>
      </c>
      <c r="O969">
        <v>0</v>
      </c>
      <c r="P969" t="s">
        <v>90</v>
      </c>
      <c r="Q969" t="s">
        <v>90</v>
      </c>
      <c r="R969" t="s">
        <v>90</v>
      </c>
      <c r="S969" t="s">
        <v>90</v>
      </c>
      <c r="T969" t="s">
        <v>90</v>
      </c>
      <c r="U969" t="s">
        <v>90</v>
      </c>
      <c r="V969" t="s">
        <v>90</v>
      </c>
      <c r="W969" t="s">
        <v>90</v>
      </c>
      <c r="X969" t="s">
        <v>90</v>
      </c>
      <c r="Y969" t="s">
        <v>90</v>
      </c>
      <c r="Z969" t="s">
        <v>90</v>
      </c>
      <c r="AA969" t="s">
        <v>90</v>
      </c>
      <c r="AB969" t="s">
        <v>90</v>
      </c>
      <c r="AC969">
        <v>7130</v>
      </c>
      <c r="AD969">
        <f>AC969/AY969</f>
        <v>0.11291579300777266</v>
      </c>
      <c r="AH969" t="s">
        <v>90</v>
      </c>
      <c r="AI969" t="s">
        <v>90</v>
      </c>
      <c r="AJ969" t="s">
        <v>90</v>
      </c>
      <c r="AK969" t="s">
        <v>90</v>
      </c>
      <c r="AL969" t="s">
        <v>90</v>
      </c>
      <c r="AM969" t="s">
        <v>90</v>
      </c>
      <c r="AN969">
        <v>0</v>
      </c>
      <c r="AO969" t="s">
        <v>90</v>
      </c>
      <c r="AP969" t="s">
        <v>90</v>
      </c>
      <c r="AQ969">
        <v>0</v>
      </c>
      <c r="AR969" t="s">
        <v>90</v>
      </c>
      <c r="AT969" t="s">
        <v>90</v>
      </c>
      <c r="AU969" t="s">
        <v>90</v>
      </c>
      <c r="AW969">
        <v>2</v>
      </c>
      <c r="AY969">
        <v>63144.4</v>
      </c>
    </row>
    <row r="970" spans="1:51" ht="12.75" customHeight="1" x14ac:dyDescent="0.2">
      <c r="A970" t="s">
        <v>54</v>
      </c>
      <c r="B970">
        <v>1992</v>
      </c>
      <c r="C970" t="s">
        <v>90</v>
      </c>
      <c r="D970" t="s">
        <v>90</v>
      </c>
      <c r="G970">
        <v>1</v>
      </c>
      <c r="H970" t="s">
        <v>90</v>
      </c>
      <c r="I970" t="s">
        <v>90</v>
      </c>
      <c r="J970" t="s">
        <v>90</v>
      </c>
      <c r="K970" t="s">
        <v>90</v>
      </c>
      <c r="L970" t="s">
        <v>90</v>
      </c>
      <c r="M970" t="s">
        <v>90</v>
      </c>
      <c r="N970" t="s">
        <v>90</v>
      </c>
      <c r="O970">
        <v>0</v>
      </c>
      <c r="P970" t="s">
        <v>90</v>
      </c>
      <c r="Q970" t="s">
        <v>90</v>
      </c>
      <c r="R970" t="s">
        <v>90</v>
      </c>
      <c r="S970" t="s">
        <v>90</v>
      </c>
      <c r="T970" t="s">
        <v>90</v>
      </c>
      <c r="U970" t="s">
        <v>90</v>
      </c>
      <c r="V970" t="s">
        <v>90</v>
      </c>
      <c r="W970" t="s">
        <v>90</v>
      </c>
      <c r="X970" t="s">
        <v>90</v>
      </c>
      <c r="Y970" t="s">
        <v>90</v>
      </c>
      <c r="Z970" t="s">
        <v>90</v>
      </c>
      <c r="AA970" t="s">
        <v>90</v>
      </c>
      <c r="AB970" t="s">
        <v>90</v>
      </c>
      <c r="AC970">
        <v>12959</v>
      </c>
      <c r="AD970">
        <f>AC970/AY970</f>
        <v>0.18456722340196746</v>
      </c>
      <c r="AH970" t="s">
        <v>90</v>
      </c>
      <c r="AI970" t="s">
        <v>90</v>
      </c>
      <c r="AJ970" t="s">
        <v>90</v>
      </c>
      <c r="AK970" t="s">
        <v>90</v>
      </c>
      <c r="AL970" t="s">
        <v>90</v>
      </c>
      <c r="AM970" t="s">
        <v>90</v>
      </c>
      <c r="AN970">
        <v>0</v>
      </c>
      <c r="AO970" t="s">
        <v>90</v>
      </c>
      <c r="AP970" t="s">
        <v>90</v>
      </c>
      <c r="AQ970">
        <v>1</v>
      </c>
      <c r="AR970" t="s">
        <v>90</v>
      </c>
      <c r="AT970" t="s">
        <v>90</v>
      </c>
      <c r="AU970" t="s">
        <v>90</v>
      </c>
      <c r="AW970">
        <v>2</v>
      </c>
      <c r="AY970">
        <v>70212.899999999994</v>
      </c>
    </row>
    <row r="971" spans="1:51" ht="12.75" customHeight="1" x14ac:dyDescent="0.2">
      <c r="A971" t="s">
        <v>55</v>
      </c>
      <c r="B971">
        <v>1992</v>
      </c>
      <c r="C971" t="s">
        <v>90</v>
      </c>
      <c r="D971" t="s">
        <v>90</v>
      </c>
      <c r="G971">
        <v>0</v>
      </c>
      <c r="H971" t="s">
        <v>90</v>
      </c>
      <c r="I971" t="s">
        <v>90</v>
      </c>
      <c r="J971" t="s">
        <v>90</v>
      </c>
      <c r="K971" t="s">
        <v>90</v>
      </c>
      <c r="L971" t="s">
        <v>90</v>
      </c>
      <c r="M971" t="s">
        <v>90</v>
      </c>
      <c r="N971" t="s">
        <v>90</v>
      </c>
      <c r="O971">
        <v>0</v>
      </c>
      <c r="P971" t="s">
        <v>90</v>
      </c>
      <c r="Q971" t="s">
        <v>90</v>
      </c>
      <c r="R971" t="s">
        <v>90</v>
      </c>
      <c r="S971" t="s">
        <v>90</v>
      </c>
      <c r="T971" t="s">
        <v>90</v>
      </c>
      <c r="U971" t="s">
        <v>90</v>
      </c>
      <c r="V971" t="s">
        <v>90</v>
      </c>
      <c r="W971" t="s">
        <v>90</v>
      </c>
      <c r="X971" t="s">
        <v>90</v>
      </c>
      <c r="Y971" t="s">
        <v>90</v>
      </c>
      <c r="Z971" t="s">
        <v>90</v>
      </c>
      <c r="AA971" t="s">
        <v>90</v>
      </c>
      <c r="AB971" t="s">
        <v>90</v>
      </c>
      <c r="AC971">
        <v>1070</v>
      </c>
      <c r="AD971">
        <f>AC971/AY971</f>
        <v>4.7588761936106526E-2</v>
      </c>
      <c r="AH971" t="s">
        <v>90</v>
      </c>
      <c r="AI971" t="s">
        <v>90</v>
      </c>
      <c r="AJ971" t="s">
        <v>90</v>
      </c>
      <c r="AK971" t="s">
        <v>90</v>
      </c>
      <c r="AL971" t="s">
        <v>90</v>
      </c>
      <c r="AM971" t="s">
        <v>90</v>
      </c>
      <c r="AN971">
        <v>0</v>
      </c>
      <c r="AO971" t="s">
        <v>90</v>
      </c>
      <c r="AP971" t="s">
        <v>90</v>
      </c>
      <c r="AQ971">
        <v>0</v>
      </c>
      <c r="AR971" t="s">
        <v>90</v>
      </c>
      <c r="AT971" t="s">
        <v>90</v>
      </c>
      <c r="AU971" t="s">
        <v>90</v>
      </c>
      <c r="AW971">
        <v>2</v>
      </c>
      <c r="AY971">
        <v>22484.3</v>
      </c>
    </row>
    <row r="972" spans="1:51" ht="12.75" customHeight="1" x14ac:dyDescent="0.2">
      <c r="A972" t="s">
        <v>56</v>
      </c>
      <c r="B972">
        <v>1992</v>
      </c>
      <c r="C972" t="s">
        <v>90</v>
      </c>
      <c r="D972" t="s">
        <v>90</v>
      </c>
      <c r="G972">
        <v>1</v>
      </c>
      <c r="H972" t="s">
        <v>90</v>
      </c>
      <c r="I972" t="s">
        <v>90</v>
      </c>
      <c r="J972" t="s">
        <v>90</v>
      </c>
      <c r="K972" t="s">
        <v>90</v>
      </c>
      <c r="L972" t="s">
        <v>90</v>
      </c>
      <c r="M972" t="s">
        <v>90</v>
      </c>
      <c r="N972" t="s">
        <v>90</v>
      </c>
      <c r="O972">
        <v>1</v>
      </c>
      <c r="P972" t="s">
        <v>90</v>
      </c>
      <c r="Q972" t="s">
        <v>90</v>
      </c>
      <c r="R972" t="s">
        <v>90</v>
      </c>
      <c r="S972" t="s">
        <v>90</v>
      </c>
      <c r="T972" t="s">
        <v>90</v>
      </c>
      <c r="U972" t="s">
        <v>90</v>
      </c>
      <c r="V972" t="s">
        <v>90</v>
      </c>
      <c r="W972" t="s">
        <v>90</v>
      </c>
      <c r="X972" t="s">
        <v>90</v>
      </c>
      <c r="Y972" t="s">
        <v>90</v>
      </c>
      <c r="Z972" t="s">
        <v>90</v>
      </c>
      <c r="AA972" t="s">
        <v>90</v>
      </c>
      <c r="AB972" t="s">
        <v>90</v>
      </c>
      <c r="AC972">
        <v>4963</v>
      </c>
      <c r="AD972">
        <f>AC972/AY972</f>
        <v>4.2254840192756313E-2</v>
      </c>
      <c r="AH972" t="s">
        <v>90</v>
      </c>
      <c r="AI972" t="s">
        <v>90</v>
      </c>
      <c r="AJ972" t="s">
        <v>90</v>
      </c>
      <c r="AK972" t="s">
        <v>90</v>
      </c>
      <c r="AL972" t="s">
        <v>90</v>
      </c>
      <c r="AM972" t="s">
        <v>90</v>
      </c>
      <c r="AN972">
        <v>0</v>
      </c>
      <c r="AO972" t="s">
        <v>90</v>
      </c>
      <c r="AP972" t="s">
        <v>90</v>
      </c>
      <c r="AQ972">
        <v>1</v>
      </c>
      <c r="AR972" t="s">
        <v>90</v>
      </c>
      <c r="AT972" t="s">
        <v>90</v>
      </c>
      <c r="AU972" t="s">
        <v>90</v>
      </c>
      <c r="AW972">
        <v>2</v>
      </c>
      <c r="AY972">
        <v>117454</v>
      </c>
    </row>
    <row r="973" spans="1:51" ht="12.75" customHeight="1" x14ac:dyDescent="0.2">
      <c r="A973" t="s">
        <v>57</v>
      </c>
      <c r="B973">
        <v>1992</v>
      </c>
      <c r="C973" t="s">
        <v>90</v>
      </c>
      <c r="D973" t="s">
        <v>90</v>
      </c>
      <c r="G973">
        <v>0</v>
      </c>
      <c r="H973" t="s">
        <v>90</v>
      </c>
      <c r="I973" t="s">
        <v>90</v>
      </c>
      <c r="J973" t="s">
        <v>90</v>
      </c>
      <c r="K973" t="s">
        <v>90</v>
      </c>
      <c r="L973" t="s">
        <v>90</v>
      </c>
      <c r="M973" t="s">
        <v>90</v>
      </c>
      <c r="N973" t="s">
        <v>90</v>
      </c>
      <c r="O973">
        <v>0</v>
      </c>
      <c r="P973" t="s">
        <v>90</v>
      </c>
      <c r="Q973" t="s">
        <v>90</v>
      </c>
      <c r="R973" t="s">
        <v>90</v>
      </c>
      <c r="S973" t="s">
        <v>90</v>
      </c>
      <c r="T973" t="s">
        <v>90</v>
      </c>
      <c r="U973" t="s">
        <v>90</v>
      </c>
      <c r="V973" t="s">
        <v>90</v>
      </c>
      <c r="W973" t="s">
        <v>90</v>
      </c>
      <c r="X973" t="s">
        <v>90</v>
      </c>
      <c r="Y973" t="s">
        <v>90</v>
      </c>
      <c r="Z973" t="s">
        <v>90</v>
      </c>
      <c r="AA973" t="s">
        <v>90</v>
      </c>
      <c r="AB973" t="s">
        <v>90</v>
      </c>
      <c r="AC973">
        <v>35442</v>
      </c>
      <c r="AD973">
        <f>AC973/AY973</f>
        <v>0.24486834923552048</v>
      </c>
      <c r="AH973" t="s">
        <v>90</v>
      </c>
      <c r="AI973" t="s">
        <v>90</v>
      </c>
      <c r="AJ973" t="s">
        <v>90</v>
      </c>
      <c r="AK973" t="s">
        <v>90</v>
      </c>
      <c r="AL973" t="s">
        <v>90</v>
      </c>
      <c r="AM973" t="s">
        <v>90</v>
      </c>
      <c r="AN973">
        <v>0</v>
      </c>
      <c r="AO973" t="s">
        <v>90</v>
      </c>
      <c r="AP973" t="s">
        <v>90</v>
      </c>
      <c r="AQ973">
        <v>1</v>
      </c>
      <c r="AR973" t="s">
        <v>90</v>
      </c>
      <c r="AT973" t="s">
        <v>90</v>
      </c>
      <c r="AU973" t="s">
        <v>90</v>
      </c>
      <c r="AW973">
        <v>2</v>
      </c>
      <c r="AY973">
        <v>144739</v>
      </c>
    </row>
    <row r="974" spans="1:51" ht="12.75" customHeight="1" x14ac:dyDescent="0.2">
      <c r="A974" t="s">
        <v>58</v>
      </c>
      <c r="B974">
        <v>1992</v>
      </c>
      <c r="C974" t="s">
        <v>90</v>
      </c>
      <c r="D974" t="s">
        <v>90</v>
      </c>
      <c r="G974">
        <v>1</v>
      </c>
      <c r="H974" t="s">
        <v>90</v>
      </c>
      <c r="I974" t="s">
        <v>90</v>
      </c>
      <c r="J974" t="s">
        <v>90</v>
      </c>
      <c r="K974" t="s">
        <v>90</v>
      </c>
      <c r="L974" t="s">
        <v>90</v>
      </c>
      <c r="M974" t="s">
        <v>90</v>
      </c>
      <c r="N974" t="s">
        <v>90</v>
      </c>
      <c r="O974">
        <v>1</v>
      </c>
      <c r="P974" t="s">
        <v>90</v>
      </c>
      <c r="Q974" t="s">
        <v>90</v>
      </c>
      <c r="R974" t="s">
        <v>90</v>
      </c>
      <c r="S974" t="s">
        <v>90</v>
      </c>
      <c r="T974" t="s">
        <v>90</v>
      </c>
      <c r="U974" t="s">
        <v>90</v>
      </c>
      <c r="V974" t="s">
        <v>90</v>
      </c>
      <c r="W974" t="s">
        <v>90</v>
      </c>
      <c r="X974" t="s">
        <v>90</v>
      </c>
      <c r="Y974" t="s">
        <v>90</v>
      </c>
      <c r="Z974" t="s">
        <v>90</v>
      </c>
      <c r="AA974" t="s">
        <v>90</v>
      </c>
      <c r="AB974" t="s">
        <v>90</v>
      </c>
      <c r="AC974">
        <v>19972</v>
      </c>
      <c r="AD974">
        <f>AC974/AY974</f>
        <v>0.10770641212317317</v>
      </c>
      <c r="AH974" t="s">
        <v>90</v>
      </c>
      <c r="AI974" t="s">
        <v>90</v>
      </c>
      <c r="AJ974" t="s">
        <v>90</v>
      </c>
      <c r="AK974" t="s">
        <v>90</v>
      </c>
      <c r="AL974" t="s">
        <v>90</v>
      </c>
      <c r="AM974" t="s">
        <v>90</v>
      </c>
      <c r="AN974">
        <v>0</v>
      </c>
      <c r="AO974" t="s">
        <v>90</v>
      </c>
      <c r="AP974" t="s">
        <v>90</v>
      </c>
      <c r="AQ974">
        <v>0</v>
      </c>
      <c r="AR974" t="s">
        <v>90</v>
      </c>
      <c r="AT974" t="s">
        <v>90</v>
      </c>
      <c r="AU974" t="s">
        <v>90</v>
      </c>
      <c r="AW974">
        <v>2</v>
      </c>
      <c r="AY974">
        <v>185430</v>
      </c>
    </row>
    <row r="975" spans="1:51" ht="12.75" customHeight="1" x14ac:dyDescent="0.2">
      <c r="A975" t="s">
        <v>59</v>
      </c>
      <c r="B975">
        <v>1992</v>
      </c>
      <c r="C975" t="s">
        <v>90</v>
      </c>
      <c r="D975" t="s">
        <v>90</v>
      </c>
      <c r="G975">
        <v>1</v>
      </c>
      <c r="H975" t="s">
        <v>90</v>
      </c>
      <c r="I975" t="s">
        <v>90</v>
      </c>
      <c r="J975" t="s">
        <v>90</v>
      </c>
      <c r="K975" t="s">
        <v>90</v>
      </c>
      <c r="L975" t="s">
        <v>90</v>
      </c>
      <c r="M975" t="s">
        <v>90</v>
      </c>
      <c r="N975" t="s">
        <v>90</v>
      </c>
      <c r="O975">
        <v>1</v>
      </c>
      <c r="P975" t="s">
        <v>90</v>
      </c>
      <c r="Q975" t="s">
        <v>90</v>
      </c>
      <c r="R975" t="s">
        <v>90</v>
      </c>
      <c r="S975" t="s">
        <v>90</v>
      </c>
      <c r="T975" t="s">
        <v>90</v>
      </c>
      <c r="U975" t="s">
        <v>90</v>
      </c>
      <c r="V975" t="s">
        <v>90</v>
      </c>
      <c r="W975" t="s">
        <v>90</v>
      </c>
      <c r="X975" t="s">
        <v>90</v>
      </c>
      <c r="Y975" t="s">
        <v>90</v>
      </c>
      <c r="Z975" t="s">
        <v>90</v>
      </c>
      <c r="AA975" t="s">
        <v>90</v>
      </c>
      <c r="AB975" t="s">
        <v>90</v>
      </c>
      <c r="AC975">
        <v>57124</v>
      </c>
      <c r="AD975">
        <f>AC975/AY975</f>
        <v>0.61639260769120374</v>
      </c>
      <c r="AH975" t="s">
        <v>90</v>
      </c>
      <c r="AI975" t="s">
        <v>90</v>
      </c>
      <c r="AJ975" t="s">
        <v>90</v>
      </c>
      <c r="AK975" t="s">
        <v>90</v>
      </c>
      <c r="AL975" t="s">
        <v>90</v>
      </c>
      <c r="AM975" t="s">
        <v>90</v>
      </c>
      <c r="AN975">
        <v>0</v>
      </c>
      <c r="AO975" t="s">
        <v>90</v>
      </c>
      <c r="AP975" t="s">
        <v>90</v>
      </c>
      <c r="AQ975">
        <v>0</v>
      </c>
      <c r="AR975" t="s">
        <v>90</v>
      </c>
      <c r="AT975" t="s">
        <v>90</v>
      </c>
      <c r="AU975" t="s">
        <v>90</v>
      </c>
      <c r="AW975">
        <v>2</v>
      </c>
      <c r="AY975">
        <v>92674.7</v>
      </c>
    </row>
    <row r="976" spans="1:51" ht="12.75" customHeight="1" x14ac:dyDescent="0.2">
      <c r="A976" t="s">
        <v>60</v>
      </c>
      <c r="B976">
        <v>1992</v>
      </c>
      <c r="C976" t="s">
        <v>90</v>
      </c>
      <c r="D976" t="s">
        <v>90</v>
      </c>
      <c r="G976">
        <v>1</v>
      </c>
      <c r="H976" t="s">
        <v>90</v>
      </c>
      <c r="I976" t="s">
        <v>90</v>
      </c>
      <c r="J976" t="s">
        <v>90</v>
      </c>
      <c r="K976" t="s">
        <v>90</v>
      </c>
      <c r="L976" t="s">
        <v>90</v>
      </c>
      <c r="M976" t="s">
        <v>90</v>
      </c>
      <c r="N976" t="s">
        <v>90</v>
      </c>
      <c r="O976">
        <v>0</v>
      </c>
      <c r="P976" t="s">
        <v>90</v>
      </c>
      <c r="Q976" t="s">
        <v>90</v>
      </c>
      <c r="R976" t="s">
        <v>90</v>
      </c>
      <c r="S976" t="s">
        <v>90</v>
      </c>
      <c r="T976" t="s">
        <v>90</v>
      </c>
      <c r="U976" t="s">
        <v>90</v>
      </c>
      <c r="V976" t="s">
        <v>90</v>
      </c>
      <c r="W976" t="s">
        <v>90</v>
      </c>
      <c r="X976" t="s">
        <v>90</v>
      </c>
      <c r="Y976" t="s">
        <v>90</v>
      </c>
      <c r="Z976" t="s">
        <v>90</v>
      </c>
      <c r="AA976" t="s">
        <v>90</v>
      </c>
      <c r="AB976" t="s">
        <v>90</v>
      </c>
      <c r="AC976">
        <v>1540</v>
      </c>
      <c r="AD976">
        <f>AC976/AY976</f>
        <v>4.1080360120040016E-2</v>
      </c>
      <c r="AE976">
        <v>121.80800000000001</v>
      </c>
      <c r="AH976" t="s">
        <v>90</v>
      </c>
      <c r="AI976" t="s">
        <v>90</v>
      </c>
      <c r="AJ976" t="s">
        <v>90</v>
      </c>
      <c r="AK976" t="s">
        <v>90</v>
      </c>
      <c r="AL976" t="s">
        <v>90</v>
      </c>
      <c r="AM976" t="s">
        <v>90</v>
      </c>
      <c r="AN976">
        <v>0</v>
      </c>
      <c r="AO976" t="s">
        <v>90</v>
      </c>
      <c r="AP976" t="s">
        <v>90</v>
      </c>
      <c r="AQ976">
        <v>0</v>
      </c>
      <c r="AR976" t="s">
        <v>90</v>
      </c>
      <c r="AT976" t="s">
        <v>90</v>
      </c>
      <c r="AU976" t="s">
        <v>90</v>
      </c>
      <c r="AW976">
        <v>2</v>
      </c>
      <c r="AY976">
        <v>37487.5</v>
      </c>
    </row>
    <row r="977" spans="1:51" ht="12.75" customHeight="1" x14ac:dyDescent="0.2">
      <c r="A977" t="s">
        <v>61</v>
      </c>
      <c r="B977">
        <v>1992</v>
      </c>
      <c r="C977" t="s">
        <v>90</v>
      </c>
      <c r="D977" t="s">
        <v>90</v>
      </c>
      <c r="G977">
        <v>1</v>
      </c>
      <c r="H977" t="s">
        <v>90</v>
      </c>
      <c r="I977" t="s">
        <v>90</v>
      </c>
      <c r="J977" t="s">
        <v>90</v>
      </c>
      <c r="K977" t="s">
        <v>90</v>
      </c>
      <c r="L977" t="s">
        <v>90</v>
      </c>
      <c r="M977" t="s">
        <v>90</v>
      </c>
      <c r="N977" t="s">
        <v>90</v>
      </c>
      <c r="O977">
        <v>0</v>
      </c>
      <c r="P977" t="s">
        <v>90</v>
      </c>
      <c r="Q977" t="s">
        <v>90</v>
      </c>
      <c r="R977" t="s">
        <v>90</v>
      </c>
      <c r="S977" t="s">
        <v>90</v>
      </c>
      <c r="T977" t="s">
        <v>90</v>
      </c>
      <c r="U977" t="s">
        <v>90</v>
      </c>
      <c r="V977" t="s">
        <v>90</v>
      </c>
      <c r="W977" t="s">
        <v>90</v>
      </c>
      <c r="X977" t="s">
        <v>90</v>
      </c>
      <c r="Y977" t="s">
        <v>90</v>
      </c>
      <c r="Z977" t="s">
        <v>90</v>
      </c>
      <c r="AA977" t="s">
        <v>90</v>
      </c>
      <c r="AB977" t="s">
        <v>90</v>
      </c>
      <c r="AC977">
        <v>0</v>
      </c>
      <c r="AD977">
        <f>AC977/AY977</f>
        <v>0</v>
      </c>
      <c r="AE977">
        <v>0</v>
      </c>
      <c r="AH977" t="s">
        <v>90</v>
      </c>
      <c r="AI977" t="s">
        <v>90</v>
      </c>
      <c r="AJ977" t="s">
        <v>90</v>
      </c>
      <c r="AK977" t="s">
        <v>90</v>
      </c>
      <c r="AL977" t="s">
        <v>90</v>
      </c>
      <c r="AM977" t="s">
        <v>90</v>
      </c>
      <c r="AN977">
        <v>0</v>
      </c>
      <c r="AO977" t="s">
        <v>90</v>
      </c>
      <c r="AP977" t="s">
        <v>90</v>
      </c>
      <c r="AQ977">
        <v>0</v>
      </c>
      <c r="AR977" t="s">
        <v>90</v>
      </c>
      <c r="AT977" t="s">
        <v>90</v>
      </c>
      <c r="AU977" t="s">
        <v>90</v>
      </c>
      <c r="AW977">
        <v>2</v>
      </c>
      <c r="AY977">
        <v>99239.2</v>
      </c>
    </row>
    <row r="978" spans="1:51" ht="12.75" customHeight="1" x14ac:dyDescent="0.2">
      <c r="A978" t="s">
        <v>62</v>
      </c>
      <c r="B978">
        <v>1992</v>
      </c>
      <c r="C978" t="s">
        <v>90</v>
      </c>
      <c r="D978" t="s">
        <v>90</v>
      </c>
      <c r="G978">
        <v>1</v>
      </c>
      <c r="H978" t="s">
        <v>90</v>
      </c>
      <c r="I978" t="s">
        <v>90</v>
      </c>
      <c r="J978" t="s">
        <v>90</v>
      </c>
      <c r="K978" t="s">
        <v>90</v>
      </c>
      <c r="L978" t="s">
        <v>90</v>
      </c>
      <c r="M978" t="s">
        <v>90</v>
      </c>
      <c r="N978" t="s">
        <v>90</v>
      </c>
      <c r="O978">
        <v>0</v>
      </c>
      <c r="P978" t="s">
        <v>90</v>
      </c>
      <c r="Q978" t="s">
        <v>90</v>
      </c>
      <c r="R978" t="s">
        <v>90</v>
      </c>
      <c r="S978" t="s">
        <v>90</v>
      </c>
      <c r="T978" t="s">
        <v>90</v>
      </c>
      <c r="U978" t="s">
        <v>90</v>
      </c>
      <c r="V978" t="s">
        <v>90</v>
      </c>
      <c r="W978" t="s">
        <v>90</v>
      </c>
      <c r="X978" t="s">
        <v>90</v>
      </c>
      <c r="Y978" t="s">
        <v>90</v>
      </c>
      <c r="Z978" t="s">
        <v>90</v>
      </c>
      <c r="AA978" t="s">
        <v>90</v>
      </c>
      <c r="AB978" t="s">
        <v>90</v>
      </c>
      <c r="AC978">
        <v>142</v>
      </c>
      <c r="AD978">
        <f>AC978/AY978</f>
        <v>1.0357176721151252E-2</v>
      </c>
      <c r="AH978" t="s">
        <v>90</v>
      </c>
      <c r="AI978" t="s">
        <v>90</v>
      </c>
      <c r="AJ978" t="s">
        <v>90</v>
      </c>
      <c r="AK978" t="s">
        <v>90</v>
      </c>
      <c r="AL978" t="s">
        <v>90</v>
      </c>
      <c r="AM978" t="s">
        <v>90</v>
      </c>
      <c r="AN978">
        <v>0</v>
      </c>
      <c r="AO978" t="s">
        <v>90</v>
      </c>
      <c r="AP978" t="s">
        <v>90</v>
      </c>
      <c r="AQ978">
        <v>1</v>
      </c>
      <c r="AR978" t="s">
        <v>90</v>
      </c>
      <c r="AT978" t="s">
        <v>90</v>
      </c>
      <c r="AU978" t="s">
        <v>90</v>
      </c>
      <c r="AW978">
        <v>2</v>
      </c>
      <c r="AY978">
        <v>13710.3</v>
      </c>
    </row>
    <row r="979" spans="1:51" ht="12.75" customHeight="1" x14ac:dyDescent="0.2">
      <c r="A979" t="s">
        <v>64</v>
      </c>
      <c r="B979">
        <v>1992</v>
      </c>
      <c r="C979" t="s">
        <v>90</v>
      </c>
      <c r="D979" t="s">
        <v>90</v>
      </c>
      <c r="G979">
        <v>0</v>
      </c>
      <c r="H979" t="s">
        <v>90</v>
      </c>
      <c r="I979" t="s">
        <v>90</v>
      </c>
      <c r="J979" t="s">
        <v>90</v>
      </c>
      <c r="K979" t="s">
        <v>90</v>
      </c>
      <c r="L979" t="s">
        <v>90</v>
      </c>
      <c r="M979" t="s">
        <v>90</v>
      </c>
      <c r="N979" t="s">
        <v>90</v>
      </c>
      <c r="O979">
        <v>0</v>
      </c>
      <c r="P979" t="s">
        <v>90</v>
      </c>
      <c r="Q979" t="s">
        <v>90</v>
      </c>
      <c r="R979" t="s">
        <v>90</v>
      </c>
      <c r="S979" t="s">
        <v>90</v>
      </c>
      <c r="T979" t="s">
        <v>90</v>
      </c>
      <c r="U979" t="s">
        <v>90</v>
      </c>
      <c r="V979" t="s">
        <v>90</v>
      </c>
      <c r="W979" t="s">
        <v>90</v>
      </c>
      <c r="X979" t="s">
        <v>90</v>
      </c>
      <c r="Y979" t="s">
        <v>90</v>
      </c>
      <c r="Z979" t="s">
        <v>90</v>
      </c>
      <c r="AA979" t="s">
        <v>90</v>
      </c>
      <c r="AB979" t="s">
        <v>90</v>
      </c>
      <c r="AC979">
        <v>8900</v>
      </c>
      <c r="AD979">
        <f>AC979/AY979</f>
        <v>0.28448047153437261</v>
      </c>
      <c r="AH979" t="s">
        <v>90</v>
      </c>
      <c r="AI979" t="s">
        <v>90</v>
      </c>
      <c r="AJ979" t="s">
        <v>90</v>
      </c>
      <c r="AK979" t="s">
        <v>90</v>
      </c>
      <c r="AL979" t="s">
        <v>90</v>
      </c>
      <c r="AM979" t="s">
        <v>90</v>
      </c>
      <c r="AN979">
        <v>0</v>
      </c>
      <c r="AO979" t="s">
        <v>90</v>
      </c>
      <c r="AP979" t="s">
        <v>90</v>
      </c>
      <c r="AQ979">
        <v>0</v>
      </c>
      <c r="AR979" t="s">
        <v>90</v>
      </c>
      <c r="AT979" t="s">
        <v>90</v>
      </c>
      <c r="AU979" t="s">
        <v>90</v>
      </c>
      <c r="AW979">
        <v>2</v>
      </c>
      <c r="AY979">
        <v>31285.1</v>
      </c>
    </row>
    <row r="980" spans="1:51" ht="12.75" customHeight="1" x14ac:dyDescent="0.2">
      <c r="A980" t="s">
        <v>65</v>
      </c>
      <c r="B980">
        <v>1992</v>
      </c>
      <c r="C980" t="s">
        <v>90</v>
      </c>
      <c r="D980" t="s">
        <v>90</v>
      </c>
      <c r="G980">
        <v>1</v>
      </c>
      <c r="H980" t="s">
        <v>90</v>
      </c>
      <c r="I980" t="s">
        <v>90</v>
      </c>
      <c r="J980" t="s">
        <v>90</v>
      </c>
      <c r="K980" t="s">
        <v>90</v>
      </c>
      <c r="L980" t="s">
        <v>90</v>
      </c>
      <c r="M980" t="s">
        <v>90</v>
      </c>
      <c r="N980" t="s">
        <v>90</v>
      </c>
      <c r="O980">
        <v>1</v>
      </c>
      <c r="P980" t="s">
        <v>90</v>
      </c>
      <c r="Q980" t="s">
        <v>90</v>
      </c>
      <c r="R980" t="s">
        <v>90</v>
      </c>
      <c r="S980" t="s">
        <v>90</v>
      </c>
      <c r="T980" t="s">
        <v>90</v>
      </c>
      <c r="U980" t="s">
        <v>90</v>
      </c>
      <c r="V980" t="s">
        <v>90</v>
      </c>
      <c r="W980" t="s">
        <v>90</v>
      </c>
      <c r="X980" t="s">
        <v>90</v>
      </c>
      <c r="Y980" t="s">
        <v>90</v>
      </c>
      <c r="Z980" t="s">
        <v>90</v>
      </c>
      <c r="AA980" t="s">
        <v>90</v>
      </c>
      <c r="AB980" t="s">
        <v>90</v>
      </c>
      <c r="AC980">
        <v>366136</v>
      </c>
      <c r="AD980">
        <f>AC980/AY980</f>
        <v>12.648670310157325</v>
      </c>
      <c r="AH980" t="s">
        <v>90</v>
      </c>
      <c r="AI980" t="s">
        <v>90</v>
      </c>
      <c r="AJ980" t="s">
        <v>90</v>
      </c>
      <c r="AK980" t="s">
        <v>90</v>
      </c>
      <c r="AL980" t="s">
        <v>90</v>
      </c>
      <c r="AM980" t="s">
        <v>90</v>
      </c>
      <c r="AN980">
        <v>1</v>
      </c>
      <c r="AO980" t="s">
        <v>90</v>
      </c>
      <c r="AP980" t="s">
        <v>90</v>
      </c>
      <c r="AQ980">
        <v>0</v>
      </c>
      <c r="AR980" t="s">
        <v>90</v>
      </c>
      <c r="AT980" t="s">
        <v>90</v>
      </c>
      <c r="AU980" t="s">
        <v>90</v>
      </c>
      <c r="AW980">
        <v>2</v>
      </c>
      <c r="AY980">
        <v>28946.6</v>
      </c>
    </row>
    <row r="981" spans="1:51" ht="12.75" customHeight="1" x14ac:dyDescent="0.2">
      <c r="A981" t="s">
        <v>66</v>
      </c>
      <c r="B981">
        <v>1992</v>
      </c>
      <c r="C981" t="s">
        <v>90</v>
      </c>
      <c r="D981" t="s">
        <v>90</v>
      </c>
      <c r="G981">
        <v>0</v>
      </c>
      <c r="H981" t="s">
        <v>90</v>
      </c>
      <c r="I981" t="s">
        <v>90</v>
      </c>
      <c r="J981" t="s">
        <v>90</v>
      </c>
      <c r="K981" t="s">
        <v>90</v>
      </c>
      <c r="L981" t="s">
        <v>90</v>
      </c>
      <c r="M981" t="s">
        <v>90</v>
      </c>
      <c r="N981" t="s">
        <v>90</v>
      </c>
      <c r="O981">
        <v>1</v>
      </c>
      <c r="P981" t="s">
        <v>90</v>
      </c>
      <c r="Q981" t="s">
        <v>90</v>
      </c>
      <c r="R981" t="s">
        <v>90</v>
      </c>
      <c r="S981" t="s">
        <v>90</v>
      </c>
      <c r="T981" t="s">
        <v>90</v>
      </c>
      <c r="U981" t="s">
        <v>90</v>
      </c>
      <c r="V981" t="s">
        <v>90</v>
      </c>
      <c r="W981" t="s">
        <v>90</v>
      </c>
      <c r="X981" t="s">
        <v>90</v>
      </c>
      <c r="Y981" t="s">
        <v>90</v>
      </c>
      <c r="Z981" t="s">
        <v>90</v>
      </c>
      <c r="AA981" t="s">
        <v>90</v>
      </c>
      <c r="AB981" t="s">
        <v>90</v>
      </c>
      <c r="AC981">
        <v>9705</v>
      </c>
      <c r="AD981">
        <f>AC981/AY981</f>
        <v>0.39800688976377951</v>
      </c>
      <c r="AH981" t="s">
        <v>90</v>
      </c>
      <c r="AI981" t="s">
        <v>90</v>
      </c>
      <c r="AJ981" t="s">
        <v>90</v>
      </c>
      <c r="AK981" t="s">
        <v>90</v>
      </c>
      <c r="AL981" t="s">
        <v>90</v>
      </c>
      <c r="AM981" t="s">
        <v>90</v>
      </c>
      <c r="AN981">
        <v>0</v>
      </c>
      <c r="AO981" t="s">
        <v>90</v>
      </c>
      <c r="AP981" t="s">
        <v>90</v>
      </c>
      <c r="AQ981">
        <v>1</v>
      </c>
      <c r="AR981" t="s">
        <v>90</v>
      </c>
      <c r="AT981" t="s">
        <v>90</v>
      </c>
      <c r="AU981" t="s">
        <v>90</v>
      </c>
      <c r="AW981">
        <v>2</v>
      </c>
      <c r="AY981">
        <v>24384</v>
      </c>
    </row>
    <row r="982" spans="1:51" ht="12.75" customHeight="1" x14ac:dyDescent="0.2">
      <c r="A982" t="s">
        <v>67</v>
      </c>
      <c r="B982">
        <v>1992</v>
      </c>
      <c r="C982" t="s">
        <v>90</v>
      </c>
      <c r="D982" t="s">
        <v>90</v>
      </c>
      <c r="G982">
        <v>1</v>
      </c>
      <c r="H982" t="s">
        <v>90</v>
      </c>
      <c r="I982" t="s">
        <v>90</v>
      </c>
      <c r="J982" t="s">
        <v>90</v>
      </c>
      <c r="K982" t="s">
        <v>90</v>
      </c>
      <c r="L982" t="s">
        <v>90</v>
      </c>
      <c r="M982" t="s">
        <v>90</v>
      </c>
      <c r="N982" t="s">
        <v>90</v>
      </c>
      <c r="O982">
        <v>0</v>
      </c>
      <c r="P982" t="s">
        <v>90</v>
      </c>
      <c r="Q982" t="s">
        <v>90</v>
      </c>
      <c r="R982" t="s">
        <v>90</v>
      </c>
      <c r="S982" t="s">
        <v>90</v>
      </c>
      <c r="T982" t="s">
        <v>90</v>
      </c>
      <c r="U982" t="s">
        <v>90</v>
      </c>
      <c r="V982" t="s">
        <v>90</v>
      </c>
      <c r="W982" t="s">
        <v>90</v>
      </c>
      <c r="X982" t="s">
        <v>90</v>
      </c>
      <c r="Y982" t="s">
        <v>90</v>
      </c>
      <c r="Z982" t="s">
        <v>90</v>
      </c>
      <c r="AA982" t="s">
        <v>90</v>
      </c>
      <c r="AB982" t="s">
        <v>90</v>
      </c>
      <c r="AC982">
        <v>263978</v>
      </c>
      <c r="AD982">
        <f>AC982/AY982</f>
        <v>1.3004226725913082</v>
      </c>
      <c r="AH982" t="s">
        <v>90</v>
      </c>
      <c r="AI982" t="s">
        <v>90</v>
      </c>
      <c r="AJ982" t="s">
        <v>90</v>
      </c>
      <c r="AK982" t="s">
        <v>90</v>
      </c>
      <c r="AL982" t="s">
        <v>90</v>
      </c>
      <c r="AM982" t="s">
        <v>90</v>
      </c>
      <c r="AN982">
        <v>0</v>
      </c>
      <c r="AO982" t="s">
        <v>90</v>
      </c>
      <c r="AP982" t="s">
        <v>90</v>
      </c>
      <c r="AQ982">
        <v>0</v>
      </c>
      <c r="AR982" t="s">
        <v>90</v>
      </c>
      <c r="AT982" t="s">
        <v>90</v>
      </c>
      <c r="AU982" t="s">
        <v>90</v>
      </c>
      <c r="AW982">
        <v>2</v>
      </c>
      <c r="AY982">
        <v>202994</v>
      </c>
    </row>
    <row r="983" spans="1:51" ht="12.75" customHeight="1" x14ac:dyDescent="0.2">
      <c r="A983" t="s">
        <v>68</v>
      </c>
      <c r="B983">
        <v>1992</v>
      </c>
      <c r="C983" t="s">
        <v>90</v>
      </c>
      <c r="D983" t="s">
        <v>90</v>
      </c>
      <c r="G983">
        <v>1</v>
      </c>
      <c r="H983" t="s">
        <v>90</v>
      </c>
      <c r="I983" t="s">
        <v>90</v>
      </c>
      <c r="J983" t="s">
        <v>90</v>
      </c>
      <c r="K983" t="s">
        <v>90</v>
      </c>
      <c r="L983" t="s">
        <v>90</v>
      </c>
      <c r="M983" t="s">
        <v>90</v>
      </c>
      <c r="N983" t="s">
        <v>90</v>
      </c>
      <c r="O983">
        <v>1</v>
      </c>
      <c r="P983" t="s">
        <v>90</v>
      </c>
      <c r="Q983" t="s">
        <v>90</v>
      </c>
      <c r="R983" t="s">
        <v>90</v>
      </c>
      <c r="S983" t="s">
        <v>90</v>
      </c>
      <c r="T983" t="s">
        <v>90</v>
      </c>
      <c r="U983" t="s">
        <v>90</v>
      </c>
      <c r="V983" t="s">
        <v>90</v>
      </c>
      <c r="W983" t="s">
        <v>90</v>
      </c>
      <c r="X983" t="s">
        <v>90</v>
      </c>
      <c r="Y983" t="s">
        <v>90</v>
      </c>
      <c r="Z983" t="s">
        <v>90</v>
      </c>
      <c r="AA983" t="s">
        <v>90</v>
      </c>
      <c r="AB983" t="s">
        <v>90</v>
      </c>
      <c r="AC983">
        <v>1945</v>
      </c>
      <c r="AD983">
        <f>AC983/AY983</f>
        <v>7.5991404571205318E-2</v>
      </c>
      <c r="AH983" t="s">
        <v>90</v>
      </c>
      <c r="AI983" t="s">
        <v>90</v>
      </c>
      <c r="AJ983" t="s">
        <v>90</v>
      </c>
      <c r="AK983" t="s">
        <v>90</v>
      </c>
      <c r="AL983" t="s">
        <v>90</v>
      </c>
      <c r="AM983" t="s">
        <v>90</v>
      </c>
      <c r="AN983">
        <v>0</v>
      </c>
      <c r="AO983" t="s">
        <v>90</v>
      </c>
      <c r="AP983" t="s">
        <v>90</v>
      </c>
      <c r="AQ983">
        <v>1</v>
      </c>
      <c r="AR983" t="s">
        <v>90</v>
      </c>
      <c r="AT983" t="s">
        <v>90</v>
      </c>
      <c r="AU983" t="s">
        <v>90</v>
      </c>
      <c r="AW983">
        <v>2</v>
      </c>
      <c r="AY983">
        <v>25595</v>
      </c>
    </row>
    <row r="984" spans="1:51" ht="12.75" customHeight="1" x14ac:dyDescent="0.2">
      <c r="A984" t="s">
        <v>70</v>
      </c>
      <c r="B984">
        <v>1992</v>
      </c>
      <c r="C984" t="s">
        <v>90</v>
      </c>
      <c r="D984" t="s">
        <v>90</v>
      </c>
      <c r="G984">
        <v>1</v>
      </c>
      <c r="H984" t="s">
        <v>90</v>
      </c>
      <c r="I984" t="s">
        <v>90</v>
      </c>
      <c r="J984" t="s">
        <v>90</v>
      </c>
      <c r="K984" t="s">
        <v>90</v>
      </c>
      <c r="L984" t="s">
        <v>90</v>
      </c>
      <c r="M984" t="s">
        <v>90</v>
      </c>
      <c r="N984" t="s">
        <v>90</v>
      </c>
      <c r="O984">
        <v>0</v>
      </c>
      <c r="P984" t="s">
        <v>90</v>
      </c>
      <c r="Q984" t="s">
        <v>90</v>
      </c>
      <c r="R984" t="s">
        <v>90</v>
      </c>
      <c r="S984" t="s">
        <v>90</v>
      </c>
      <c r="T984" t="s">
        <v>90</v>
      </c>
      <c r="U984" t="s">
        <v>90</v>
      </c>
      <c r="V984" t="s">
        <v>90</v>
      </c>
      <c r="W984" t="s">
        <v>90</v>
      </c>
      <c r="X984" t="s">
        <v>90</v>
      </c>
      <c r="Y984" t="s">
        <v>90</v>
      </c>
      <c r="Z984" t="s">
        <v>90</v>
      </c>
      <c r="AA984" t="s">
        <v>90</v>
      </c>
      <c r="AB984" t="s">
        <v>90</v>
      </c>
      <c r="AC984">
        <v>77466</v>
      </c>
      <c r="AD984">
        <f>AC984/AY984</f>
        <v>0.17483682257671371</v>
      </c>
      <c r="AH984" t="s">
        <v>90</v>
      </c>
      <c r="AI984" t="s">
        <v>90</v>
      </c>
      <c r="AJ984" t="s">
        <v>90</v>
      </c>
      <c r="AK984" t="s">
        <v>90</v>
      </c>
      <c r="AL984" t="s">
        <v>90</v>
      </c>
      <c r="AM984" t="s">
        <v>90</v>
      </c>
      <c r="AN984">
        <v>0</v>
      </c>
      <c r="AO984" t="s">
        <v>90</v>
      </c>
      <c r="AP984" t="s">
        <v>90</v>
      </c>
      <c r="AQ984">
        <v>0</v>
      </c>
      <c r="AR984" t="s">
        <v>90</v>
      </c>
      <c r="AT984" t="s">
        <v>90</v>
      </c>
      <c r="AU984" t="s">
        <v>90</v>
      </c>
      <c r="AW984">
        <v>2</v>
      </c>
      <c r="AY984">
        <v>443076</v>
      </c>
    </row>
    <row r="985" spans="1:51" ht="12.75" customHeight="1" x14ac:dyDescent="0.2">
      <c r="A985" t="s">
        <v>71</v>
      </c>
      <c r="B985">
        <v>1992</v>
      </c>
      <c r="C985" t="s">
        <v>90</v>
      </c>
      <c r="D985" t="s">
        <v>90</v>
      </c>
      <c r="G985">
        <v>1</v>
      </c>
      <c r="H985" t="s">
        <v>90</v>
      </c>
      <c r="I985" t="s">
        <v>90</v>
      </c>
      <c r="J985" t="s">
        <v>90</v>
      </c>
      <c r="K985" t="s">
        <v>90</v>
      </c>
      <c r="L985" t="s">
        <v>90</v>
      </c>
      <c r="M985" t="s">
        <v>90</v>
      </c>
      <c r="N985" t="s">
        <v>90</v>
      </c>
      <c r="O985">
        <v>1</v>
      </c>
      <c r="P985" t="s">
        <v>90</v>
      </c>
      <c r="Q985" t="s">
        <v>90</v>
      </c>
      <c r="R985" t="s">
        <v>90</v>
      </c>
      <c r="S985" t="s">
        <v>90</v>
      </c>
      <c r="T985" t="s">
        <v>90</v>
      </c>
      <c r="U985" t="s">
        <v>90</v>
      </c>
      <c r="V985" t="s">
        <v>90</v>
      </c>
      <c r="W985" t="s">
        <v>90</v>
      </c>
      <c r="X985" t="s">
        <v>90</v>
      </c>
      <c r="Y985" t="s">
        <v>90</v>
      </c>
      <c r="Z985" t="s">
        <v>90</v>
      </c>
      <c r="AA985" t="s">
        <v>90</v>
      </c>
      <c r="AB985" t="s">
        <v>90</v>
      </c>
      <c r="AC985">
        <v>0</v>
      </c>
      <c r="AD985">
        <f>AC985/AY985</f>
        <v>0</v>
      </c>
      <c r="AH985" t="s">
        <v>90</v>
      </c>
      <c r="AI985" t="s">
        <v>90</v>
      </c>
      <c r="AJ985" t="s">
        <v>90</v>
      </c>
      <c r="AK985" t="s">
        <v>90</v>
      </c>
      <c r="AL985" t="s">
        <v>90</v>
      </c>
      <c r="AM985" t="s">
        <v>90</v>
      </c>
      <c r="AN985">
        <v>0</v>
      </c>
      <c r="AO985" t="s">
        <v>90</v>
      </c>
      <c r="AP985" t="s">
        <v>90</v>
      </c>
      <c r="AQ985">
        <v>0</v>
      </c>
      <c r="AR985" t="s">
        <v>90</v>
      </c>
      <c r="AT985" t="s">
        <v>90</v>
      </c>
      <c r="AU985" t="s">
        <v>90</v>
      </c>
      <c r="AW985">
        <v>2</v>
      </c>
      <c r="AY985">
        <v>126454</v>
      </c>
    </row>
    <row r="986" spans="1:51" ht="12.75" customHeight="1" x14ac:dyDescent="0.2">
      <c r="A986" t="s">
        <v>72</v>
      </c>
      <c r="B986">
        <v>1992</v>
      </c>
      <c r="C986" t="s">
        <v>90</v>
      </c>
      <c r="D986" t="s">
        <v>90</v>
      </c>
      <c r="G986">
        <v>0</v>
      </c>
      <c r="H986" t="s">
        <v>90</v>
      </c>
      <c r="I986" t="s">
        <v>90</v>
      </c>
      <c r="J986" t="s">
        <v>90</v>
      </c>
      <c r="K986" t="s">
        <v>90</v>
      </c>
      <c r="L986" t="s">
        <v>90</v>
      </c>
      <c r="M986" t="s">
        <v>90</v>
      </c>
      <c r="N986" t="s">
        <v>90</v>
      </c>
      <c r="O986">
        <v>1</v>
      </c>
      <c r="P986" t="s">
        <v>90</v>
      </c>
      <c r="Q986" t="s">
        <v>90</v>
      </c>
      <c r="R986" t="s">
        <v>90</v>
      </c>
      <c r="S986" t="s">
        <v>90</v>
      </c>
      <c r="T986" t="s">
        <v>90</v>
      </c>
      <c r="U986" t="s">
        <v>90</v>
      </c>
      <c r="V986" t="s">
        <v>90</v>
      </c>
      <c r="W986" t="s">
        <v>90</v>
      </c>
      <c r="X986" t="s">
        <v>90</v>
      </c>
      <c r="Y986" t="s">
        <v>90</v>
      </c>
      <c r="Z986" t="s">
        <v>90</v>
      </c>
      <c r="AA986" t="s">
        <v>90</v>
      </c>
      <c r="AB986" t="s">
        <v>90</v>
      </c>
      <c r="AC986">
        <v>5701</v>
      </c>
      <c r="AD986">
        <f>AC986/AY986</f>
        <v>0.52422024422539348</v>
      </c>
      <c r="AH986" t="s">
        <v>90</v>
      </c>
      <c r="AI986" t="s">
        <v>90</v>
      </c>
      <c r="AJ986" t="s">
        <v>90</v>
      </c>
      <c r="AK986" t="s">
        <v>90</v>
      </c>
      <c r="AL986" t="s">
        <v>90</v>
      </c>
      <c r="AM986" t="s">
        <v>90</v>
      </c>
      <c r="AN986">
        <v>0</v>
      </c>
      <c r="AO986" t="s">
        <v>90</v>
      </c>
      <c r="AP986" t="s">
        <v>90</v>
      </c>
      <c r="AQ986">
        <v>0</v>
      </c>
      <c r="AR986" t="s">
        <v>90</v>
      </c>
      <c r="AT986" t="s">
        <v>90</v>
      </c>
      <c r="AU986" t="s">
        <v>90</v>
      </c>
      <c r="AW986">
        <v>2</v>
      </c>
      <c r="AY986">
        <v>10875.2</v>
      </c>
    </row>
    <row r="987" spans="1:51" ht="12.75" customHeight="1" x14ac:dyDescent="0.2">
      <c r="A987" t="s">
        <v>73</v>
      </c>
      <c r="B987">
        <v>1992</v>
      </c>
      <c r="C987" t="s">
        <v>90</v>
      </c>
      <c r="D987" t="s">
        <v>90</v>
      </c>
      <c r="G987">
        <v>1</v>
      </c>
      <c r="H987" t="s">
        <v>90</v>
      </c>
      <c r="I987" t="s">
        <v>90</v>
      </c>
      <c r="J987" t="s">
        <v>90</v>
      </c>
      <c r="K987" t="s">
        <v>90</v>
      </c>
      <c r="L987" t="s">
        <v>90</v>
      </c>
      <c r="M987" t="s">
        <v>90</v>
      </c>
      <c r="N987" t="s">
        <v>90</v>
      </c>
      <c r="O987">
        <v>1</v>
      </c>
      <c r="P987" t="s">
        <v>90</v>
      </c>
      <c r="Q987" t="s">
        <v>90</v>
      </c>
      <c r="R987" t="s">
        <v>90</v>
      </c>
      <c r="S987" t="s">
        <v>90</v>
      </c>
      <c r="T987" t="s">
        <v>90</v>
      </c>
      <c r="U987" t="s">
        <v>90</v>
      </c>
      <c r="V987" t="s">
        <v>90</v>
      </c>
      <c r="W987" t="s">
        <v>90</v>
      </c>
      <c r="X987" t="s">
        <v>90</v>
      </c>
      <c r="Y987" t="s">
        <v>90</v>
      </c>
      <c r="Z987" t="s">
        <v>90</v>
      </c>
      <c r="AA987" t="s">
        <v>90</v>
      </c>
      <c r="AB987" t="s">
        <v>90</v>
      </c>
      <c r="AC987">
        <v>13955</v>
      </c>
      <c r="AD987">
        <f>AC987/AY987</f>
        <v>6.5215461041297676E-2</v>
      </c>
      <c r="AH987" t="s">
        <v>90</v>
      </c>
      <c r="AI987" t="s">
        <v>90</v>
      </c>
      <c r="AJ987" t="s">
        <v>90</v>
      </c>
      <c r="AK987" t="s">
        <v>90</v>
      </c>
      <c r="AL987" t="s">
        <v>90</v>
      </c>
      <c r="AM987" t="s">
        <v>90</v>
      </c>
      <c r="AN987">
        <v>0</v>
      </c>
      <c r="AO987" t="s">
        <v>90</v>
      </c>
      <c r="AP987" t="s">
        <v>90</v>
      </c>
      <c r="AQ987">
        <v>0</v>
      </c>
      <c r="AR987" t="s">
        <v>90</v>
      </c>
      <c r="AT987" t="s">
        <v>90</v>
      </c>
      <c r="AU987" t="s">
        <v>90</v>
      </c>
      <c r="AW987">
        <v>2</v>
      </c>
      <c r="AY987">
        <v>213983</v>
      </c>
    </row>
    <row r="988" spans="1:51" ht="12.75" customHeight="1" x14ac:dyDescent="0.2">
      <c r="A988" t="s">
        <v>74</v>
      </c>
      <c r="B988">
        <v>1992</v>
      </c>
      <c r="C988" t="s">
        <v>90</v>
      </c>
      <c r="D988" t="s">
        <v>90</v>
      </c>
      <c r="G988">
        <v>1</v>
      </c>
      <c r="H988" t="s">
        <v>90</v>
      </c>
      <c r="I988" t="s">
        <v>90</v>
      </c>
      <c r="J988" t="s">
        <v>90</v>
      </c>
      <c r="K988" t="s">
        <v>90</v>
      </c>
      <c r="L988" t="s">
        <v>90</v>
      </c>
      <c r="M988" t="s">
        <v>90</v>
      </c>
      <c r="N988" t="s">
        <v>90</v>
      </c>
      <c r="O988">
        <v>1</v>
      </c>
      <c r="P988" t="s">
        <v>90</v>
      </c>
      <c r="Q988" t="s">
        <v>90</v>
      </c>
      <c r="R988" t="s">
        <v>90</v>
      </c>
      <c r="S988" t="s">
        <v>90</v>
      </c>
      <c r="T988" t="s">
        <v>90</v>
      </c>
      <c r="U988" t="s">
        <v>90</v>
      </c>
      <c r="V988" t="s">
        <v>90</v>
      </c>
      <c r="W988" t="s">
        <v>90</v>
      </c>
      <c r="X988" t="s">
        <v>90</v>
      </c>
      <c r="Y988" t="s">
        <v>90</v>
      </c>
      <c r="Z988" t="s">
        <v>90</v>
      </c>
      <c r="AA988" t="s">
        <v>90</v>
      </c>
      <c r="AB988" t="s">
        <v>90</v>
      </c>
      <c r="AC988">
        <v>7261</v>
      </c>
      <c r="AD988">
        <f>AC988/AY988</f>
        <v>0.13406424596477884</v>
      </c>
      <c r="AH988" t="s">
        <v>90</v>
      </c>
      <c r="AI988" t="s">
        <v>90</v>
      </c>
      <c r="AJ988" t="s">
        <v>90</v>
      </c>
      <c r="AK988" t="s">
        <v>90</v>
      </c>
      <c r="AL988" t="s">
        <v>90</v>
      </c>
      <c r="AM988" t="s">
        <v>90</v>
      </c>
      <c r="AN988">
        <v>0</v>
      </c>
      <c r="AO988" t="s">
        <v>90</v>
      </c>
      <c r="AP988" t="s">
        <v>90</v>
      </c>
      <c r="AQ988">
        <v>0</v>
      </c>
      <c r="AR988" t="s">
        <v>90</v>
      </c>
      <c r="AT988" t="s">
        <v>90</v>
      </c>
      <c r="AU988" t="s">
        <v>90</v>
      </c>
      <c r="AW988">
        <v>2</v>
      </c>
      <c r="AY988">
        <v>54160.6</v>
      </c>
    </row>
    <row r="989" spans="1:51" ht="12.75" customHeight="1" x14ac:dyDescent="0.2">
      <c r="A989" t="s">
        <v>75</v>
      </c>
      <c r="B989">
        <v>1992</v>
      </c>
      <c r="C989" t="s">
        <v>90</v>
      </c>
      <c r="D989" t="s">
        <v>90</v>
      </c>
      <c r="G989">
        <v>1</v>
      </c>
      <c r="H989" t="s">
        <v>90</v>
      </c>
      <c r="I989" t="s">
        <v>90</v>
      </c>
      <c r="J989" t="s">
        <v>90</v>
      </c>
      <c r="K989" t="s">
        <v>90</v>
      </c>
      <c r="L989" t="s">
        <v>90</v>
      </c>
      <c r="M989" t="s">
        <v>90</v>
      </c>
      <c r="N989" t="s">
        <v>90</v>
      </c>
      <c r="O989">
        <v>1</v>
      </c>
      <c r="P989" t="s">
        <v>90</v>
      </c>
      <c r="Q989" t="s">
        <v>90</v>
      </c>
      <c r="R989" t="s">
        <v>90</v>
      </c>
      <c r="S989" t="s">
        <v>90</v>
      </c>
      <c r="T989" t="s">
        <v>90</v>
      </c>
      <c r="U989" t="s">
        <v>90</v>
      </c>
      <c r="V989" t="s">
        <v>90</v>
      </c>
      <c r="W989" t="s">
        <v>90</v>
      </c>
      <c r="X989" t="s">
        <v>90</v>
      </c>
      <c r="Y989" t="s">
        <v>90</v>
      </c>
      <c r="Z989" t="s">
        <v>90</v>
      </c>
      <c r="AA989" t="s">
        <v>90</v>
      </c>
      <c r="AB989" t="s">
        <v>90</v>
      </c>
      <c r="AC989">
        <v>4434</v>
      </c>
      <c r="AD989">
        <f>AC989/AY989</f>
        <v>7.8898341426611548E-2</v>
      </c>
      <c r="AH989" t="s">
        <v>90</v>
      </c>
      <c r="AI989" t="s">
        <v>90</v>
      </c>
      <c r="AJ989" t="s">
        <v>90</v>
      </c>
      <c r="AK989" t="s">
        <v>90</v>
      </c>
      <c r="AL989" t="s">
        <v>90</v>
      </c>
      <c r="AM989" t="s">
        <v>90</v>
      </c>
      <c r="AN989">
        <v>0</v>
      </c>
      <c r="AO989" t="s">
        <v>90</v>
      </c>
      <c r="AP989" t="s">
        <v>90</v>
      </c>
      <c r="AQ989">
        <v>0</v>
      </c>
      <c r="AR989" t="s">
        <v>90</v>
      </c>
      <c r="AT989" t="s">
        <v>90</v>
      </c>
      <c r="AU989" t="s">
        <v>90</v>
      </c>
      <c r="AW989">
        <v>2</v>
      </c>
      <c r="AY989">
        <v>56198.9</v>
      </c>
    </row>
    <row r="990" spans="1:51" ht="12.75" customHeight="1" x14ac:dyDescent="0.2">
      <c r="A990" t="s">
        <v>76</v>
      </c>
      <c r="B990">
        <v>1992</v>
      </c>
      <c r="C990" t="s">
        <v>90</v>
      </c>
      <c r="D990" t="s">
        <v>90</v>
      </c>
      <c r="G990">
        <v>1</v>
      </c>
      <c r="H990" t="s">
        <v>90</v>
      </c>
      <c r="I990" t="s">
        <v>90</v>
      </c>
      <c r="J990" t="s">
        <v>90</v>
      </c>
      <c r="K990" t="s">
        <v>90</v>
      </c>
      <c r="L990" t="s">
        <v>90</v>
      </c>
      <c r="M990" t="s">
        <v>90</v>
      </c>
      <c r="N990" t="s">
        <v>90</v>
      </c>
      <c r="O990">
        <v>0</v>
      </c>
      <c r="P990" t="s">
        <v>90</v>
      </c>
      <c r="Q990" t="s">
        <v>90</v>
      </c>
      <c r="R990" t="s">
        <v>90</v>
      </c>
      <c r="S990" t="s">
        <v>90</v>
      </c>
      <c r="T990" t="s">
        <v>90</v>
      </c>
      <c r="U990" t="s">
        <v>90</v>
      </c>
      <c r="V990" t="s">
        <v>90</v>
      </c>
      <c r="W990" t="s">
        <v>90</v>
      </c>
      <c r="X990" t="s">
        <v>90</v>
      </c>
      <c r="Y990" t="s">
        <v>90</v>
      </c>
      <c r="Z990" t="s">
        <v>90</v>
      </c>
      <c r="AA990" t="s">
        <v>90</v>
      </c>
      <c r="AB990" t="s">
        <v>90</v>
      </c>
      <c r="AC990">
        <v>12181</v>
      </c>
      <c r="AD990">
        <f>AC990/AY990</f>
        <v>4.8768086350060455E-2</v>
      </c>
      <c r="AH990" t="s">
        <v>90</v>
      </c>
      <c r="AI990" t="s">
        <v>90</v>
      </c>
      <c r="AJ990" t="s">
        <v>90</v>
      </c>
      <c r="AK990" t="s">
        <v>90</v>
      </c>
      <c r="AL990" t="s">
        <v>90</v>
      </c>
      <c r="AM990" t="s">
        <v>90</v>
      </c>
      <c r="AN990">
        <v>0</v>
      </c>
      <c r="AO990" t="s">
        <v>90</v>
      </c>
      <c r="AP990" t="s">
        <v>90</v>
      </c>
      <c r="AQ990">
        <v>1</v>
      </c>
      <c r="AR990" t="s">
        <v>90</v>
      </c>
      <c r="AT990" t="s">
        <v>90</v>
      </c>
      <c r="AU990" t="s">
        <v>90</v>
      </c>
      <c r="AW990">
        <v>2</v>
      </c>
      <c r="AY990">
        <v>249774</v>
      </c>
    </row>
    <row r="991" spans="1:51" ht="12.75" customHeight="1" x14ac:dyDescent="0.2">
      <c r="A991" t="s">
        <v>77</v>
      </c>
      <c r="B991">
        <v>1992</v>
      </c>
      <c r="C991" t="s">
        <v>90</v>
      </c>
      <c r="D991" t="s">
        <v>90</v>
      </c>
      <c r="G991">
        <v>1</v>
      </c>
      <c r="H991" t="s">
        <v>90</v>
      </c>
      <c r="I991" t="s">
        <v>90</v>
      </c>
      <c r="J991" t="s">
        <v>90</v>
      </c>
      <c r="K991" t="s">
        <v>90</v>
      </c>
      <c r="L991" t="s">
        <v>90</v>
      </c>
      <c r="M991" t="s">
        <v>90</v>
      </c>
      <c r="N991" t="s">
        <v>90</v>
      </c>
      <c r="O991">
        <v>0</v>
      </c>
      <c r="P991" t="s">
        <v>90</v>
      </c>
      <c r="Q991" t="s">
        <v>90</v>
      </c>
      <c r="R991" t="s">
        <v>90</v>
      </c>
      <c r="S991" t="s">
        <v>90</v>
      </c>
      <c r="T991" t="s">
        <v>90</v>
      </c>
      <c r="U991" t="s">
        <v>90</v>
      </c>
      <c r="V991" t="s">
        <v>90</v>
      </c>
      <c r="W991" t="s">
        <v>90</v>
      </c>
      <c r="X991" t="s">
        <v>90</v>
      </c>
      <c r="Y991" t="s">
        <v>90</v>
      </c>
      <c r="Z991" t="s">
        <v>90</v>
      </c>
      <c r="AA991" t="s">
        <v>90</v>
      </c>
      <c r="AB991" t="s">
        <v>90</v>
      </c>
      <c r="AC991">
        <v>9560</v>
      </c>
      <c r="AD991">
        <f>AC991/AY991</f>
        <v>0.45863197182963455</v>
      </c>
      <c r="AH991" t="s">
        <v>90</v>
      </c>
      <c r="AI991" t="s">
        <v>90</v>
      </c>
      <c r="AJ991" t="s">
        <v>90</v>
      </c>
      <c r="AK991" t="s">
        <v>90</v>
      </c>
      <c r="AL991" t="s">
        <v>90</v>
      </c>
      <c r="AM991" t="s">
        <v>90</v>
      </c>
      <c r="AN991">
        <v>0</v>
      </c>
      <c r="AO991" t="s">
        <v>90</v>
      </c>
      <c r="AP991" t="s">
        <v>90</v>
      </c>
      <c r="AQ991">
        <v>0</v>
      </c>
      <c r="AR991" t="s">
        <v>90</v>
      </c>
      <c r="AT991" t="s">
        <v>90</v>
      </c>
      <c r="AU991" t="s">
        <v>90</v>
      </c>
      <c r="AW991">
        <v>2</v>
      </c>
      <c r="AY991">
        <v>20844.599999999999</v>
      </c>
    </row>
    <row r="992" spans="1:51" ht="12.75" customHeight="1" x14ac:dyDescent="0.2">
      <c r="A992" t="s">
        <v>78</v>
      </c>
      <c r="B992">
        <v>1992</v>
      </c>
      <c r="C992" t="s">
        <v>90</v>
      </c>
      <c r="D992" t="s">
        <v>90</v>
      </c>
      <c r="G992">
        <v>1</v>
      </c>
      <c r="H992" t="s">
        <v>90</v>
      </c>
      <c r="I992" t="s">
        <v>90</v>
      </c>
      <c r="J992" t="s">
        <v>90</v>
      </c>
      <c r="K992" t="s">
        <v>90</v>
      </c>
      <c r="L992" t="s">
        <v>90</v>
      </c>
      <c r="M992" t="s">
        <v>90</v>
      </c>
      <c r="N992" t="s">
        <v>90</v>
      </c>
      <c r="O992">
        <v>1</v>
      </c>
      <c r="P992" t="s">
        <v>90</v>
      </c>
      <c r="Q992" t="s">
        <v>90</v>
      </c>
      <c r="R992" t="s">
        <v>90</v>
      </c>
      <c r="S992" t="s">
        <v>90</v>
      </c>
      <c r="T992" t="s">
        <v>90</v>
      </c>
      <c r="U992" t="s">
        <v>90</v>
      </c>
      <c r="V992" t="s">
        <v>90</v>
      </c>
      <c r="W992" t="s">
        <v>90</v>
      </c>
      <c r="X992" t="s">
        <v>90</v>
      </c>
      <c r="Y992" t="s">
        <v>90</v>
      </c>
      <c r="Z992" t="s">
        <v>90</v>
      </c>
      <c r="AA992" t="s">
        <v>90</v>
      </c>
      <c r="AB992" t="s">
        <v>90</v>
      </c>
      <c r="AC992">
        <v>19796</v>
      </c>
      <c r="AD992">
        <f>AC992/AY992</f>
        <v>0.3281514708466361</v>
      </c>
      <c r="AH992" t="s">
        <v>90</v>
      </c>
      <c r="AI992" t="s">
        <v>90</v>
      </c>
      <c r="AJ992" t="s">
        <v>90</v>
      </c>
      <c r="AK992" t="s">
        <v>90</v>
      </c>
      <c r="AL992" t="s">
        <v>90</v>
      </c>
      <c r="AM992" t="s">
        <v>90</v>
      </c>
      <c r="AN992">
        <v>0</v>
      </c>
      <c r="AO992" t="s">
        <v>90</v>
      </c>
      <c r="AP992" t="s">
        <v>90</v>
      </c>
      <c r="AQ992">
        <v>0</v>
      </c>
      <c r="AR992" t="s">
        <v>90</v>
      </c>
      <c r="AT992" t="s">
        <v>90</v>
      </c>
      <c r="AU992" t="s">
        <v>90</v>
      </c>
      <c r="AW992">
        <v>2</v>
      </c>
      <c r="AY992">
        <v>60325.8</v>
      </c>
    </row>
    <row r="993" spans="1:51" ht="12.75" customHeight="1" x14ac:dyDescent="0.2">
      <c r="A993" t="s">
        <v>80</v>
      </c>
      <c r="B993">
        <v>1992</v>
      </c>
      <c r="C993" t="s">
        <v>90</v>
      </c>
      <c r="D993" t="s">
        <v>90</v>
      </c>
      <c r="G993">
        <v>0</v>
      </c>
      <c r="H993" t="s">
        <v>90</v>
      </c>
      <c r="I993" t="s">
        <v>90</v>
      </c>
      <c r="J993" t="s">
        <v>90</v>
      </c>
      <c r="K993" t="s">
        <v>90</v>
      </c>
      <c r="L993" t="s">
        <v>90</v>
      </c>
      <c r="M993" t="s">
        <v>90</v>
      </c>
      <c r="N993" t="s">
        <v>90</v>
      </c>
      <c r="O993">
        <v>1</v>
      </c>
      <c r="P993" t="s">
        <v>90</v>
      </c>
      <c r="Q993" t="s">
        <v>90</v>
      </c>
      <c r="R993" t="s">
        <v>90</v>
      </c>
      <c r="S993" t="s">
        <v>90</v>
      </c>
      <c r="T993" t="s">
        <v>90</v>
      </c>
      <c r="U993" t="s">
        <v>90</v>
      </c>
      <c r="V993" t="s">
        <v>90</v>
      </c>
      <c r="W993" t="s">
        <v>90</v>
      </c>
      <c r="X993" t="s">
        <v>90</v>
      </c>
      <c r="Y993" t="s">
        <v>90</v>
      </c>
      <c r="Z993" t="s">
        <v>90</v>
      </c>
      <c r="AA993" t="s">
        <v>90</v>
      </c>
      <c r="AB993" t="s">
        <v>90</v>
      </c>
      <c r="AC993">
        <v>569</v>
      </c>
      <c r="AD993">
        <f>AC993/AY993</f>
        <v>4.5521820872834913E-2</v>
      </c>
      <c r="AH993" t="s">
        <v>90</v>
      </c>
      <c r="AI993" t="s">
        <v>90</v>
      </c>
      <c r="AJ993" t="s">
        <v>90</v>
      </c>
      <c r="AK993" t="s">
        <v>90</v>
      </c>
      <c r="AL993" t="s">
        <v>90</v>
      </c>
      <c r="AM993" t="s">
        <v>90</v>
      </c>
      <c r="AN993">
        <v>0</v>
      </c>
      <c r="AO993" t="s">
        <v>90</v>
      </c>
      <c r="AP993" t="s">
        <v>90</v>
      </c>
      <c r="AQ993">
        <v>0</v>
      </c>
      <c r="AR993" t="s">
        <v>90</v>
      </c>
      <c r="AT993" t="s">
        <v>90</v>
      </c>
      <c r="AU993" t="s">
        <v>90</v>
      </c>
      <c r="AW993">
        <v>2</v>
      </c>
      <c r="AY993">
        <v>12499.5</v>
      </c>
    </row>
    <row r="994" spans="1:51" ht="12.75" customHeight="1" x14ac:dyDescent="0.2">
      <c r="A994" t="s">
        <v>81</v>
      </c>
      <c r="B994">
        <v>1992</v>
      </c>
      <c r="C994" t="s">
        <v>90</v>
      </c>
      <c r="D994" t="s">
        <v>90</v>
      </c>
      <c r="G994">
        <v>1</v>
      </c>
      <c r="H994" t="s">
        <v>90</v>
      </c>
      <c r="I994" t="s">
        <v>90</v>
      </c>
      <c r="J994" t="s">
        <v>90</v>
      </c>
      <c r="K994" t="s">
        <v>90</v>
      </c>
      <c r="L994" t="s">
        <v>90</v>
      </c>
      <c r="M994" t="s">
        <v>90</v>
      </c>
      <c r="N994" t="s">
        <v>90</v>
      </c>
      <c r="O994">
        <v>0</v>
      </c>
      <c r="P994" t="s">
        <v>90</v>
      </c>
      <c r="Q994" t="s">
        <v>90</v>
      </c>
      <c r="R994" t="s">
        <v>90</v>
      </c>
      <c r="S994" t="s">
        <v>90</v>
      </c>
      <c r="T994" t="s">
        <v>90</v>
      </c>
      <c r="U994" t="s">
        <v>90</v>
      </c>
      <c r="V994" t="s">
        <v>90</v>
      </c>
      <c r="W994" t="s">
        <v>90</v>
      </c>
      <c r="X994" t="s">
        <v>90</v>
      </c>
      <c r="Y994" t="s">
        <v>90</v>
      </c>
      <c r="Z994" t="s">
        <v>90</v>
      </c>
      <c r="AA994" t="s">
        <v>90</v>
      </c>
      <c r="AB994" t="s">
        <v>90</v>
      </c>
      <c r="AC994">
        <v>0</v>
      </c>
      <c r="AD994">
        <f>AC994/AY994</f>
        <v>0</v>
      </c>
      <c r="AH994" t="s">
        <v>90</v>
      </c>
      <c r="AI994" t="s">
        <v>90</v>
      </c>
      <c r="AJ994" t="s">
        <v>90</v>
      </c>
      <c r="AK994" t="s">
        <v>90</v>
      </c>
      <c r="AL994" t="s">
        <v>90</v>
      </c>
      <c r="AM994" t="s">
        <v>90</v>
      </c>
      <c r="AN994">
        <v>0</v>
      </c>
      <c r="AO994" t="s">
        <v>90</v>
      </c>
      <c r="AP994" t="s">
        <v>90</v>
      </c>
      <c r="AQ994">
        <v>0</v>
      </c>
      <c r="AR994" t="s">
        <v>90</v>
      </c>
      <c r="AT994" t="s">
        <v>90</v>
      </c>
      <c r="AU994" t="s">
        <v>90</v>
      </c>
      <c r="AW994">
        <v>2</v>
      </c>
      <c r="AY994">
        <v>89989.1</v>
      </c>
    </row>
    <row r="995" spans="1:51" ht="12.75" customHeight="1" x14ac:dyDescent="0.2">
      <c r="A995" t="s">
        <v>82</v>
      </c>
      <c r="B995">
        <v>1992</v>
      </c>
      <c r="C995" t="s">
        <v>90</v>
      </c>
      <c r="D995" t="s">
        <v>90</v>
      </c>
      <c r="G995">
        <v>1</v>
      </c>
      <c r="H995" t="s">
        <v>90</v>
      </c>
      <c r="I995" t="s">
        <v>90</v>
      </c>
      <c r="J995" t="s">
        <v>90</v>
      </c>
      <c r="K995" t="s">
        <v>90</v>
      </c>
      <c r="L995" t="s">
        <v>90</v>
      </c>
      <c r="M995" t="s">
        <v>90</v>
      </c>
      <c r="N995" t="s">
        <v>90</v>
      </c>
      <c r="O995">
        <v>0</v>
      </c>
      <c r="P995" t="s">
        <v>90</v>
      </c>
      <c r="Q995" t="s">
        <v>90</v>
      </c>
      <c r="R995" t="s">
        <v>90</v>
      </c>
      <c r="S995" t="s">
        <v>90</v>
      </c>
      <c r="T995" t="s">
        <v>90</v>
      </c>
      <c r="U995" t="s">
        <v>90</v>
      </c>
      <c r="V995" t="s">
        <v>90</v>
      </c>
      <c r="W995" t="s">
        <v>90</v>
      </c>
      <c r="X995" t="s">
        <v>90</v>
      </c>
      <c r="Y995" t="s">
        <v>90</v>
      </c>
      <c r="Z995" t="s">
        <v>90</v>
      </c>
      <c r="AA995" t="s">
        <v>90</v>
      </c>
      <c r="AB995" t="s">
        <v>90</v>
      </c>
      <c r="AC995">
        <v>15427</v>
      </c>
      <c r="AD995">
        <f>AC995/AY995</f>
        <v>4.7885548975056182E-2</v>
      </c>
      <c r="AH995" t="s">
        <v>90</v>
      </c>
      <c r="AI995" t="s">
        <v>90</v>
      </c>
      <c r="AJ995" t="s">
        <v>90</v>
      </c>
      <c r="AK995" t="s">
        <v>90</v>
      </c>
      <c r="AL995" t="s">
        <v>90</v>
      </c>
      <c r="AM995" t="s">
        <v>90</v>
      </c>
      <c r="AN995">
        <v>0</v>
      </c>
      <c r="AO995" t="s">
        <v>90</v>
      </c>
      <c r="AP995" t="s">
        <v>90</v>
      </c>
      <c r="AQ995">
        <v>0</v>
      </c>
      <c r="AR995" t="s">
        <v>90</v>
      </c>
      <c r="AT995" t="s">
        <v>90</v>
      </c>
      <c r="AU995" t="s">
        <v>90</v>
      </c>
      <c r="AW995">
        <v>2</v>
      </c>
      <c r="AY995">
        <v>322164</v>
      </c>
    </row>
    <row r="996" spans="1:51" ht="12.75" customHeight="1" x14ac:dyDescent="0.2">
      <c r="A996" t="s">
        <v>83</v>
      </c>
      <c r="B996">
        <v>1992</v>
      </c>
      <c r="C996" t="s">
        <v>90</v>
      </c>
      <c r="D996" t="s">
        <v>90</v>
      </c>
      <c r="G996">
        <v>1</v>
      </c>
      <c r="H996" t="s">
        <v>90</v>
      </c>
      <c r="I996" t="s">
        <v>90</v>
      </c>
      <c r="J996" t="s">
        <v>90</v>
      </c>
      <c r="K996" t="s">
        <v>90</v>
      </c>
      <c r="L996" t="s">
        <v>90</v>
      </c>
      <c r="M996" t="s">
        <v>90</v>
      </c>
      <c r="N996" t="s">
        <v>90</v>
      </c>
      <c r="O996">
        <v>1</v>
      </c>
      <c r="P996" t="s">
        <v>90</v>
      </c>
      <c r="Q996" t="s">
        <v>90</v>
      </c>
      <c r="R996" t="s">
        <v>90</v>
      </c>
      <c r="S996" t="s">
        <v>90</v>
      </c>
      <c r="T996" t="s">
        <v>90</v>
      </c>
      <c r="U996" t="s">
        <v>90</v>
      </c>
      <c r="V996" t="s">
        <v>90</v>
      </c>
      <c r="W996" t="s">
        <v>90</v>
      </c>
      <c r="X996" t="s">
        <v>90</v>
      </c>
      <c r="Y996" t="s">
        <v>90</v>
      </c>
      <c r="Z996" t="s">
        <v>90</v>
      </c>
      <c r="AA996" t="s">
        <v>90</v>
      </c>
      <c r="AB996" t="s">
        <v>90</v>
      </c>
      <c r="AC996">
        <v>0</v>
      </c>
      <c r="AD996">
        <f>AC996/AY996</f>
        <v>0</v>
      </c>
      <c r="AH996" t="s">
        <v>90</v>
      </c>
      <c r="AI996" t="s">
        <v>90</v>
      </c>
      <c r="AJ996" t="s">
        <v>90</v>
      </c>
      <c r="AK996" t="s">
        <v>90</v>
      </c>
      <c r="AL996" t="s">
        <v>90</v>
      </c>
      <c r="AM996" t="s">
        <v>90</v>
      </c>
      <c r="AN996">
        <v>0</v>
      </c>
      <c r="AO996" t="s">
        <v>90</v>
      </c>
      <c r="AP996" t="s">
        <v>90</v>
      </c>
      <c r="AQ996">
        <v>1</v>
      </c>
      <c r="AR996" t="s">
        <v>90</v>
      </c>
      <c r="AT996" t="s">
        <v>90</v>
      </c>
      <c r="AU996" t="s">
        <v>90</v>
      </c>
      <c r="AW996">
        <v>2</v>
      </c>
      <c r="AY996">
        <v>28734.3</v>
      </c>
    </row>
    <row r="997" spans="1:51" ht="12.75" customHeight="1" x14ac:dyDescent="0.2">
      <c r="A997" t="s">
        <v>84</v>
      </c>
      <c r="B997">
        <v>1992</v>
      </c>
      <c r="C997" t="s">
        <v>90</v>
      </c>
      <c r="D997" t="s">
        <v>90</v>
      </c>
      <c r="G997">
        <v>0</v>
      </c>
      <c r="H997" t="s">
        <v>90</v>
      </c>
      <c r="I997" t="s">
        <v>90</v>
      </c>
      <c r="J997" t="s">
        <v>90</v>
      </c>
      <c r="K997" t="s">
        <v>90</v>
      </c>
      <c r="L997" t="s">
        <v>90</v>
      </c>
      <c r="M997" t="s">
        <v>90</v>
      </c>
      <c r="N997" t="s">
        <v>90</v>
      </c>
      <c r="O997">
        <v>0</v>
      </c>
      <c r="P997" t="s">
        <v>90</v>
      </c>
      <c r="Q997" t="s">
        <v>90</v>
      </c>
      <c r="R997" t="s">
        <v>90</v>
      </c>
      <c r="S997" t="s">
        <v>90</v>
      </c>
      <c r="T997" t="s">
        <v>90</v>
      </c>
      <c r="U997" t="s">
        <v>90</v>
      </c>
      <c r="V997" t="s">
        <v>90</v>
      </c>
      <c r="W997" t="s">
        <v>90</v>
      </c>
      <c r="X997" t="s">
        <v>90</v>
      </c>
      <c r="Y997" t="s">
        <v>90</v>
      </c>
      <c r="Z997" t="s">
        <v>90</v>
      </c>
      <c r="AA997" t="s">
        <v>90</v>
      </c>
      <c r="AB997" t="s">
        <v>90</v>
      </c>
      <c r="AC997">
        <v>207</v>
      </c>
      <c r="AD997">
        <f>AC997/AY997</f>
        <v>1.9286313239541601E-2</v>
      </c>
      <c r="AH997" t="s">
        <v>90</v>
      </c>
      <c r="AI997" t="s">
        <v>90</v>
      </c>
      <c r="AJ997" t="s">
        <v>90</v>
      </c>
      <c r="AK997" t="s">
        <v>90</v>
      </c>
      <c r="AL997" t="s">
        <v>90</v>
      </c>
      <c r="AM997" t="s">
        <v>90</v>
      </c>
      <c r="AN997">
        <v>0</v>
      </c>
      <c r="AO997" t="s">
        <v>90</v>
      </c>
      <c r="AP997" t="s">
        <v>90</v>
      </c>
      <c r="AQ997">
        <v>0</v>
      </c>
      <c r="AR997" t="s">
        <v>90</v>
      </c>
      <c r="AT997" t="s">
        <v>90</v>
      </c>
      <c r="AU997" t="s">
        <v>90</v>
      </c>
      <c r="AW997">
        <v>2</v>
      </c>
      <c r="AY997">
        <v>10733</v>
      </c>
    </row>
    <row r="998" spans="1:51" ht="12.75" customHeight="1" x14ac:dyDescent="0.2">
      <c r="A998" t="s">
        <v>85</v>
      </c>
      <c r="B998">
        <v>1992</v>
      </c>
      <c r="C998" t="s">
        <v>90</v>
      </c>
      <c r="D998" t="s">
        <v>90</v>
      </c>
      <c r="G998">
        <v>1</v>
      </c>
      <c r="H998" t="s">
        <v>90</v>
      </c>
      <c r="I998" t="s">
        <v>90</v>
      </c>
      <c r="J998" t="s">
        <v>90</v>
      </c>
      <c r="K998" t="s">
        <v>90</v>
      </c>
      <c r="L998" t="s">
        <v>90</v>
      </c>
      <c r="M998" t="s">
        <v>90</v>
      </c>
      <c r="N998" t="s">
        <v>90</v>
      </c>
      <c r="O998">
        <v>0</v>
      </c>
      <c r="P998" t="s">
        <v>90</v>
      </c>
      <c r="Q998" t="s">
        <v>90</v>
      </c>
      <c r="R998" t="s">
        <v>90</v>
      </c>
      <c r="S998" t="s">
        <v>90</v>
      </c>
      <c r="T998" t="s">
        <v>90</v>
      </c>
      <c r="U998" t="s">
        <v>90</v>
      </c>
      <c r="V998" t="s">
        <v>90</v>
      </c>
      <c r="W998" t="s">
        <v>90</v>
      </c>
      <c r="X998" t="s">
        <v>90</v>
      </c>
      <c r="Y998" t="s">
        <v>90</v>
      </c>
      <c r="Z998" t="s">
        <v>90</v>
      </c>
      <c r="AA998" t="s">
        <v>90</v>
      </c>
      <c r="AB998" t="s">
        <v>90</v>
      </c>
      <c r="AC998">
        <v>65</v>
      </c>
      <c r="AD998">
        <f>AC998/AY998</f>
        <v>4.675552614353227E-4</v>
      </c>
      <c r="AH998" t="s">
        <v>90</v>
      </c>
      <c r="AI998" t="s">
        <v>90</v>
      </c>
      <c r="AJ998" t="s">
        <v>90</v>
      </c>
      <c r="AK998" t="s">
        <v>90</v>
      </c>
      <c r="AL998" t="s">
        <v>90</v>
      </c>
      <c r="AM998" t="s">
        <v>90</v>
      </c>
      <c r="AN998">
        <v>0</v>
      </c>
      <c r="AO998" t="s">
        <v>90</v>
      </c>
      <c r="AP998" t="s">
        <v>90</v>
      </c>
      <c r="AQ998">
        <v>0.5</v>
      </c>
      <c r="AR998" t="s">
        <v>90</v>
      </c>
      <c r="AT998" t="s">
        <v>90</v>
      </c>
      <c r="AU998" t="s">
        <v>90</v>
      </c>
      <c r="AW998">
        <v>2</v>
      </c>
      <c r="AY998">
        <v>139021</v>
      </c>
    </row>
    <row r="999" spans="1:51" ht="12.75" customHeight="1" x14ac:dyDescent="0.2">
      <c r="A999" t="s">
        <v>86</v>
      </c>
      <c r="B999">
        <v>1992</v>
      </c>
      <c r="C999" t="s">
        <v>90</v>
      </c>
      <c r="D999" t="s">
        <v>90</v>
      </c>
      <c r="G999">
        <v>1</v>
      </c>
      <c r="H999" t="s">
        <v>90</v>
      </c>
      <c r="I999" t="s">
        <v>90</v>
      </c>
      <c r="J999" t="s">
        <v>90</v>
      </c>
      <c r="K999" t="s">
        <v>90</v>
      </c>
      <c r="L999" t="s">
        <v>90</v>
      </c>
      <c r="M999" t="s">
        <v>90</v>
      </c>
      <c r="N999" t="s">
        <v>90</v>
      </c>
      <c r="O999">
        <v>1</v>
      </c>
      <c r="P999" t="s">
        <v>90</v>
      </c>
      <c r="Q999" t="s">
        <v>90</v>
      </c>
      <c r="R999" t="s">
        <v>90</v>
      </c>
      <c r="S999" t="s">
        <v>90</v>
      </c>
      <c r="T999" t="s">
        <v>90</v>
      </c>
      <c r="U999" t="s">
        <v>90</v>
      </c>
      <c r="V999" t="s">
        <v>90</v>
      </c>
      <c r="W999" t="s">
        <v>90</v>
      </c>
      <c r="X999" t="s">
        <v>90</v>
      </c>
      <c r="Y999" t="s">
        <v>90</v>
      </c>
      <c r="Z999" t="s">
        <v>90</v>
      </c>
      <c r="AA999" t="s">
        <v>90</v>
      </c>
      <c r="AB999" t="s">
        <v>90</v>
      </c>
      <c r="AC999">
        <v>5920</v>
      </c>
      <c r="AD999">
        <f>AC999/AY999</f>
        <v>5.3869602802675283E-2</v>
      </c>
      <c r="AH999" t="s">
        <v>90</v>
      </c>
      <c r="AI999" t="s">
        <v>90</v>
      </c>
      <c r="AJ999" t="s">
        <v>90</v>
      </c>
      <c r="AK999" t="s">
        <v>90</v>
      </c>
      <c r="AL999" t="s">
        <v>90</v>
      </c>
      <c r="AM999" t="s">
        <v>90</v>
      </c>
      <c r="AN999">
        <v>0</v>
      </c>
      <c r="AO999" t="s">
        <v>90</v>
      </c>
      <c r="AP999" t="s">
        <v>90</v>
      </c>
      <c r="AQ999">
        <v>1</v>
      </c>
      <c r="AR999" t="s">
        <v>90</v>
      </c>
      <c r="AT999" t="s">
        <v>90</v>
      </c>
      <c r="AU999" t="s">
        <v>90</v>
      </c>
      <c r="AW999">
        <v>2</v>
      </c>
      <c r="AY999">
        <v>109895</v>
      </c>
    </row>
    <row r="1000" spans="1:51" ht="12.75" customHeight="1" x14ac:dyDescent="0.2">
      <c r="A1000" t="s">
        <v>87</v>
      </c>
      <c r="B1000">
        <v>1992</v>
      </c>
      <c r="C1000" t="s">
        <v>90</v>
      </c>
      <c r="D1000" t="s">
        <v>90</v>
      </c>
      <c r="G1000">
        <v>0</v>
      </c>
      <c r="H1000" t="s">
        <v>90</v>
      </c>
      <c r="I1000" t="s">
        <v>90</v>
      </c>
      <c r="J1000" t="s">
        <v>90</v>
      </c>
      <c r="K1000" t="s">
        <v>90</v>
      </c>
      <c r="L1000" t="s">
        <v>90</v>
      </c>
      <c r="M1000" t="s">
        <v>90</v>
      </c>
      <c r="N1000" t="s">
        <v>90</v>
      </c>
      <c r="O1000">
        <v>0</v>
      </c>
      <c r="P1000" t="s">
        <v>90</v>
      </c>
      <c r="Q1000" t="s">
        <v>90</v>
      </c>
      <c r="R1000" t="s">
        <v>90</v>
      </c>
      <c r="S1000" t="s">
        <v>90</v>
      </c>
      <c r="T1000" t="s">
        <v>90</v>
      </c>
      <c r="U1000" t="s">
        <v>90</v>
      </c>
      <c r="V1000" t="s">
        <v>90</v>
      </c>
      <c r="W1000" t="s">
        <v>90</v>
      </c>
      <c r="X1000" t="s">
        <v>90</v>
      </c>
      <c r="Y1000" t="s">
        <v>90</v>
      </c>
      <c r="Z1000" t="s">
        <v>90</v>
      </c>
      <c r="AA1000" t="s">
        <v>90</v>
      </c>
      <c r="AB1000" t="s">
        <v>90</v>
      </c>
      <c r="AC1000">
        <v>8691</v>
      </c>
      <c r="AD1000">
        <f>AC1000/AY1000</f>
        <v>0.30841569225855675</v>
      </c>
      <c r="AH1000" t="s">
        <v>90</v>
      </c>
      <c r="AI1000" t="s">
        <v>90</v>
      </c>
      <c r="AJ1000" t="s">
        <v>90</v>
      </c>
      <c r="AK1000" t="s">
        <v>90</v>
      </c>
      <c r="AL1000" t="s">
        <v>90</v>
      </c>
      <c r="AM1000" t="s">
        <v>90</v>
      </c>
      <c r="AN1000">
        <v>0</v>
      </c>
      <c r="AO1000" t="s">
        <v>90</v>
      </c>
      <c r="AP1000" t="s">
        <v>90</v>
      </c>
      <c r="AQ1000">
        <v>0</v>
      </c>
      <c r="AR1000" t="s">
        <v>90</v>
      </c>
      <c r="AT1000" t="s">
        <v>90</v>
      </c>
      <c r="AU1000" t="s">
        <v>90</v>
      </c>
      <c r="AW1000">
        <v>2</v>
      </c>
      <c r="AY1000">
        <v>28179.5</v>
      </c>
    </row>
    <row r="1001" spans="1:51" ht="12.75" customHeight="1" x14ac:dyDescent="0.2">
      <c r="A1001" t="s">
        <v>88</v>
      </c>
      <c r="B1001">
        <v>1992</v>
      </c>
      <c r="C1001" t="s">
        <v>90</v>
      </c>
      <c r="D1001" t="s">
        <v>90</v>
      </c>
      <c r="G1001">
        <v>1</v>
      </c>
      <c r="H1001" t="s">
        <v>90</v>
      </c>
      <c r="I1001" t="s">
        <v>90</v>
      </c>
      <c r="J1001" t="s">
        <v>90</v>
      </c>
      <c r="K1001" t="s">
        <v>90</v>
      </c>
      <c r="L1001" t="s">
        <v>90</v>
      </c>
      <c r="M1001" t="s">
        <v>90</v>
      </c>
      <c r="N1001" t="s">
        <v>90</v>
      </c>
      <c r="O1001">
        <v>1</v>
      </c>
      <c r="P1001" t="s">
        <v>90</v>
      </c>
      <c r="Q1001" t="s">
        <v>90</v>
      </c>
      <c r="R1001" t="s">
        <v>90</v>
      </c>
      <c r="S1001" t="s">
        <v>90</v>
      </c>
      <c r="T1001" t="s">
        <v>90</v>
      </c>
      <c r="U1001" t="s">
        <v>90</v>
      </c>
      <c r="V1001" t="s">
        <v>90</v>
      </c>
      <c r="W1001" t="s">
        <v>90</v>
      </c>
      <c r="X1001" t="s">
        <v>90</v>
      </c>
      <c r="Y1001" t="s">
        <v>90</v>
      </c>
      <c r="Z1001" t="s">
        <v>90</v>
      </c>
      <c r="AA1001" t="s">
        <v>90</v>
      </c>
      <c r="AB1001" t="s">
        <v>90</v>
      </c>
      <c r="AC1001">
        <v>12601</v>
      </c>
      <c r="AD1001">
        <f>AC1001/AY1001</f>
        <v>0.1295936532945543</v>
      </c>
      <c r="AH1001" t="s">
        <v>90</v>
      </c>
      <c r="AI1001" t="s">
        <v>90</v>
      </c>
      <c r="AJ1001" t="s">
        <v>90</v>
      </c>
      <c r="AK1001" t="s">
        <v>90</v>
      </c>
      <c r="AL1001" t="s">
        <v>90</v>
      </c>
      <c r="AM1001" t="s">
        <v>90</v>
      </c>
      <c r="AN1001">
        <v>0</v>
      </c>
      <c r="AO1001" t="s">
        <v>90</v>
      </c>
      <c r="AP1001" t="s">
        <v>90</v>
      </c>
      <c r="AQ1001">
        <v>0</v>
      </c>
      <c r="AR1001" t="s">
        <v>90</v>
      </c>
      <c r="AT1001" t="s">
        <v>90</v>
      </c>
      <c r="AU1001" t="s">
        <v>90</v>
      </c>
      <c r="AW1001">
        <v>2</v>
      </c>
      <c r="AY1001">
        <v>97234.7</v>
      </c>
    </row>
    <row r="1002" spans="1:51" ht="12.75" customHeight="1" x14ac:dyDescent="0.2">
      <c r="A1002" t="s">
        <v>89</v>
      </c>
      <c r="B1002">
        <v>1992</v>
      </c>
      <c r="C1002" t="s">
        <v>90</v>
      </c>
      <c r="D1002" t="s">
        <v>90</v>
      </c>
      <c r="G1002">
        <v>1</v>
      </c>
      <c r="H1002" t="s">
        <v>90</v>
      </c>
      <c r="I1002" t="s">
        <v>90</v>
      </c>
      <c r="J1002" t="s">
        <v>90</v>
      </c>
      <c r="K1002" t="s">
        <v>90</v>
      </c>
      <c r="L1002" t="s">
        <v>90</v>
      </c>
      <c r="M1002" t="s">
        <v>90</v>
      </c>
      <c r="N1002" t="s">
        <v>90</v>
      </c>
      <c r="O1002">
        <v>0</v>
      </c>
      <c r="P1002" t="s">
        <v>90</v>
      </c>
      <c r="Q1002" t="s">
        <v>90</v>
      </c>
      <c r="R1002" t="s">
        <v>90</v>
      </c>
      <c r="S1002" t="s">
        <v>90</v>
      </c>
      <c r="T1002" t="s">
        <v>90</v>
      </c>
      <c r="U1002" t="s">
        <v>90</v>
      </c>
      <c r="V1002" t="s">
        <v>90</v>
      </c>
      <c r="W1002" t="s">
        <v>90</v>
      </c>
      <c r="X1002" t="s">
        <v>90</v>
      </c>
      <c r="Y1002" t="s">
        <v>90</v>
      </c>
      <c r="Z1002" t="s">
        <v>90</v>
      </c>
      <c r="AA1002" t="s">
        <v>90</v>
      </c>
      <c r="AB1002" t="s">
        <v>90</v>
      </c>
      <c r="AC1002">
        <v>254</v>
      </c>
      <c r="AD1002">
        <f>AC1002/AY1002</f>
        <v>2.8736965127579676E-2</v>
      </c>
      <c r="AH1002" t="s">
        <v>90</v>
      </c>
      <c r="AI1002" t="s">
        <v>90</v>
      </c>
      <c r="AJ1002" t="s">
        <v>90</v>
      </c>
      <c r="AK1002" t="s">
        <v>90</v>
      </c>
      <c r="AL1002" t="s">
        <v>90</v>
      </c>
      <c r="AM1002" t="s">
        <v>90</v>
      </c>
      <c r="AN1002">
        <v>0</v>
      </c>
      <c r="AO1002" t="s">
        <v>90</v>
      </c>
      <c r="AP1002" t="s">
        <v>90</v>
      </c>
      <c r="AQ1002">
        <v>1</v>
      </c>
      <c r="AR1002" t="s">
        <v>90</v>
      </c>
      <c r="AT1002" t="s">
        <v>90</v>
      </c>
      <c r="AU1002" t="s">
        <v>90</v>
      </c>
      <c r="AW1002">
        <v>2</v>
      </c>
      <c r="AY1002">
        <v>8838.7900000000009</v>
      </c>
    </row>
    <row r="1003" spans="1:51" ht="12.75" customHeight="1" x14ac:dyDescent="0.2">
      <c r="A1003" t="s">
        <v>34</v>
      </c>
      <c r="B1003">
        <v>1993</v>
      </c>
      <c r="C1003" t="s">
        <v>90</v>
      </c>
      <c r="D1003" t="s">
        <v>90</v>
      </c>
      <c r="G1003">
        <v>1</v>
      </c>
      <c r="H1003" t="s">
        <v>90</v>
      </c>
      <c r="I1003" t="s">
        <v>90</v>
      </c>
      <c r="J1003" t="s">
        <v>90</v>
      </c>
      <c r="K1003" t="s">
        <v>90</v>
      </c>
      <c r="L1003" t="s">
        <v>90</v>
      </c>
      <c r="M1003" t="s">
        <v>90</v>
      </c>
      <c r="N1003" t="s">
        <v>90</v>
      </c>
      <c r="O1003">
        <v>0</v>
      </c>
      <c r="P1003" t="s">
        <v>90</v>
      </c>
      <c r="Q1003" t="s">
        <v>90</v>
      </c>
      <c r="R1003" t="s">
        <v>90</v>
      </c>
      <c r="S1003" t="s">
        <v>90</v>
      </c>
      <c r="T1003" t="s">
        <v>90</v>
      </c>
      <c r="U1003" t="s">
        <v>90</v>
      </c>
      <c r="V1003" t="s">
        <v>90</v>
      </c>
      <c r="W1003" t="s">
        <v>90</v>
      </c>
      <c r="X1003" t="s">
        <v>90</v>
      </c>
      <c r="Y1003" t="s">
        <v>90</v>
      </c>
      <c r="Z1003" t="s">
        <v>90</v>
      </c>
      <c r="AA1003" t="s">
        <v>90</v>
      </c>
      <c r="AB1003" t="s">
        <v>90</v>
      </c>
      <c r="AC1003">
        <v>5750</v>
      </c>
      <c r="AD1003">
        <f>AC1003/AY1003</f>
        <v>7.6953858466463507E-2</v>
      </c>
      <c r="AH1003" t="s">
        <v>90</v>
      </c>
      <c r="AI1003" t="s">
        <v>90</v>
      </c>
      <c r="AJ1003" t="s">
        <v>90</v>
      </c>
      <c r="AK1003" t="s">
        <v>90</v>
      </c>
      <c r="AL1003" t="s">
        <v>90</v>
      </c>
      <c r="AM1003" t="s">
        <v>90</v>
      </c>
      <c r="AN1003">
        <v>0</v>
      </c>
      <c r="AO1003" t="s">
        <v>90</v>
      </c>
      <c r="AP1003" t="s">
        <v>90</v>
      </c>
      <c r="AQ1003">
        <v>0</v>
      </c>
      <c r="AR1003" t="s">
        <v>90</v>
      </c>
      <c r="AT1003" t="s">
        <v>90</v>
      </c>
      <c r="AU1003" t="s">
        <v>90</v>
      </c>
      <c r="AW1003">
        <v>2</v>
      </c>
      <c r="AY1003">
        <v>74720.100000000006</v>
      </c>
    </row>
    <row r="1004" spans="1:51" ht="12.75" customHeight="1" x14ac:dyDescent="0.2">
      <c r="A1004" t="s">
        <v>35</v>
      </c>
      <c r="B1004">
        <v>1993</v>
      </c>
      <c r="C1004" t="s">
        <v>90</v>
      </c>
      <c r="D1004" t="s">
        <v>90</v>
      </c>
      <c r="G1004">
        <v>1</v>
      </c>
      <c r="H1004" t="s">
        <v>90</v>
      </c>
      <c r="I1004" t="s">
        <v>90</v>
      </c>
      <c r="J1004" t="s">
        <v>90</v>
      </c>
      <c r="K1004" t="s">
        <v>90</v>
      </c>
      <c r="L1004" t="s">
        <v>90</v>
      </c>
      <c r="M1004" t="s">
        <v>90</v>
      </c>
      <c r="N1004" t="s">
        <v>90</v>
      </c>
      <c r="O1004">
        <v>1</v>
      </c>
      <c r="P1004" t="s">
        <v>90</v>
      </c>
      <c r="Q1004" t="s">
        <v>90</v>
      </c>
      <c r="R1004" t="s">
        <v>90</v>
      </c>
      <c r="S1004" t="s">
        <v>90</v>
      </c>
      <c r="T1004" t="s">
        <v>90</v>
      </c>
      <c r="U1004" t="s">
        <v>90</v>
      </c>
      <c r="V1004">
        <v>0</v>
      </c>
      <c r="W1004">
        <v>0</v>
      </c>
      <c r="X1004">
        <v>0</v>
      </c>
      <c r="Y1004">
        <v>0</v>
      </c>
      <c r="Z1004">
        <v>1</v>
      </c>
      <c r="AA1004">
        <v>0</v>
      </c>
      <c r="AB1004">
        <v>0</v>
      </c>
      <c r="AC1004">
        <v>1366</v>
      </c>
      <c r="AD1004">
        <f>AC1004/AY1004</f>
        <v>9.4301848758059845E-2</v>
      </c>
      <c r="AH1004" t="s">
        <v>90</v>
      </c>
      <c r="AI1004" t="s">
        <v>90</v>
      </c>
      <c r="AJ1004" t="s">
        <v>90</v>
      </c>
      <c r="AK1004" t="s">
        <v>90</v>
      </c>
      <c r="AL1004" t="s">
        <v>90</v>
      </c>
      <c r="AM1004" t="s">
        <v>90</v>
      </c>
      <c r="AN1004">
        <v>0</v>
      </c>
      <c r="AO1004" t="s">
        <v>90</v>
      </c>
      <c r="AP1004" t="s">
        <v>90</v>
      </c>
      <c r="AQ1004">
        <v>1</v>
      </c>
      <c r="AR1004" t="s">
        <v>90</v>
      </c>
      <c r="AT1004" t="s">
        <v>90</v>
      </c>
      <c r="AU1004" t="s">
        <v>90</v>
      </c>
      <c r="AW1004">
        <v>2</v>
      </c>
      <c r="AY1004">
        <v>14485.4</v>
      </c>
    </row>
    <row r="1005" spans="1:51" ht="12.75" customHeight="1" x14ac:dyDescent="0.2">
      <c r="A1005" t="s">
        <v>36</v>
      </c>
      <c r="B1005">
        <v>1993</v>
      </c>
      <c r="C1005" t="s">
        <v>90</v>
      </c>
      <c r="D1005" t="s">
        <v>90</v>
      </c>
      <c r="G1005">
        <v>1</v>
      </c>
      <c r="H1005" t="s">
        <v>90</v>
      </c>
      <c r="I1005" t="s">
        <v>90</v>
      </c>
      <c r="J1005" t="s">
        <v>90</v>
      </c>
      <c r="K1005" t="s">
        <v>90</v>
      </c>
      <c r="L1005" t="s">
        <v>90</v>
      </c>
      <c r="M1005" t="s">
        <v>90</v>
      </c>
      <c r="N1005" t="s">
        <v>90</v>
      </c>
      <c r="O1005">
        <v>0</v>
      </c>
      <c r="P1005" t="s">
        <v>90</v>
      </c>
      <c r="Q1005" t="s">
        <v>90</v>
      </c>
      <c r="R1005" t="s">
        <v>90</v>
      </c>
      <c r="S1005" t="s">
        <v>90</v>
      </c>
      <c r="T1005" t="s">
        <v>90</v>
      </c>
      <c r="U1005" t="s">
        <v>90</v>
      </c>
      <c r="V1005" t="s">
        <v>90</v>
      </c>
      <c r="W1005" t="s">
        <v>90</v>
      </c>
      <c r="X1005" t="s">
        <v>90</v>
      </c>
      <c r="Y1005" t="s">
        <v>90</v>
      </c>
      <c r="Z1005" t="s">
        <v>90</v>
      </c>
      <c r="AA1005" t="s">
        <v>90</v>
      </c>
      <c r="AB1005" t="s">
        <v>90</v>
      </c>
      <c r="AC1005">
        <v>8993</v>
      </c>
      <c r="AD1005">
        <f>AC1005/AY1005</f>
        <v>0.12210786443623724</v>
      </c>
      <c r="AH1005" t="s">
        <v>90</v>
      </c>
      <c r="AI1005" t="s">
        <v>90</v>
      </c>
      <c r="AJ1005" t="s">
        <v>90</v>
      </c>
      <c r="AK1005" t="s">
        <v>90</v>
      </c>
      <c r="AL1005" t="s">
        <v>90</v>
      </c>
      <c r="AM1005" t="s">
        <v>90</v>
      </c>
      <c r="AN1005">
        <v>0</v>
      </c>
      <c r="AO1005" t="s">
        <v>90</v>
      </c>
      <c r="AP1005" t="s">
        <v>90</v>
      </c>
      <c r="AQ1005">
        <v>0</v>
      </c>
      <c r="AR1005" t="s">
        <v>90</v>
      </c>
      <c r="AT1005" t="s">
        <v>90</v>
      </c>
      <c r="AU1005" t="s">
        <v>90</v>
      </c>
      <c r="AW1005">
        <v>2</v>
      </c>
      <c r="AY1005">
        <v>73648</v>
      </c>
    </row>
    <row r="1006" spans="1:51" ht="12.75" customHeight="1" x14ac:dyDescent="0.2">
      <c r="A1006" t="s">
        <v>38</v>
      </c>
      <c r="B1006">
        <v>1993</v>
      </c>
      <c r="C1006" t="s">
        <v>90</v>
      </c>
      <c r="D1006" t="s">
        <v>90</v>
      </c>
      <c r="G1006">
        <v>1</v>
      </c>
      <c r="H1006" t="s">
        <v>90</v>
      </c>
      <c r="I1006" t="s">
        <v>90</v>
      </c>
      <c r="J1006" t="s">
        <v>90</v>
      </c>
      <c r="K1006" t="s">
        <v>90</v>
      </c>
      <c r="L1006" t="s">
        <v>90</v>
      </c>
      <c r="M1006" t="s">
        <v>90</v>
      </c>
      <c r="N1006" t="s">
        <v>90</v>
      </c>
      <c r="O1006">
        <v>0</v>
      </c>
      <c r="P1006" t="s">
        <v>90</v>
      </c>
      <c r="Q1006" t="s">
        <v>90</v>
      </c>
      <c r="R1006" t="s">
        <v>90</v>
      </c>
      <c r="S1006" t="s">
        <v>90</v>
      </c>
      <c r="T1006" t="s">
        <v>90</v>
      </c>
      <c r="U1006" t="s">
        <v>90</v>
      </c>
      <c r="V1006" t="s">
        <v>90</v>
      </c>
      <c r="W1006" t="s">
        <v>90</v>
      </c>
      <c r="X1006" t="s">
        <v>90</v>
      </c>
      <c r="Y1006" t="s">
        <v>90</v>
      </c>
      <c r="Z1006" t="s">
        <v>90</v>
      </c>
      <c r="AA1006" t="s">
        <v>90</v>
      </c>
      <c r="AB1006" t="s">
        <v>90</v>
      </c>
      <c r="AC1006">
        <v>17415</v>
      </c>
      <c r="AD1006">
        <f>AC1006/AY1006</f>
        <v>0.42699207802811306</v>
      </c>
      <c r="AH1006" t="s">
        <v>90</v>
      </c>
      <c r="AI1006" t="s">
        <v>90</v>
      </c>
      <c r="AJ1006" t="s">
        <v>90</v>
      </c>
      <c r="AK1006" t="s">
        <v>90</v>
      </c>
      <c r="AL1006" t="s">
        <v>90</v>
      </c>
      <c r="AM1006" t="s">
        <v>90</v>
      </c>
      <c r="AN1006">
        <v>0</v>
      </c>
      <c r="AO1006" t="s">
        <v>90</v>
      </c>
      <c r="AP1006" t="s">
        <v>90</v>
      </c>
      <c r="AQ1006">
        <v>0</v>
      </c>
      <c r="AR1006" t="s">
        <v>90</v>
      </c>
      <c r="AT1006" t="s">
        <v>90</v>
      </c>
      <c r="AU1006" t="s">
        <v>90</v>
      </c>
      <c r="AW1006">
        <v>2</v>
      </c>
      <c r="AY1006">
        <v>40785.300000000003</v>
      </c>
    </row>
    <row r="1007" spans="1:51" ht="12.75" customHeight="1" x14ac:dyDescent="0.2">
      <c r="A1007" t="s">
        <v>39</v>
      </c>
      <c r="B1007">
        <v>1993</v>
      </c>
      <c r="C1007" t="s">
        <v>90</v>
      </c>
      <c r="D1007" t="s">
        <v>90</v>
      </c>
      <c r="G1007">
        <v>1</v>
      </c>
      <c r="H1007" t="s">
        <v>90</v>
      </c>
      <c r="I1007" t="s">
        <v>90</v>
      </c>
      <c r="J1007" t="s">
        <v>90</v>
      </c>
      <c r="K1007" t="s">
        <v>90</v>
      </c>
      <c r="L1007" t="s">
        <v>90</v>
      </c>
      <c r="M1007" t="s">
        <v>90</v>
      </c>
      <c r="N1007" t="s">
        <v>90</v>
      </c>
      <c r="O1007">
        <v>1</v>
      </c>
      <c r="P1007" t="s">
        <v>90</v>
      </c>
      <c r="Q1007" t="s">
        <v>90</v>
      </c>
      <c r="R1007" t="s">
        <v>90</v>
      </c>
      <c r="S1007" t="s">
        <v>90</v>
      </c>
      <c r="T1007" t="s">
        <v>90</v>
      </c>
      <c r="U1007" t="s">
        <v>90</v>
      </c>
      <c r="V1007" t="s">
        <v>90</v>
      </c>
      <c r="W1007" t="s">
        <v>90</v>
      </c>
      <c r="X1007" t="s">
        <v>90</v>
      </c>
      <c r="Y1007" t="s">
        <v>90</v>
      </c>
      <c r="Z1007" t="s">
        <v>90</v>
      </c>
      <c r="AA1007" t="s">
        <v>90</v>
      </c>
      <c r="AB1007" t="s">
        <v>90</v>
      </c>
      <c r="AC1007">
        <v>105868</v>
      </c>
      <c r="AD1007">
        <f>AC1007/AY1007</f>
        <v>0.14873508862879309</v>
      </c>
      <c r="AH1007" t="s">
        <v>90</v>
      </c>
      <c r="AI1007" t="s">
        <v>90</v>
      </c>
      <c r="AJ1007" t="s">
        <v>90</v>
      </c>
      <c r="AK1007" t="s">
        <v>90</v>
      </c>
      <c r="AL1007" t="s">
        <v>90</v>
      </c>
      <c r="AM1007" t="s">
        <v>90</v>
      </c>
      <c r="AN1007">
        <v>0</v>
      </c>
      <c r="AO1007" t="s">
        <v>90</v>
      </c>
      <c r="AP1007" t="s">
        <v>90</v>
      </c>
      <c r="AQ1007">
        <v>0.5</v>
      </c>
      <c r="AR1007" t="s">
        <v>90</v>
      </c>
      <c r="AT1007" t="s">
        <v>90</v>
      </c>
      <c r="AU1007" t="s">
        <v>90</v>
      </c>
      <c r="AW1007">
        <v>2</v>
      </c>
      <c r="AY1007">
        <v>711789</v>
      </c>
    </row>
    <row r="1008" spans="1:51" ht="12.75" customHeight="1" x14ac:dyDescent="0.2">
      <c r="A1008" t="s">
        <v>40</v>
      </c>
      <c r="B1008">
        <v>1993</v>
      </c>
      <c r="C1008" t="s">
        <v>90</v>
      </c>
      <c r="D1008" t="s">
        <v>90</v>
      </c>
      <c r="G1008">
        <v>1</v>
      </c>
      <c r="H1008" t="s">
        <v>90</v>
      </c>
      <c r="I1008" t="s">
        <v>90</v>
      </c>
      <c r="J1008" t="s">
        <v>90</v>
      </c>
      <c r="K1008" t="s">
        <v>90</v>
      </c>
      <c r="L1008" t="s">
        <v>90</v>
      </c>
      <c r="M1008" t="s">
        <v>90</v>
      </c>
      <c r="N1008" t="s">
        <v>90</v>
      </c>
      <c r="O1008">
        <v>0</v>
      </c>
      <c r="P1008" t="s">
        <v>90</v>
      </c>
      <c r="Q1008" t="s">
        <v>90</v>
      </c>
      <c r="R1008" t="s">
        <v>90</v>
      </c>
      <c r="S1008" t="s">
        <v>90</v>
      </c>
      <c r="T1008" t="s">
        <v>90</v>
      </c>
      <c r="U1008" t="s">
        <v>90</v>
      </c>
      <c r="V1008" t="s">
        <v>90</v>
      </c>
      <c r="W1008" t="s">
        <v>90</v>
      </c>
      <c r="X1008" t="s">
        <v>90</v>
      </c>
      <c r="Y1008" t="s">
        <v>90</v>
      </c>
      <c r="Z1008" t="s">
        <v>90</v>
      </c>
      <c r="AA1008" t="s">
        <v>90</v>
      </c>
      <c r="AB1008" t="s">
        <v>90</v>
      </c>
      <c r="AC1008">
        <v>9640</v>
      </c>
      <c r="AD1008">
        <f>AC1008/AY1008</f>
        <v>0.12385157852948091</v>
      </c>
      <c r="AE1008">
        <v>244.26300000000001</v>
      </c>
      <c r="AH1008" t="s">
        <v>90</v>
      </c>
      <c r="AI1008" t="s">
        <v>90</v>
      </c>
      <c r="AJ1008" t="s">
        <v>90</v>
      </c>
      <c r="AK1008" t="s">
        <v>90</v>
      </c>
      <c r="AL1008" t="s">
        <v>90</v>
      </c>
      <c r="AM1008" t="s">
        <v>90</v>
      </c>
      <c r="AN1008">
        <v>0</v>
      </c>
      <c r="AO1008" t="s">
        <v>90</v>
      </c>
      <c r="AP1008" t="s">
        <v>90</v>
      </c>
      <c r="AQ1008">
        <v>1</v>
      </c>
      <c r="AR1008" t="s">
        <v>90</v>
      </c>
      <c r="AT1008" t="s">
        <v>90</v>
      </c>
      <c r="AU1008" t="s">
        <v>90</v>
      </c>
      <c r="AW1008">
        <v>2</v>
      </c>
      <c r="AY1008">
        <v>77835.100000000006</v>
      </c>
    </row>
    <row r="1009" spans="1:51" ht="12.75" customHeight="1" x14ac:dyDescent="0.2">
      <c r="A1009" t="s">
        <v>41</v>
      </c>
      <c r="B1009">
        <v>1993</v>
      </c>
      <c r="C1009" t="s">
        <v>90</v>
      </c>
      <c r="D1009" t="s">
        <v>90</v>
      </c>
      <c r="G1009">
        <v>1</v>
      </c>
      <c r="H1009" t="s">
        <v>90</v>
      </c>
      <c r="I1009" t="s">
        <v>90</v>
      </c>
      <c r="J1009" t="s">
        <v>90</v>
      </c>
      <c r="K1009" t="s">
        <v>90</v>
      </c>
      <c r="L1009" t="s">
        <v>90</v>
      </c>
      <c r="M1009" t="s">
        <v>90</v>
      </c>
      <c r="N1009" t="s">
        <v>90</v>
      </c>
      <c r="O1009">
        <v>0</v>
      </c>
      <c r="P1009" t="s">
        <v>90</v>
      </c>
      <c r="Q1009" t="s">
        <v>90</v>
      </c>
      <c r="R1009" t="s">
        <v>90</v>
      </c>
      <c r="S1009" t="s">
        <v>90</v>
      </c>
      <c r="T1009" t="s">
        <v>90</v>
      </c>
      <c r="U1009" t="s">
        <v>90</v>
      </c>
      <c r="V1009" t="s">
        <v>90</v>
      </c>
      <c r="W1009" t="s">
        <v>90</v>
      </c>
      <c r="X1009" t="s">
        <v>90</v>
      </c>
      <c r="Y1009" t="s">
        <v>90</v>
      </c>
      <c r="Z1009" t="s">
        <v>90</v>
      </c>
      <c r="AA1009" t="s">
        <v>90</v>
      </c>
      <c r="AB1009" t="s">
        <v>90</v>
      </c>
      <c r="AC1009">
        <v>90427</v>
      </c>
      <c r="AD1009">
        <f>AC1009/AY1009</f>
        <v>0.9426883197844973</v>
      </c>
      <c r="AH1009" t="s">
        <v>90</v>
      </c>
      <c r="AI1009" t="s">
        <v>90</v>
      </c>
      <c r="AJ1009" t="s">
        <v>90</v>
      </c>
      <c r="AK1009" t="s">
        <v>90</v>
      </c>
      <c r="AL1009" t="s">
        <v>90</v>
      </c>
      <c r="AM1009" t="s">
        <v>90</v>
      </c>
      <c r="AN1009">
        <v>0</v>
      </c>
      <c r="AO1009" t="s">
        <v>90</v>
      </c>
      <c r="AP1009" t="s">
        <v>90</v>
      </c>
      <c r="AQ1009">
        <v>1</v>
      </c>
      <c r="AR1009" t="s">
        <v>90</v>
      </c>
      <c r="AT1009" t="s">
        <v>90</v>
      </c>
      <c r="AU1009" t="s">
        <v>90</v>
      </c>
      <c r="AW1009">
        <v>2</v>
      </c>
      <c r="AY1009">
        <v>95924.6</v>
      </c>
    </row>
    <row r="1010" spans="1:51" ht="12.75" customHeight="1" x14ac:dyDescent="0.2">
      <c r="A1010" t="s">
        <v>42</v>
      </c>
      <c r="B1010">
        <v>1993</v>
      </c>
      <c r="C1010" t="s">
        <v>90</v>
      </c>
      <c r="D1010" t="s">
        <v>90</v>
      </c>
      <c r="G1010">
        <v>1</v>
      </c>
      <c r="H1010" t="s">
        <v>90</v>
      </c>
      <c r="I1010" t="s">
        <v>90</v>
      </c>
      <c r="J1010" t="s">
        <v>90</v>
      </c>
      <c r="K1010" t="s">
        <v>90</v>
      </c>
      <c r="L1010" t="s">
        <v>90</v>
      </c>
      <c r="M1010" t="s">
        <v>90</v>
      </c>
      <c r="N1010" t="s">
        <v>90</v>
      </c>
      <c r="O1010">
        <v>0</v>
      </c>
      <c r="P1010" t="s">
        <v>90</v>
      </c>
      <c r="Q1010" t="s">
        <v>90</v>
      </c>
      <c r="R1010" t="s">
        <v>90</v>
      </c>
      <c r="S1010" t="s">
        <v>90</v>
      </c>
      <c r="T1010" t="s">
        <v>90</v>
      </c>
      <c r="U1010" t="s">
        <v>90</v>
      </c>
      <c r="V1010" t="s">
        <v>90</v>
      </c>
      <c r="W1010" t="s">
        <v>90</v>
      </c>
      <c r="X1010" t="s">
        <v>90</v>
      </c>
      <c r="Y1010" t="s">
        <v>90</v>
      </c>
      <c r="Z1010" t="s">
        <v>90</v>
      </c>
      <c r="AA1010" t="s">
        <v>90</v>
      </c>
      <c r="AB1010" t="s">
        <v>90</v>
      </c>
      <c r="AC1010">
        <v>203</v>
      </c>
      <c r="AD1010">
        <f>AC1010/AY1010</f>
        <v>1.2512404538982612E-2</v>
      </c>
      <c r="AH1010" t="s">
        <v>90</v>
      </c>
      <c r="AI1010" t="s">
        <v>90</v>
      </c>
      <c r="AJ1010" t="s">
        <v>90</v>
      </c>
      <c r="AK1010" t="s">
        <v>90</v>
      </c>
      <c r="AL1010" t="s">
        <v>90</v>
      </c>
      <c r="AM1010" t="s">
        <v>90</v>
      </c>
      <c r="AN1010">
        <v>0</v>
      </c>
      <c r="AO1010" t="s">
        <v>90</v>
      </c>
      <c r="AP1010" t="s">
        <v>90</v>
      </c>
      <c r="AQ1010">
        <v>0</v>
      </c>
      <c r="AR1010" t="s">
        <v>90</v>
      </c>
      <c r="AT1010" t="s">
        <v>90</v>
      </c>
      <c r="AU1010" t="s">
        <v>90</v>
      </c>
      <c r="AW1010">
        <v>2</v>
      </c>
      <c r="AY1010">
        <v>16223.9</v>
      </c>
    </row>
    <row r="1011" spans="1:51" ht="12.75" customHeight="1" x14ac:dyDescent="0.2">
      <c r="A1011" t="s">
        <v>43</v>
      </c>
      <c r="B1011">
        <v>1993</v>
      </c>
      <c r="C1011" t="s">
        <v>90</v>
      </c>
      <c r="D1011" t="s">
        <v>90</v>
      </c>
      <c r="G1011">
        <v>1</v>
      </c>
      <c r="H1011" t="s">
        <v>90</v>
      </c>
      <c r="I1011" t="s">
        <v>90</v>
      </c>
      <c r="J1011" t="s">
        <v>90</v>
      </c>
      <c r="K1011" t="s">
        <v>90</v>
      </c>
      <c r="L1011" t="s">
        <v>90</v>
      </c>
      <c r="M1011" t="s">
        <v>90</v>
      </c>
      <c r="N1011" t="s">
        <v>90</v>
      </c>
      <c r="O1011">
        <v>1</v>
      </c>
      <c r="P1011" t="s">
        <v>90</v>
      </c>
      <c r="Q1011" t="s">
        <v>90</v>
      </c>
      <c r="R1011" t="s">
        <v>90</v>
      </c>
      <c r="S1011" t="s">
        <v>90</v>
      </c>
      <c r="T1011" t="s">
        <v>90</v>
      </c>
      <c r="U1011" t="s">
        <v>90</v>
      </c>
      <c r="V1011" t="s">
        <v>90</v>
      </c>
      <c r="W1011" t="s">
        <v>90</v>
      </c>
      <c r="X1011" t="s">
        <v>90</v>
      </c>
      <c r="Y1011" t="s">
        <v>90</v>
      </c>
      <c r="Z1011" t="s">
        <v>90</v>
      </c>
      <c r="AA1011" t="s">
        <v>90</v>
      </c>
      <c r="AB1011" t="s">
        <v>90</v>
      </c>
      <c r="AC1011">
        <v>107808</v>
      </c>
      <c r="AD1011">
        <f>AC1011/AY1011</f>
        <v>0.36390886075949369</v>
      </c>
      <c r="AH1011" t="s">
        <v>90</v>
      </c>
      <c r="AI1011" t="s">
        <v>90</v>
      </c>
      <c r="AJ1011" t="s">
        <v>90</v>
      </c>
      <c r="AK1011" t="s">
        <v>90</v>
      </c>
      <c r="AL1011" t="s">
        <v>90</v>
      </c>
      <c r="AM1011" t="s">
        <v>90</v>
      </c>
      <c r="AN1011">
        <v>0</v>
      </c>
      <c r="AO1011" t="s">
        <v>90</v>
      </c>
      <c r="AP1011" t="s">
        <v>90</v>
      </c>
      <c r="AQ1011">
        <v>0</v>
      </c>
      <c r="AR1011" t="s">
        <v>90</v>
      </c>
      <c r="AT1011" t="s">
        <v>90</v>
      </c>
      <c r="AU1011" t="s">
        <v>90</v>
      </c>
      <c r="AW1011">
        <v>2</v>
      </c>
      <c r="AY1011">
        <v>296250</v>
      </c>
    </row>
    <row r="1012" spans="1:51" ht="12.75" customHeight="1" x14ac:dyDescent="0.2">
      <c r="A1012" t="s">
        <v>45</v>
      </c>
      <c r="B1012">
        <v>1993</v>
      </c>
      <c r="C1012" t="s">
        <v>90</v>
      </c>
      <c r="D1012" t="s">
        <v>90</v>
      </c>
      <c r="G1012">
        <v>1</v>
      </c>
      <c r="H1012" t="s">
        <v>90</v>
      </c>
      <c r="I1012" t="s">
        <v>90</v>
      </c>
      <c r="J1012" t="s">
        <v>90</v>
      </c>
      <c r="K1012" t="s">
        <v>90</v>
      </c>
      <c r="L1012" t="s">
        <v>90</v>
      </c>
      <c r="M1012" t="s">
        <v>90</v>
      </c>
      <c r="N1012" t="s">
        <v>90</v>
      </c>
      <c r="O1012">
        <v>1</v>
      </c>
      <c r="P1012" t="s">
        <v>90</v>
      </c>
      <c r="Q1012" t="s">
        <v>90</v>
      </c>
      <c r="R1012" t="s">
        <v>90</v>
      </c>
      <c r="S1012" t="s">
        <v>90</v>
      </c>
      <c r="T1012" t="s">
        <v>90</v>
      </c>
      <c r="U1012" t="s">
        <v>90</v>
      </c>
      <c r="V1012">
        <v>0</v>
      </c>
      <c r="W1012">
        <v>0</v>
      </c>
      <c r="X1012">
        <v>0</v>
      </c>
      <c r="Y1012">
        <v>0</v>
      </c>
      <c r="Z1012">
        <v>1</v>
      </c>
      <c r="AA1012">
        <v>0</v>
      </c>
      <c r="AB1012">
        <v>0</v>
      </c>
      <c r="AC1012">
        <v>0</v>
      </c>
      <c r="AD1012">
        <f>AC1012/AY1012</f>
        <v>0</v>
      </c>
      <c r="AH1012" t="s">
        <v>90</v>
      </c>
      <c r="AI1012" t="s">
        <v>90</v>
      </c>
      <c r="AJ1012" t="s">
        <v>90</v>
      </c>
      <c r="AK1012" t="s">
        <v>90</v>
      </c>
      <c r="AL1012" t="s">
        <v>90</v>
      </c>
      <c r="AM1012" t="s">
        <v>90</v>
      </c>
      <c r="AN1012">
        <v>0</v>
      </c>
      <c r="AO1012" t="s">
        <v>90</v>
      </c>
      <c r="AP1012" t="s">
        <v>90</v>
      </c>
      <c r="AQ1012">
        <v>0</v>
      </c>
      <c r="AR1012" t="s">
        <v>90</v>
      </c>
      <c r="AT1012" t="s">
        <v>90</v>
      </c>
      <c r="AU1012" t="s">
        <v>90</v>
      </c>
      <c r="AW1012">
        <v>2</v>
      </c>
      <c r="AY1012">
        <v>135526</v>
      </c>
    </row>
    <row r="1013" spans="1:51" ht="12.75" customHeight="1" x14ac:dyDescent="0.2">
      <c r="A1013" t="s">
        <v>47</v>
      </c>
      <c r="B1013">
        <v>1993</v>
      </c>
      <c r="C1013" t="s">
        <v>90</v>
      </c>
      <c r="D1013" t="s">
        <v>90</v>
      </c>
      <c r="G1013">
        <v>1</v>
      </c>
      <c r="H1013" t="s">
        <v>90</v>
      </c>
      <c r="I1013" t="s">
        <v>90</v>
      </c>
      <c r="J1013" t="s">
        <v>90</v>
      </c>
      <c r="K1013" t="s">
        <v>90</v>
      </c>
      <c r="L1013" t="s">
        <v>90</v>
      </c>
      <c r="M1013" t="s">
        <v>90</v>
      </c>
      <c r="N1013" t="s">
        <v>90</v>
      </c>
      <c r="O1013">
        <v>1</v>
      </c>
      <c r="P1013" t="s">
        <v>90</v>
      </c>
      <c r="Q1013" t="s">
        <v>90</v>
      </c>
      <c r="R1013" t="s">
        <v>90</v>
      </c>
      <c r="S1013" t="s">
        <v>90</v>
      </c>
      <c r="T1013" t="s">
        <v>90</v>
      </c>
      <c r="U1013" t="s">
        <v>90</v>
      </c>
      <c r="V1013">
        <v>0</v>
      </c>
      <c r="W1013">
        <v>0</v>
      </c>
      <c r="X1013">
        <v>0</v>
      </c>
      <c r="Y1013">
        <v>0</v>
      </c>
      <c r="Z1013">
        <v>0</v>
      </c>
      <c r="AA1013">
        <v>0</v>
      </c>
      <c r="AB1013">
        <v>0</v>
      </c>
      <c r="AC1013">
        <v>0</v>
      </c>
      <c r="AD1013">
        <f>AC1013/AY1013</f>
        <v>0</v>
      </c>
      <c r="AE1013">
        <v>0</v>
      </c>
      <c r="AH1013" t="s">
        <v>90</v>
      </c>
      <c r="AI1013" t="s">
        <v>90</v>
      </c>
      <c r="AJ1013" t="s">
        <v>90</v>
      </c>
      <c r="AK1013" t="s">
        <v>90</v>
      </c>
      <c r="AL1013" t="s">
        <v>90</v>
      </c>
      <c r="AM1013" t="s">
        <v>90</v>
      </c>
      <c r="AN1013">
        <v>0</v>
      </c>
      <c r="AO1013" t="s">
        <v>90</v>
      </c>
      <c r="AP1013" t="s">
        <v>90</v>
      </c>
      <c r="AQ1013">
        <v>1</v>
      </c>
      <c r="AR1013" t="s">
        <v>90</v>
      </c>
      <c r="AT1013" t="s">
        <v>90</v>
      </c>
      <c r="AU1013" t="s">
        <v>90</v>
      </c>
      <c r="AW1013">
        <v>2</v>
      </c>
      <c r="AY1013">
        <v>29163.7</v>
      </c>
    </row>
    <row r="1014" spans="1:51" ht="12.75" customHeight="1" x14ac:dyDescent="0.2">
      <c r="A1014" t="s">
        <v>48</v>
      </c>
      <c r="B1014">
        <v>1993</v>
      </c>
      <c r="C1014" t="s">
        <v>90</v>
      </c>
      <c r="D1014" t="s">
        <v>90</v>
      </c>
      <c r="G1014">
        <v>1</v>
      </c>
      <c r="H1014" t="s">
        <v>90</v>
      </c>
      <c r="I1014" t="s">
        <v>90</v>
      </c>
      <c r="J1014" t="s">
        <v>90</v>
      </c>
      <c r="K1014" t="s">
        <v>90</v>
      </c>
      <c r="L1014" t="s">
        <v>90</v>
      </c>
      <c r="M1014" t="s">
        <v>90</v>
      </c>
      <c r="N1014" t="s">
        <v>90</v>
      </c>
      <c r="O1014">
        <v>1</v>
      </c>
      <c r="P1014" t="s">
        <v>90</v>
      </c>
      <c r="Q1014" t="s">
        <v>90</v>
      </c>
      <c r="R1014" t="s">
        <v>90</v>
      </c>
      <c r="S1014" t="s">
        <v>90</v>
      </c>
      <c r="T1014" t="s">
        <v>90</v>
      </c>
      <c r="U1014" t="s">
        <v>90</v>
      </c>
      <c r="V1014" t="s">
        <v>90</v>
      </c>
      <c r="W1014" t="s">
        <v>90</v>
      </c>
      <c r="X1014" t="s">
        <v>90</v>
      </c>
      <c r="Y1014" t="s">
        <v>90</v>
      </c>
      <c r="Z1014" t="s">
        <v>90</v>
      </c>
      <c r="AA1014" t="s">
        <v>90</v>
      </c>
      <c r="AB1014" t="s">
        <v>90</v>
      </c>
      <c r="AC1014">
        <v>596</v>
      </c>
      <c r="AD1014">
        <f>AC1014/AY1014</f>
        <v>3.0416698563372375E-2</v>
      </c>
      <c r="AH1014" t="s">
        <v>90</v>
      </c>
      <c r="AI1014" t="s">
        <v>90</v>
      </c>
      <c r="AJ1014" t="s">
        <v>90</v>
      </c>
      <c r="AK1014" t="s">
        <v>90</v>
      </c>
      <c r="AL1014" t="s">
        <v>90</v>
      </c>
      <c r="AM1014" t="s">
        <v>90</v>
      </c>
      <c r="AN1014">
        <v>0</v>
      </c>
      <c r="AO1014" t="s">
        <v>90</v>
      </c>
      <c r="AP1014" t="s">
        <v>90</v>
      </c>
      <c r="AQ1014">
        <v>0</v>
      </c>
      <c r="AR1014" t="s">
        <v>90</v>
      </c>
      <c r="AT1014" t="s">
        <v>90</v>
      </c>
      <c r="AU1014" t="s">
        <v>90</v>
      </c>
      <c r="AW1014">
        <v>2</v>
      </c>
      <c r="AY1014">
        <v>19594.5</v>
      </c>
    </row>
    <row r="1015" spans="1:51" ht="12.75" customHeight="1" x14ac:dyDescent="0.2">
      <c r="A1015" t="s">
        <v>49</v>
      </c>
      <c r="B1015">
        <v>1993</v>
      </c>
      <c r="C1015" t="s">
        <v>90</v>
      </c>
      <c r="D1015" t="s">
        <v>90</v>
      </c>
      <c r="G1015">
        <v>1</v>
      </c>
      <c r="H1015" t="s">
        <v>90</v>
      </c>
      <c r="I1015" t="s">
        <v>90</v>
      </c>
      <c r="J1015" t="s">
        <v>90</v>
      </c>
      <c r="K1015" t="s">
        <v>90</v>
      </c>
      <c r="L1015" t="s">
        <v>90</v>
      </c>
      <c r="M1015" t="s">
        <v>90</v>
      </c>
      <c r="N1015" t="s">
        <v>90</v>
      </c>
      <c r="O1015">
        <v>1</v>
      </c>
      <c r="P1015" t="s">
        <v>90</v>
      </c>
      <c r="Q1015" t="s">
        <v>90</v>
      </c>
      <c r="R1015" t="s">
        <v>90</v>
      </c>
      <c r="S1015" t="s">
        <v>90</v>
      </c>
      <c r="T1015" t="s">
        <v>90</v>
      </c>
      <c r="U1015" t="s">
        <v>90</v>
      </c>
      <c r="V1015" t="s">
        <v>90</v>
      </c>
      <c r="W1015" t="s">
        <v>90</v>
      </c>
      <c r="X1015" t="s">
        <v>90</v>
      </c>
      <c r="Y1015" t="s">
        <v>90</v>
      </c>
      <c r="Z1015" t="s">
        <v>90</v>
      </c>
      <c r="AA1015" t="s">
        <v>90</v>
      </c>
      <c r="AB1015" t="s">
        <v>90</v>
      </c>
      <c r="AC1015">
        <v>137700</v>
      </c>
      <c r="AD1015">
        <f>AC1015/AY1015</f>
        <v>0.50668403448542321</v>
      </c>
      <c r="AH1015" t="s">
        <v>90</v>
      </c>
      <c r="AI1015" t="s">
        <v>90</v>
      </c>
      <c r="AJ1015" t="s">
        <v>90</v>
      </c>
      <c r="AK1015" t="s">
        <v>90</v>
      </c>
      <c r="AL1015" t="s">
        <v>90</v>
      </c>
      <c r="AM1015" t="s">
        <v>90</v>
      </c>
      <c r="AN1015">
        <v>0</v>
      </c>
      <c r="AO1015" t="s">
        <v>90</v>
      </c>
      <c r="AP1015" t="s">
        <v>90</v>
      </c>
      <c r="AQ1015">
        <v>1</v>
      </c>
      <c r="AR1015" t="s">
        <v>90</v>
      </c>
      <c r="AT1015" t="s">
        <v>90</v>
      </c>
      <c r="AU1015" t="s">
        <v>90</v>
      </c>
      <c r="AW1015">
        <v>2</v>
      </c>
      <c r="AY1015">
        <v>271767</v>
      </c>
    </row>
    <row r="1016" spans="1:51" ht="12.75" customHeight="1" x14ac:dyDescent="0.2">
      <c r="A1016" t="s">
        <v>50</v>
      </c>
      <c r="B1016">
        <v>1993</v>
      </c>
      <c r="C1016" t="s">
        <v>90</v>
      </c>
      <c r="D1016" t="s">
        <v>90</v>
      </c>
      <c r="G1016">
        <v>1</v>
      </c>
      <c r="H1016" t="s">
        <v>90</v>
      </c>
      <c r="I1016" t="s">
        <v>90</v>
      </c>
      <c r="J1016" t="s">
        <v>90</v>
      </c>
      <c r="K1016" t="s">
        <v>90</v>
      </c>
      <c r="L1016" t="s">
        <v>90</v>
      </c>
      <c r="M1016" t="s">
        <v>90</v>
      </c>
      <c r="N1016" t="s">
        <v>90</v>
      </c>
      <c r="O1016">
        <v>0</v>
      </c>
      <c r="P1016" t="s">
        <v>90</v>
      </c>
      <c r="Q1016" t="s">
        <v>90</v>
      </c>
      <c r="R1016" t="s">
        <v>90</v>
      </c>
      <c r="S1016" t="s">
        <v>90</v>
      </c>
      <c r="T1016" t="s">
        <v>90</v>
      </c>
      <c r="U1016" t="s">
        <v>90</v>
      </c>
      <c r="V1016" t="s">
        <v>90</v>
      </c>
      <c r="W1016">
        <v>0</v>
      </c>
      <c r="X1016">
        <v>1</v>
      </c>
      <c r="Y1016">
        <v>1</v>
      </c>
      <c r="Z1016">
        <v>1</v>
      </c>
      <c r="AA1016">
        <v>0</v>
      </c>
      <c r="AB1016">
        <v>0</v>
      </c>
      <c r="AC1016">
        <v>0</v>
      </c>
      <c r="AD1016">
        <f>AC1016/AY1016</f>
        <v>0</v>
      </c>
      <c r="AH1016" t="s">
        <v>90</v>
      </c>
      <c r="AI1016" t="s">
        <v>90</v>
      </c>
      <c r="AJ1016" t="s">
        <v>90</v>
      </c>
      <c r="AK1016" t="s">
        <v>90</v>
      </c>
      <c r="AL1016" t="s">
        <v>90</v>
      </c>
      <c r="AM1016" t="s">
        <v>90</v>
      </c>
      <c r="AN1016">
        <v>0</v>
      </c>
      <c r="AO1016" t="s">
        <v>90</v>
      </c>
      <c r="AP1016" t="s">
        <v>90</v>
      </c>
      <c r="AQ1016">
        <v>0</v>
      </c>
      <c r="AR1016" t="s">
        <v>90</v>
      </c>
      <c r="AT1016" t="s">
        <v>90</v>
      </c>
      <c r="AU1016" t="s">
        <v>90</v>
      </c>
      <c r="AW1016">
        <v>2</v>
      </c>
      <c r="AY1016">
        <v>112803</v>
      </c>
    </row>
    <row r="1017" spans="1:51" ht="12.75" customHeight="1" x14ac:dyDescent="0.2">
      <c r="A1017" t="s">
        <v>51</v>
      </c>
      <c r="B1017">
        <v>1993</v>
      </c>
      <c r="C1017" t="s">
        <v>90</v>
      </c>
      <c r="D1017" t="s">
        <v>90</v>
      </c>
      <c r="G1017">
        <v>1</v>
      </c>
      <c r="H1017" t="s">
        <v>90</v>
      </c>
      <c r="I1017" t="s">
        <v>90</v>
      </c>
      <c r="J1017" t="s">
        <v>90</v>
      </c>
      <c r="K1017" t="s">
        <v>90</v>
      </c>
      <c r="L1017" t="s">
        <v>90</v>
      </c>
      <c r="M1017" t="s">
        <v>90</v>
      </c>
      <c r="N1017" t="s">
        <v>90</v>
      </c>
      <c r="O1017">
        <v>1</v>
      </c>
      <c r="P1017" t="s">
        <v>90</v>
      </c>
      <c r="Q1017" t="s">
        <v>90</v>
      </c>
      <c r="R1017" t="s">
        <v>90</v>
      </c>
      <c r="S1017" t="s">
        <v>90</v>
      </c>
      <c r="T1017" t="s">
        <v>90</v>
      </c>
      <c r="U1017" t="s">
        <v>90</v>
      </c>
      <c r="V1017" t="s">
        <v>90</v>
      </c>
      <c r="W1017" t="s">
        <v>90</v>
      </c>
      <c r="X1017" t="s">
        <v>90</v>
      </c>
      <c r="Y1017" t="s">
        <v>90</v>
      </c>
      <c r="Z1017" t="s">
        <v>90</v>
      </c>
      <c r="AA1017" t="s">
        <v>90</v>
      </c>
      <c r="AB1017" t="s">
        <v>90</v>
      </c>
      <c r="AC1017">
        <v>13041</v>
      </c>
      <c r="AD1017">
        <f>AC1017/AY1017</f>
        <v>0.24107187420858142</v>
      </c>
      <c r="AE1017">
        <f>7.336+5.099+4.63+5.331+4.067+2.99+4.744+4.599+5.155+3.523+4.664+3.439</f>
        <v>55.577000000000012</v>
      </c>
      <c r="AH1017" t="s">
        <v>90</v>
      </c>
      <c r="AI1017" t="s">
        <v>90</v>
      </c>
      <c r="AJ1017" t="s">
        <v>90</v>
      </c>
      <c r="AK1017" t="s">
        <v>90</v>
      </c>
      <c r="AL1017" t="s">
        <v>90</v>
      </c>
      <c r="AM1017" t="s">
        <v>90</v>
      </c>
      <c r="AN1017">
        <v>0</v>
      </c>
      <c r="AO1017" t="s">
        <v>90</v>
      </c>
      <c r="AP1017" t="s">
        <v>90</v>
      </c>
      <c r="AQ1017">
        <v>0</v>
      </c>
      <c r="AR1017" t="s">
        <v>90</v>
      </c>
      <c r="AT1017" t="s">
        <v>90</v>
      </c>
      <c r="AU1017" t="s">
        <v>90</v>
      </c>
      <c r="AW1017">
        <v>2</v>
      </c>
      <c r="AY1017">
        <v>54095.9</v>
      </c>
    </row>
    <row r="1018" spans="1:51" ht="12.75" customHeight="1" x14ac:dyDescent="0.2">
      <c r="A1018" t="s">
        <v>52</v>
      </c>
      <c r="B1018">
        <v>1993</v>
      </c>
      <c r="C1018" t="s">
        <v>90</v>
      </c>
      <c r="D1018" t="s">
        <v>90</v>
      </c>
      <c r="G1018">
        <v>1</v>
      </c>
      <c r="H1018" t="s">
        <v>90</v>
      </c>
      <c r="I1018" t="s">
        <v>90</v>
      </c>
      <c r="J1018" t="s">
        <v>90</v>
      </c>
      <c r="K1018" t="s">
        <v>90</v>
      </c>
      <c r="L1018" t="s">
        <v>90</v>
      </c>
      <c r="M1018" t="s">
        <v>90</v>
      </c>
      <c r="N1018" t="s">
        <v>90</v>
      </c>
      <c r="O1018">
        <v>1</v>
      </c>
      <c r="P1018" t="s">
        <v>90</v>
      </c>
      <c r="Q1018" t="s">
        <v>90</v>
      </c>
      <c r="R1018" t="s">
        <v>90</v>
      </c>
      <c r="S1018" t="s">
        <v>90</v>
      </c>
      <c r="T1018" t="s">
        <v>90</v>
      </c>
      <c r="U1018" t="s">
        <v>90</v>
      </c>
      <c r="V1018" t="s">
        <v>90</v>
      </c>
      <c r="W1018" t="s">
        <v>90</v>
      </c>
      <c r="X1018" t="s">
        <v>90</v>
      </c>
      <c r="Y1018" t="s">
        <v>90</v>
      </c>
      <c r="Z1018" t="s">
        <v>90</v>
      </c>
      <c r="AA1018" t="s">
        <v>90</v>
      </c>
      <c r="AB1018" t="s">
        <v>90</v>
      </c>
      <c r="AC1018">
        <v>8717</v>
      </c>
      <c r="AD1018">
        <f>AC1018/AY1018</f>
        <v>0.166864471669219</v>
      </c>
      <c r="AH1018" t="s">
        <v>90</v>
      </c>
      <c r="AI1018" t="s">
        <v>90</v>
      </c>
      <c r="AJ1018" t="s">
        <v>90</v>
      </c>
      <c r="AK1018" t="s">
        <v>90</v>
      </c>
      <c r="AL1018" t="s">
        <v>90</v>
      </c>
      <c r="AM1018" t="s">
        <v>90</v>
      </c>
      <c r="AN1018">
        <v>0</v>
      </c>
      <c r="AO1018" t="s">
        <v>90</v>
      </c>
      <c r="AP1018" t="s">
        <v>90</v>
      </c>
      <c r="AQ1018">
        <v>0</v>
      </c>
      <c r="AR1018" t="s">
        <v>90</v>
      </c>
      <c r="AT1018" t="s">
        <v>90</v>
      </c>
      <c r="AU1018" t="s">
        <v>90</v>
      </c>
      <c r="AW1018">
        <v>2</v>
      </c>
      <c r="AY1018">
        <v>52240</v>
      </c>
    </row>
    <row r="1019" spans="1:51" ht="12.75" customHeight="1" x14ac:dyDescent="0.2">
      <c r="A1019" t="s">
        <v>53</v>
      </c>
      <c r="B1019">
        <v>1993</v>
      </c>
      <c r="C1019" t="s">
        <v>90</v>
      </c>
      <c r="D1019" t="s">
        <v>90</v>
      </c>
      <c r="G1019">
        <v>0</v>
      </c>
      <c r="H1019" t="s">
        <v>90</v>
      </c>
      <c r="I1019" t="s">
        <v>90</v>
      </c>
      <c r="J1019" t="s">
        <v>90</v>
      </c>
      <c r="K1019" t="s">
        <v>90</v>
      </c>
      <c r="L1019" t="s">
        <v>90</v>
      </c>
      <c r="M1019" t="s">
        <v>90</v>
      </c>
      <c r="N1019" t="s">
        <v>90</v>
      </c>
      <c r="O1019">
        <v>0</v>
      </c>
      <c r="P1019" t="s">
        <v>90</v>
      </c>
      <c r="Q1019" t="s">
        <v>90</v>
      </c>
      <c r="R1019" t="s">
        <v>90</v>
      </c>
      <c r="S1019" t="s">
        <v>90</v>
      </c>
      <c r="T1019" t="s">
        <v>90</v>
      </c>
      <c r="U1019" t="s">
        <v>90</v>
      </c>
      <c r="V1019" t="s">
        <v>90</v>
      </c>
      <c r="W1019" t="s">
        <v>90</v>
      </c>
      <c r="X1019" t="s">
        <v>90</v>
      </c>
      <c r="Y1019" t="s">
        <v>90</v>
      </c>
      <c r="Z1019" t="s">
        <v>90</v>
      </c>
      <c r="AA1019" t="s">
        <v>90</v>
      </c>
      <c r="AB1019" t="s">
        <v>90</v>
      </c>
      <c r="AC1019">
        <v>14621</v>
      </c>
      <c r="AD1019">
        <f>AC1019/AY1019</f>
        <v>0.2192441841285265</v>
      </c>
      <c r="AH1019" t="s">
        <v>90</v>
      </c>
      <c r="AI1019" t="s">
        <v>90</v>
      </c>
      <c r="AJ1019" t="s">
        <v>90</v>
      </c>
      <c r="AK1019" t="s">
        <v>90</v>
      </c>
      <c r="AL1019" t="s">
        <v>90</v>
      </c>
      <c r="AM1019" t="s">
        <v>90</v>
      </c>
      <c r="AN1019">
        <v>0</v>
      </c>
      <c r="AO1019" t="s">
        <v>90</v>
      </c>
      <c r="AP1019" t="s">
        <v>90</v>
      </c>
      <c r="AQ1019">
        <v>0</v>
      </c>
      <c r="AR1019" t="s">
        <v>90</v>
      </c>
      <c r="AT1019" t="s">
        <v>90</v>
      </c>
      <c r="AU1019" t="s">
        <v>90</v>
      </c>
      <c r="AW1019">
        <v>2</v>
      </c>
      <c r="AY1019">
        <v>66688.2</v>
      </c>
    </row>
    <row r="1020" spans="1:51" ht="12.75" customHeight="1" x14ac:dyDescent="0.2">
      <c r="A1020" t="s">
        <v>54</v>
      </c>
      <c r="B1020">
        <v>1993</v>
      </c>
      <c r="C1020" t="s">
        <v>90</v>
      </c>
      <c r="D1020" t="s">
        <v>90</v>
      </c>
      <c r="G1020">
        <v>1</v>
      </c>
      <c r="H1020" t="s">
        <v>90</v>
      </c>
      <c r="I1020" t="s">
        <v>90</v>
      </c>
      <c r="J1020" t="s">
        <v>90</v>
      </c>
      <c r="K1020" t="s">
        <v>90</v>
      </c>
      <c r="L1020" t="s">
        <v>90</v>
      </c>
      <c r="M1020" t="s">
        <v>90</v>
      </c>
      <c r="N1020" t="s">
        <v>90</v>
      </c>
      <c r="O1020">
        <v>0</v>
      </c>
      <c r="P1020" t="s">
        <v>90</v>
      </c>
      <c r="Q1020" t="s">
        <v>90</v>
      </c>
      <c r="R1020" t="s">
        <v>90</v>
      </c>
      <c r="S1020" t="s">
        <v>90</v>
      </c>
      <c r="T1020" t="s">
        <v>90</v>
      </c>
      <c r="U1020" t="s">
        <v>90</v>
      </c>
      <c r="V1020" t="s">
        <v>90</v>
      </c>
      <c r="W1020" t="s">
        <v>90</v>
      </c>
      <c r="X1020" t="s">
        <v>90</v>
      </c>
      <c r="Y1020" t="s">
        <v>90</v>
      </c>
      <c r="Z1020" t="s">
        <v>90</v>
      </c>
      <c r="AA1020" t="s">
        <v>90</v>
      </c>
      <c r="AB1020" t="s">
        <v>90</v>
      </c>
      <c r="AC1020">
        <v>9135</v>
      </c>
      <c r="AD1020">
        <f>AC1020/AY1020</f>
        <v>0.12277120205572886</v>
      </c>
      <c r="AH1020" t="s">
        <v>90</v>
      </c>
      <c r="AI1020" t="s">
        <v>90</v>
      </c>
      <c r="AJ1020" t="s">
        <v>90</v>
      </c>
      <c r="AK1020" t="s">
        <v>90</v>
      </c>
      <c r="AL1020" t="s">
        <v>90</v>
      </c>
      <c r="AM1020" t="s">
        <v>90</v>
      </c>
      <c r="AN1020">
        <v>0</v>
      </c>
      <c r="AO1020" t="s">
        <v>90</v>
      </c>
      <c r="AP1020" t="s">
        <v>90</v>
      </c>
      <c r="AQ1020">
        <v>1</v>
      </c>
      <c r="AR1020" t="s">
        <v>90</v>
      </c>
      <c r="AT1020" t="s">
        <v>90</v>
      </c>
      <c r="AU1020" t="s">
        <v>90</v>
      </c>
      <c r="AW1020">
        <v>2</v>
      </c>
      <c r="AY1020">
        <v>74406.7</v>
      </c>
    </row>
    <row r="1021" spans="1:51" ht="12.75" customHeight="1" x14ac:dyDescent="0.2">
      <c r="A1021" t="s">
        <v>55</v>
      </c>
      <c r="B1021">
        <v>1993</v>
      </c>
      <c r="C1021" t="s">
        <v>90</v>
      </c>
      <c r="D1021" t="s">
        <v>90</v>
      </c>
      <c r="G1021">
        <v>0</v>
      </c>
      <c r="H1021" t="s">
        <v>90</v>
      </c>
      <c r="I1021" t="s">
        <v>90</v>
      </c>
      <c r="J1021" t="s">
        <v>90</v>
      </c>
      <c r="K1021" t="s">
        <v>90</v>
      </c>
      <c r="L1021" t="s">
        <v>90</v>
      </c>
      <c r="M1021" t="s">
        <v>90</v>
      </c>
      <c r="N1021" t="s">
        <v>90</v>
      </c>
      <c r="O1021">
        <v>0</v>
      </c>
      <c r="P1021" t="s">
        <v>90</v>
      </c>
      <c r="Q1021" t="s">
        <v>90</v>
      </c>
      <c r="R1021" t="s">
        <v>90</v>
      </c>
      <c r="S1021" t="s">
        <v>90</v>
      </c>
      <c r="T1021" t="s">
        <v>90</v>
      </c>
      <c r="U1021" t="s">
        <v>90</v>
      </c>
      <c r="V1021" t="s">
        <v>90</v>
      </c>
      <c r="W1021" t="s">
        <v>90</v>
      </c>
      <c r="X1021" t="s">
        <v>90</v>
      </c>
      <c r="Y1021" t="s">
        <v>90</v>
      </c>
      <c r="Z1021" t="s">
        <v>90</v>
      </c>
      <c r="AA1021" t="s">
        <v>90</v>
      </c>
      <c r="AB1021" t="s">
        <v>90</v>
      </c>
      <c r="AC1021">
        <v>846</v>
      </c>
      <c r="AD1021">
        <f>AC1021/AY1021</f>
        <v>3.6156781960928454E-2</v>
      </c>
      <c r="AH1021" t="s">
        <v>90</v>
      </c>
      <c r="AI1021" t="s">
        <v>90</v>
      </c>
      <c r="AJ1021" t="s">
        <v>90</v>
      </c>
      <c r="AK1021" t="s">
        <v>90</v>
      </c>
      <c r="AL1021" t="s">
        <v>90</v>
      </c>
      <c r="AM1021" t="s">
        <v>90</v>
      </c>
      <c r="AN1021">
        <v>0</v>
      </c>
      <c r="AO1021" t="s">
        <v>90</v>
      </c>
      <c r="AP1021" t="s">
        <v>90</v>
      </c>
      <c r="AQ1021">
        <v>0</v>
      </c>
      <c r="AR1021" t="s">
        <v>90</v>
      </c>
      <c r="AT1021" t="s">
        <v>90</v>
      </c>
      <c r="AU1021" t="s">
        <v>90</v>
      </c>
      <c r="AW1021">
        <v>2</v>
      </c>
      <c r="AY1021">
        <v>23398.1</v>
      </c>
    </row>
    <row r="1022" spans="1:51" ht="12.75" customHeight="1" x14ac:dyDescent="0.2">
      <c r="A1022" t="s">
        <v>56</v>
      </c>
      <c r="B1022">
        <v>1993</v>
      </c>
      <c r="C1022" t="s">
        <v>90</v>
      </c>
      <c r="D1022" t="s">
        <v>90</v>
      </c>
      <c r="G1022">
        <v>1</v>
      </c>
      <c r="H1022" t="s">
        <v>90</v>
      </c>
      <c r="I1022" t="s">
        <v>90</v>
      </c>
      <c r="J1022" t="s">
        <v>90</v>
      </c>
      <c r="K1022" t="s">
        <v>90</v>
      </c>
      <c r="L1022" t="s">
        <v>90</v>
      </c>
      <c r="M1022" t="s">
        <v>90</v>
      </c>
      <c r="N1022" t="s">
        <v>90</v>
      </c>
      <c r="O1022">
        <v>1</v>
      </c>
      <c r="P1022" t="s">
        <v>90</v>
      </c>
      <c r="Q1022" t="s">
        <v>90</v>
      </c>
      <c r="R1022" t="s">
        <v>90</v>
      </c>
      <c r="S1022" t="s">
        <v>90</v>
      </c>
      <c r="T1022" t="s">
        <v>90</v>
      </c>
      <c r="U1022" t="s">
        <v>90</v>
      </c>
      <c r="V1022" t="s">
        <v>90</v>
      </c>
      <c r="W1022" t="s">
        <v>90</v>
      </c>
      <c r="X1022" t="s">
        <v>90</v>
      </c>
      <c r="Y1022" t="s">
        <v>90</v>
      </c>
      <c r="Z1022" t="s">
        <v>90</v>
      </c>
      <c r="AA1022" t="s">
        <v>90</v>
      </c>
      <c r="AB1022" t="s">
        <v>90</v>
      </c>
      <c r="AC1022">
        <v>7960</v>
      </c>
      <c r="AD1022">
        <f>AC1022/AY1022</f>
        <v>6.4590991341885964E-2</v>
      </c>
      <c r="AH1022" t="s">
        <v>90</v>
      </c>
      <c r="AI1022" t="s">
        <v>90</v>
      </c>
      <c r="AJ1022" t="s">
        <v>90</v>
      </c>
      <c r="AK1022" t="s">
        <v>90</v>
      </c>
      <c r="AL1022" t="s">
        <v>90</v>
      </c>
      <c r="AM1022" t="s">
        <v>90</v>
      </c>
      <c r="AN1022">
        <v>0</v>
      </c>
      <c r="AO1022" t="s">
        <v>90</v>
      </c>
      <c r="AP1022" t="s">
        <v>90</v>
      </c>
      <c r="AQ1022">
        <v>1</v>
      </c>
      <c r="AR1022" t="s">
        <v>90</v>
      </c>
      <c r="AT1022" t="s">
        <v>90</v>
      </c>
      <c r="AU1022" t="s">
        <v>90</v>
      </c>
      <c r="AW1022">
        <v>2</v>
      </c>
      <c r="AY1022">
        <v>123237</v>
      </c>
    </row>
    <row r="1023" spans="1:51" ht="12.75" customHeight="1" x14ac:dyDescent="0.2">
      <c r="A1023" t="s">
        <v>57</v>
      </c>
      <c r="B1023">
        <v>1993</v>
      </c>
      <c r="C1023" t="s">
        <v>90</v>
      </c>
      <c r="D1023" t="s">
        <v>90</v>
      </c>
      <c r="G1023">
        <v>0</v>
      </c>
      <c r="H1023" t="s">
        <v>90</v>
      </c>
      <c r="I1023" t="s">
        <v>90</v>
      </c>
      <c r="J1023" t="s">
        <v>90</v>
      </c>
      <c r="K1023" t="s">
        <v>90</v>
      </c>
      <c r="L1023" t="s">
        <v>90</v>
      </c>
      <c r="M1023" t="s">
        <v>90</v>
      </c>
      <c r="N1023" t="s">
        <v>90</v>
      </c>
      <c r="O1023">
        <v>0</v>
      </c>
      <c r="P1023" t="s">
        <v>90</v>
      </c>
      <c r="Q1023" t="s">
        <v>90</v>
      </c>
      <c r="R1023" t="s">
        <v>90</v>
      </c>
      <c r="S1023" t="s">
        <v>90</v>
      </c>
      <c r="T1023" t="s">
        <v>90</v>
      </c>
      <c r="U1023" t="s">
        <v>90</v>
      </c>
      <c r="V1023" t="s">
        <v>90</v>
      </c>
      <c r="W1023" t="s">
        <v>90</v>
      </c>
      <c r="X1023" t="s">
        <v>90</v>
      </c>
      <c r="Y1023" t="s">
        <v>90</v>
      </c>
      <c r="Z1023" t="s">
        <v>90</v>
      </c>
      <c r="AA1023" t="s">
        <v>90</v>
      </c>
      <c r="AB1023" t="s">
        <v>90</v>
      </c>
      <c r="AC1023">
        <v>24567</v>
      </c>
      <c r="AD1023">
        <f>AC1023/AY1023</f>
        <v>0.16254788701641557</v>
      </c>
      <c r="AH1023" t="s">
        <v>90</v>
      </c>
      <c r="AI1023" t="s">
        <v>90</v>
      </c>
      <c r="AJ1023" t="s">
        <v>90</v>
      </c>
      <c r="AK1023" t="s">
        <v>90</v>
      </c>
      <c r="AL1023" t="s">
        <v>90</v>
      </c>
      <c r="AM1023" t="s">
        <v>90</v>
      </c>
      <c r="AN1023">
        <v>0</v>
      </c>
      <c r="AO1023" t="s">
        <v>90</v>
      </c>
      <c r="AP1023" t="s">
        <v>90</v>
      </c>
      <c r="AQ1023">
        <v>1</v>
      </c>
      <c r="AR1023" t="s">
        <v>90</v>
      </c>
      <c r="AT1023" t="s">
        <v>90</v>
      </c>
      <c r="AU1023" t="s">
        <v>90</v>
      </c>
      <c r="AW1023">
        <v>2</v>
      </c>
      <c r="AY1023">
        <v>151137</v>
      </c>
    </row>
    <row r="1024" spans="1:51" ht="12.75" customHeight="1" x14ac:dyDescent="0.2">
      <c r="A1024" t="s">
        <v>58</v>
      </c>
      <c r="B1024">
        <v>1993</v>
      </c>
      <c r="C1024" t="s">
        <v>90</v>
      </c>
      <c r="D1024" t="s">
        <v>90</v>
      </c>
      <c r="G1024">
        <v>1</v>
      </c>
      <c r="H1024" t="s">
        <v>90</v>
      </c>
      <c r="I1024" t="s">
        <v>90</v>
      </c>
      <c r="J1024" t="s">
        <v>90</v>
      </c>
      <c r="K1024" t="s">
        <v>90</v>
      </c>
      <c r="L1024" t="s">
        <v>90</v>
      </c>
      <c r="M1024" t="s">
        <v>90</v>
      </c>
      <c r="N1024" t="s">
        <v>90</v>
      </c>
      <c r="O1024">
        <v>1</v>
      </c>
      <c r="P1024" t="s">
        <v>90</v>
      </c>
      <c r="Q1024" t="s">
        <v>90</v>
      </c>
      <c r="R1024" t="s">
        <v>90</v>
      </c>
      <c r="S1024" t="s">
        <v>90</v>
      </c>
      <c r="T1024" t="s">
        <v>90</v>
      </c>
      <c r="U1024" t="s">
        <v>90</v>
      </c>
      <c r="V1024" t="s">
        <v>90</v>
      </c>
      <c r="W1024" t="s">
        <v>90</v>
      </c>
      <c r="X1024" t="s">
        <v>90</v>
      </c>
      <c r="Y1024" t="s">
        <v>90</v>
      </c>
      <c r="Z1024" t="s">
        <v>90</v>
      </c>
      <c r="AA1024" t="s">
        <v>90</v>
      </c>
      <c r="AB1024" t="s">
        <v>90</v>
      </c>
      <c r="AC1024">
        <v>18904</v>
      </c>
      <c r="AD1024">
        <f>AC1024/AY1024</f>
        <v>9.6387507966857869E-2</v>
      </c>
      <c r="AH1024" t="s">
        <v>90</v>
      </c>
      <c r="AI1024" t="s">
        <v>90</v>
      </c>
      <c r="AJ1024" t="s">
        <v>90</v>
      </c>
      <c r="AK1024" t="s">
        <v>90</v>
      </c>
      <c r="AL1024" t="s">
        <v>90</v>
      </c>
      <c r="AM1024" t="s">
        <v>90</v>
      </c>
      <c r="AN1024">
        <v>0</v>
      </c>
      <c r="AO1024" t="s">
        <v>90</v>
      </c>
      <c r="AP1024" t="s">
        <v>90</v>
      </c>
      <c r="AQ1024">
        <v>0</v>
      </c>
      <c r="AR1024" t="s">
        <v>90</v>
      </c>
      <c r="AT1024" t="s">
        <v>90</v>
      </c>
      <c r="AU1024" t="s">
        <v>90</v>
      </c>
      <c r="AW1024">
        <v>2</v>
      </c>
      <c r="AY1024">
        <v>196125</v>
      </c>
    </row>
    <row r="1025" spans="1:51" ht="12.75" customHeight="1" x14ac:dyDescent="0.2">
      <c r="A1025" t="s">
        <v>59</v>
      </c>
      <c r="B1025">
        <v>1993</v>
      </c>
      <c r="C1025" t="s">
        <v>90</v>
      </c>
      <c r="D1025" t="s">
        <v>90</v>
      </c>
      <c r="G1025">
        <v>1</v>
      </c>
      <c r="H1025" t="s">
        <v>90</v>
      </c>
      <c r="I1025" t="s">
        <v>90</v>
      </c>
      <c r="J1025" t="s">
        <v>90</v>
      </c>
      <c r="K1025" t="s">
        <v>90</v>
      </c>
      <c r="L1025" t="s">
        <v>90</v>
      </c>
      <c r="M1025" t="s">
        <v>90</v>
      </c>
      <c r="N1025" t="s">
        <v>90</v>
      </c>
      <c r="O1025">
        <v>1</v>
      </c>
      <c r="P1025" t="s">
        <v>90</v>
      </c>
      <c r="Q1025" t="s">
        <v>90</v>
      </c>
      <c r="R1025" t="s">
        <v>90</v>
      </c>
      <c r="S1025" t="s">
        <v>90</v>
      </c>
      <c r="T1025" t="s">
        <v>90</v>
      </c>
      <c r="U1025" t="s">
        <v>90</v>
      </c>
      <c r="V1025" t="s">
        <v>90</v>
      </c>
      <c r="W1025" t="s">
        <v>90</v>
      </c>
      <c r="X1025" t="s">
        <v>90</v>
      </c>
      <c r="Y1025" t="s">
        <v>90</v>
      </c>
      <c r="Z1025" t="s">
        <v>90</v>
      </c>
      <c r="AA1025" t="s">
        <v>90</v>
      </c>
      <c r="AB1025" t="s">
        <v>90</v>
      </c>
      <c r="AC1025">
        <v>58213</v>
      </c>
      <c r="AD1025">
        <f>AC1025/AY1025</f>
        <v>0.59383932378642068</v>
      </c>
      <c r="AH1025" t="s">
        <v>90</v>
      </c>
      <c r="AI1025" t="s">
        <v>90</v>
      </c>
      <c r="AJ1025" t="s">
        <v>90</v>
      </c>
      <c r="AK1025" t="s">
        <v>90</v>
      </c>
      <c r="AL1025" t="s">
        <v>90</v>
      </c>
      <c r="AM1025" t="s">
        <v>90</v>
      </c>
      <c r="AN1025">
        <v>0</v>
      </c>
      <c r="AO1025" t="s">
        <v>90</v>
      </c>
      <c r="AP1025" t="s">
        <v>90</v>
      </c>
      <c r="AQ1025">
        <v>0</v>
      </c>
      <c r="AR1025" t="s">
        <v>90</v>
      </c>
      <c r="AT1025" t="s">
        <v>90</v>
      </c>
      <c r="AU1025" t="s">
        <v>90</v>
      </c>
      <c r="AW1025">
        <v>2</v>
      </c>
      <c r="AY1025">
        <v>98028.2</v>
      </c>
    </row>
    <row r="1026" spans="1:51" ht="12.75" customHeight="1" x14ac:dyDescent="0.2">
      <c r="A1026" t="s">
        <v>60</v>
      </c>
      <c r="B1026">
        <v>1993</v>
      </c>
      <c r="C1026" t="s">
        <v>90</v>
      </c>
      <c r="D1026" t="s">
        <v>90</v>
      </c>
      <c r="G1026">
        <v>1</v>
      </c>
      <c r="H1026" t="s">
        <v>90</v>
      </c>
      <c r="I1026" t="s">
        <v>90</v>
      </c>
      <c r="J1026" t="s">
        <v>90</v>
      </c>
      <c r="K1026" t="s">
        <v>90</v>
      </c>
      <c r="L1026" t="s">
        <v>90</v>
      </c>
      <c r="M1026" t="s">
        <v>90</v>
      </c>
      <c r="N1026" t="s">
        <v>90</v>
      </c>
      <c r="O1026">
        <v>0</v>
      </c>
      <c r="P1026" t="s">
        <v>90</v>
      </c>
      <c r="Q1026" t="s">
        <v>90</v>
      </c>
      <c r="R1026" t="s">
        <v>90</v>
      </c>
      <c r="S1026" t="s">
        <v>90</v>
      </c>
      <c r="T1026" t="s">
        <v>90</v>
      </c>
      <c r="U1026" t="s">
        <v>90</v>
      </c>
      <c r="V1026" t="s">
        <v>90</v>
      </c>
      <c r="W1026" t="s">
        <v>90</v>
      </c>
      <c r="X1026" t="s">
        <v>90</v>
      </c>
      <c r="Y1026" t="s">
        <v>90</v>
      </c>
      <c r="Z1026" t="s">
        <v>90</v>
      </c>
      <c r="AA1026" t="s">
        <v>90</v>
      </c>
      <c r="AB1026" t="s">
        <v>90</v>
      </c>
      <c r="AC1026">
        <v>42590</v>
      </c>
      <c r="AD1026">
        <f>AC1026/AY1026</f>
        <v>1.0629058583357873</v>
      </c>
      <c r="AE1026">
        <v>789.83600000000001</v>
      </c>
      <c r="AH1026" t="s">
        <v>90</v>
      </c>
      <c r="AI1026" t="s">
        <v>90</v>
      </c>
      <c r="AJ1026" t="s">
        <v>90</v>
      </c>
      <c r="AK1026" t="s">
        <v>90</v>
      </c>
      <c r="AL1026" t="s">
        <v>90</v>
      </c>
      <c r="AM1026" t="s">
        <v>90</v>
      </c>
      <c r="AN1026">
        <v>0</v>
      </c>
      <c r="AO1026" t="s">
        <v>90</v>
      </c>
      <c r="AP1026" t="s">
        <v>90</v>
      </c>
      <c r="AQ1026">
        <v>0</v>
      </c>
      <c r="AR1026" t="s">
        <v>90</v>
      </c>
      <c r="AT1026" t="s">
        <v>90</v>
      </c>
      <c r="AU1026" t="s">
        <v>90</v>
      </c>
      <c r="AW1026">
        <v>2</v>
      </c>
      <c r="AY1026">
        <v>40069.4</v>
      </c>
    </row>
    <row r="1027" spans="1:51" ht="12.75" customHeight="1" x14ac:dyDescent="0.2">
      <c r="A1027" t="s">
        <v>61</v>
      </c>
      <c r="B1027">
        <v>1993</v>
      </c>
      <c r="C1027" t="s">
        <v>90</v>
      </c>
      <c r="D1027" t="s">
        <v>90</v>
      </c>
      <c r="G1027">
        <v>1</v>
      </c>
      <c r="H1027" t="s">
        <v>90</v>
      </c>
      <c r="I1027" t="s">
        <v>90</v>
      </c>
      <c r="J1027" t="s">
        <v>90</v>
      </c>
      <c r="K1027" t="s">
        <v>90</v>
      </c>
      <c r="L1027" t="s">
        <v>90</v>
      </c>
      <c r="M1027" t="s">
        <v>90</v>
      </c>
      <c r="N1027" t="s">
        <v>90</v>
      </c>
      <c r="O1027">
        <v>0</v>
      </c>
      <c r="P1027" t="s">
        <v>90</v>
      </c>
      <c r="Q1027" t="s">
        <v>90</v>
      </c>
      <c r="R1027" t="s">
        <v>90</v>
      </c>
      <c r="S1027" t="s">
        <v>90</v>
      </c>
      <c r="T1027" t="s">
        <v>90</v>
      </c>
      <c r="U1027" t="s">
        <v>90</v>
      </c>
      <c r="V1027" t="s">
        <v>90</v>
      </c>
      <c r="W1027" t="s">
        <v>90</v>
      </c>
      <c r="X1027" t="s">
        <v>90</v>
      </c>
      <c r="Y1027" t="s">
        <v>90</v>
      </c>
      <c r="Z1027" t="s">
        <v>90</v>
      </c>
      <c r="AA1027" t="s">
        <v>90</v>
      </c>
      <c r="AB1027" t="s">
        <v>90</v>
      </c>
      <c r="AC1027">
        <v>0</v>
      </c>
      <c r="AD1027">
        <f>AC1027/AY1027</f>
        <v>0</v>
      </c>
      <c r="AE1027">
        <v>0</v>
      </c>
      <c r="AH1027" t="s">
        <v>90</v>
      </c>
      <c r="AI1027" t="s">
        <v>90</v>
      </c>
      <c r="AJ1027" t="s">
        <v>90</v>
      </c>
      <c r="AK1027" t="s">
        <v>90</v>
      </c>
      <c r="AL1027" t="s">
        <v>90</v>
      </c>
      <c r="AM1027" t="s">
        <v>90</v>
      </c>
      <c r="AN1027">
        <v>0</v>
      </c>
      <c r="AO1027" t="s">
        <v>90</v>
      </c>
      <c r="AP1027" t="s">
        <v>90</v>
      </c>
      <c r="AQ1027">
        <v>0</v>
      </c>
      <c r="AR1027" t="s">
        <v>90</v>
      </c>
      <c r="AT1027" t="s">
        <v>90</v>
      </c>
      <c r="AU1027" t="s">
        <v>90</v>
      </c>
      <c r="AW1027">
        <v>2</v>
      </c>
      <c r="AY1027">
        <v>104689</v>
      </c>
    </row>
    <row r="1028" spans="1:51" ht="12.75" customHeight="1" x14ac:dyDescent="0.2">
      <c r="A1028" t="s">
        <v>62</v>
      </c>
      <c r="B1028">
        <v>1993</v>
      </c>
      <c r="C1028" t="s">
        <v>90</v>
      </c>
      <c r="D1028" t="s">
        <v>90</v>
      </c>
      <c r="G1028">
        <v>1</v>
      </c>
      <c r="H1028" t="s">
        <v>90</v>
      </c>
      <c r="I1028" t="s">
        <v>90</v>
      </c>
      <c r="J1028" t="s">
        <v>90</v>
      </c>
      <c r="K1028" t="s">
        <v>90</v>
      </c>
      <c r="L1028" t="s">
        <v>90</v>
      </c>
      <c r="M1028" t="s">
        <v>90</v>
      </c>
      <c r="N1028" t="s">
        <v>90</v>
      </c>
      <c r="O1028">
        <v>0</v>
      </c>
      <c r="P1028" t="s">
        <v>90</v>
      </c>
      <c r="Q1028" t="s">
        <v>90</v>
      </c>
      <c r="R1028" t="s">
        <v>90</v>
      </c>
      <c r="S1028" t="s">
        <v>90</v>
      </c>
      <c r="T1028" t="s">
        <v>90</v>
      </c>
      <c r="U1028" t="s">
        <v>90</v>
      </c>
      <c r="V1028" t="s">
        <v>90</v>
      </c>
      <c r="W1028" t="s">
        <v>90</v>
      </c>
      <c r="X1028" t="s">
        <v>90</v>
      </c>
      <c r="Y1028" t="s">
        <v>90</v>
      </c>
      <c r="Z1028" t="s">
        <v>90</v>
      </c>
      <c r="AA1028" t="s">
        <v>90</v>
      </c>
      <c r="AB1028" t="s">
        <v>90</v>
      </c>
      <c r="AC1028">
        <v>148</v>
      </c>
      <c r="AD1028">
        <f>AC1028/AY1028</f>
        <v>1.0060772504180658E-2</v>
      </c>
      <c r="AH1028" t="s">
        <v>90</v>
      </c>
      <c r="AI1028" t="s">
        <v>90</v>
      </c>
      <c r="AJ1028" t="s">
        <v>90</v>
      </c>
      <c r="AK1028" t="s">
        <v>90</v>
      </c>
      <c r="AL1028" t="s">
        <v>90</v>
      </c>
      <c r="AM1028" t="s">
        <v>90</v>
      </c>
      <c r="AN1028">
        <v>0</v>
      </c>
      <c r="AO1028" t="s">
        <v>90</v>
      </c>
      <c r="AP1028" t="s">
        <v>90</v>
      </c>
      <c r="AQ1028">
        <v>1</v>
      </c>
      <c r="AR1028" t="s">
        <v>90</v>
      </c>
      <c r="AT1028" t="s">
        <v>90</v>
      </c>
      <c r="AU1028" t="s">
        <v>90</v>
      </c>
      <c r="AW1028">
        <v>2</v>
      </c>
      <c r="AY1028">
        <v>14710.6</v>
      </c>
    </row>
    <row r="1029" spans="1:51" ht="12.75" customHeight="1" x14ac:dyDescent="0.2">
      <c r="A1029" t="s">
        <v>64</v>
      </c>
      <c r="B1029">
        <v>1993</v>
      </c>
      <c r="C1029" t="s">
        <v>90</v>
      </c>
      <c r="D1029" t="s">
        <v>90</v>
      </c>
      <c r="G1029">
        <v>1</v>
      </c>
      <c r="H1029" t="s">
        <v>90</v>
      </c>
      <c r="I1029" t="s">
        <v>90</v>
      </c>
      <c r="J1029" t="s">
        <v>90</v>
      </c>
      <c r="K1029" t="s">
        <v>90</v>
      </c>
      <c r="L1029" t="s">
        <v>90</v>
      </c>
      <c r="M1029" t="s">
        <v>90</v>
      </c>
      <c r="N1029" t="s">
        <v>90</v>
      </c>
      <c r="O1029">
        <v>0</v>
      </c>
      <c r="P1029" t="s">
        <v>90</v>
      </c>
      <c r="Q1029" t="s">
        <v>90</v>
      </c>
      <c r="R1029" t="s">
        <v>90</v>
      </c>
      <c r="S1029" t="s">
        <v>90</v>
      </c>
      <c r="T1029" t="s">
        <v>90</v>
      </c>
      <c r="U1029" t="s">
        <v>90</v>
      </c>
      <c r="V1029" t="s">
        <v>90</v>
      </c>
      <c r="W1029" t="s">
        <v>90</v>
      </c>
      <c r="X1029" t="s">
        <v>90</v>
      </c>
      <c r="Y1029" t="s">
        <v>90</v>
      </c>
      <c r="Z1029" t="s">
        <v>90</v>
      </c>
      <c r="AA1029" t="s">
        <v>90</v>
      </c>
      <c r="AB1029" t="s">
        <v>90</v>
      </c>
      <c r="AC1029">
        <v>10699</v>
      </c>
      <c r="AD1029">
        <f>AC1029/AY1029</f>
        <v>0.32612240792277192</v>
      </c>
      <c r="AH1029" t="s">
        <v>90</v>
      </c>
      <c r="AI1029" t="s">
        <v>90</v>
      </c>
      <c r="AJ1029" t="s">
        <v>90</v>
      </c>
      <c r="AK1029" t="s">
        <v>90</v>
      </c>
      <c r="AL1029" t="s">
        <v>90</v>
      </c>
      <c r="AM1029" t="s">
        <v>90</v>
      </c>
      <c r="AN1029">
        <v>0</v>
      </c>
      <c r="AO1029" t="s">
        <v>90</v>
      </c>
      <c r="AP1029" t="s">
        <v>90</v>
      </c>
      <c r="AQ1029">
        <v>0</v>
      </c>
      <c r="AR1029" t="s">
        <v>90</v>
      </c>
      <c r="AT1029" t="s">
        <v>90</v>
      </c>
      <c r="AU1029" t="s">
        <v>90</v>
      </c>
      <c r="AW1029">
        <v>2</v>
      </c>
      <c r="AY1029">
        <v>32806.699999999997</v>
      </c>
    </row>
    <row r="1030" spans="1:51" ht="12.75" customHeight="1" x14ac:dyDescent="0.2">
      <c r="A1030" t="s">
        <v>65</v>
      </c>
      <c r="B1030">
        <v>1993</v>
      </c>
      <c r="C1030" t="s">
        <v>90</v>
      </c>
      <c r="D1030" t="s">
        <v>90</v>
      </c>
      <c r="G1030">
        <v>1</v>
      </c>
      <c r="H1030" t="s">
        <v>90</v>
      </c>
      <c r="I1030" t="s">
        <v>90</v>
      </c>
      <c r="J1030" t="s">
        <v>90</v>
      </c>
      <c r="K1030" t="s">
        <v>90</v>
      </c>
      <c r="L1030" t="s">
        <v>90</v>
      </c>
      <c r="M1030" t="s">
        <v>90</v>
      </c>
      <c r="N1030" t="s">
        <v>90</v>
      </c>
      <c r="O1030">
        <v>1</v>
      </c>
      <c r="P1030" t="s">
        <v>90</v>
      </c>
      <c r="Q1030" t="s">
        <v>90</v>
      </c>
      <c r="R1030" t="s">
        <v>90</v>
      </c>
      <c r="S1030" t="s">
        <v>90</v>
      </c>
      <c r="T1030" t="s">
        <v>90</v>
      </c>
      <c r="U1030" t="s">
        <v>90</v>
      </c>
      <c r="V1030" t="s">
        <v>90</v>
      </c>
      <c r="W1030" t="s">
        <v>90</v>
      </c>
      <c r="X1030" t="s">
        <v>90</v>
      </c>
      <c r="Y1030" t="s">
        <v>90</v>
      </c>
      <c r="Z1030" t="s">
        <v>90</v>
      </c>
      <c r="AA1030" t="s">
        <v>90</v>
      </c>
      <c r="AB1030" t="s">
        <v>90</v>
      </c>
      <c r="AC1030">
        <v>391474</v>
      </c>
      <c r="AD1030">
        <f>AC1030/AY1030</f>
        <v>12.300909982152284</v>
      </c>
      <c r="AH1030" t="s">
        <v>90</v>
      </c>
      <c r="AI1030" t="s">
        <v>90</v>
      </c>
      <c r="AJ1030" t="s">
        <v>90</v>
      </c>
      <c r="AK1030" t="s">
        <v>90</v>
      </c>
      <c r="AL1030" t="s">
        <v>90</v>
      </c>
      <c r="AM1030" t="s">
        <v>90</v>
      </c>
      <c r="AN1030">
        <v>1</v>
      </c>
      <c r="AO1030" t="s">
        <v>90</v>
      </c>
      <c r="AP1030" t="s">
        <v>90</v>
      </c>
      <c r="AQ1030">
        <v>0</v>
      </c>
      <c r="AR1030" t="s">
        <v>90</v>
      </c>
      <c r="AT1030" t="s">
        <v>90</v>
      </c>
      <c r="AU1030" t="s">
        <v>90</v>
      </c>
      <c r="AW1030">
        <v>2</v>
      </c>
      <c r="AY1030">
        <v>31824.799999999999</v>
      </c>
    </row>
    <row r="1031" spans="1:51" ht="12.75" customHeight="1" x14ac:dyDescent="0.2">
      <c r="A1031" t="s">
        <v>66</v>
      </c>
      <c r="B1031">
        <v>1993</v>
      </c>
      <c r="C1031" t="s">
        <v>90</v>
      </c>
      <c r="D1031" t="s">
        <v>90</v>
      </c>
      <c r="G1031">
        <v>0</v>
      </c>
      <c r="H1031" t="s">
        <v>90</v>
      </c>
      <c r="I1031" t="s">
        <v>90</v>
      </c>
      <c r="J1031" t="s">
        <v>90</v>
      </c>
      <c r="K1031" t="s">
        <v>90</v>
      </c>
      <c r="L1031" t="s">
        <v>90</v>
      </c>
      <c r="M1031" t="s">
        <v>90</v>
      </c>
      <c r="N1031" t="s">
        <v>90</v>
      </c>
      <c r="O1031">
        <v>1</v>
      </c>
      <c r="P1031" t="s">
        <v>90</v>
      </c>
      <c r="Q1031" t="s">
        <v>90</v>
      </c>
      <c r="R1031" t="s">
        <v>90</v>
      </c>
      <c r="S1031" t="s">
        <v>90</v>
      </c>
      <c r="T1031" t="s">
        <v>90</v>
      </c>
      <c r="U1031" t="s">
        <v>90</v>
      </c>
      <c r="V1031" t="s">
        <v>90</v>
      </c>
      <c r="W1031" t="s">
        <v>90</v>
      </c>
      <c r="X1031" t="s">
        <v>90</v>
      </c>
      <c r="Y1031" t="s">
        <v>90</v>
      </c>
      <c r="Z1031" t="s">
        <v>90</v>
      </c>
      <c r="AA1031" t="s">
        <v>90</v>
      </c>
      <c r="AB1031" t="s">
        <v>90</v>
      </c>
      <c r="AC1031">
        <v>8184</v>
      </c>
      <c r="AD1031">
        <f>AC1031/AY1031</f>
        <v>0.32347442520444425</v>
      </c>
      <c r="AH1031" t="s">
        <v>90</v>
      </c>
      <c r="AI1031" t="s">
        <v>90</v>
      </c>
      <c r="AJ1031" t="s">
        <v>90</v>
      </c>
      <c r="AK1031" t="s">
        <v>90</v>
      </c>
      <c r="AL1031" t="s">
        <v>90</v>
      </c>
      <c r="AM1031" t="s">
        <v>90</v>
      </c>
      <c r="AN1031">
        <v>0</v>
      </c>
      <c r="AO1031" t="s">
        <v>90</v>
      </c>
      <c r="AP1031" t="s">
        <v>90</v>
      </c>
      <c r="AQ1031">
        <v>1</v>
      </c>
      <c r="AR1031" t="s">
        <v>90</v>
      </c>
      <c r="AT1031" t="s">
        <v>90</v>
      </c>
      <c r="AU1031" t="s">
        <v>90</v>
      </c>
      <c r="AW1031">
        <v>2</v>
      </c>
      <c r="AY1031">
        <v>25300.3</v>
      </c>
    </row>
    <row r="1032" spans="1:51" ht="12.75" customHeight="1" x14ac:dyDescent="0.2">
      <c r="A1032" t="s">
        <v>67</v>
      </c>
      <c r="B1032">
        <v>1993</v>
      </c>
      <c r="C1032" t="s">
        <v>90</v>
      </c>
      <c r="D1032" t="s">
        <v>90</v>
      </c>
      <c r="G1032">
        <v>1</v>
      </c>
      <c r="H1032" t="s">
        <v>90</v>
      </c>
      <c r="I1032" t="s">
        <v>90</v>
      </c>
      <c r="J1032" t="s">
        <v>90</v>
      </c>
      <c r="K1032" t="s">
        <v>90</v>
      </c>
      <c r="L1032" t="s">
        <v>90</v>
      </c>
      <c r="M1032" t="s">
        <v>90</v>
      </c>
      <c r="N1032" t="s">
        <v>90</v>
      </c>
      <c r="O1032">
        <v>0</v>
      </c>
      <c r="P1032" t="s">
        <v>90</v>
      </c>
      <c r="Q1032" t="s">
        <v>90</v>
      </c>
      <c r="R1032" t="s">
        <v>90</v>
      </c>
      <c r="S1032" t="s">
        <v>90</v>
      </c>
      <c r="T1032" t="s">
        <v>90</v>
      </c>
      <c r="U1032" t="s">
        <v>90</v>
      </c>
      <c r="V1032" t="s">
        <v>90</v>
      </c>
      <c r="W1032" t="s">
        <v>90</v>
      </c>
      <c r="X1032" t="s">
        <v>90</v>
      </c>
      <c r="Y1032" t="s">
        <v>90</v>
      </c>
      <c r="Z1032" t="s">
        <v>90</v>
      </c>
      <c r="AA1032" t="s">
        <v>90</v>
      </c>
      <c r="AB1032" t="s">
        <v>90</v>
      </c>
      <c r="AC1032">
        <v>266719</v>
      </c>
      <c r="AD1032">
        <f>AC1032/AY1032</f>
        <v>1.2451344247907417</v>
      </c>
      <c r="AH1032" t="s">
        <v>90</v>
      </c>
      <c r="AI1032" t="s">
        <v>90</v>
      </c>
      <c r="AJ1032" t="s">
        <v>90</v>
      </c>
      <c r="AK1032" t="s">
        <v>90</v>
      </c>
      <c r="AL1032" t="s">
        <v>90</v>
      </c>
      <c r="AM1032" t="s">
        <v>90</v>
      </c>
      <c r="AN1032">
        <v>0</v>
      </c>
      <c r="AO1032" t="s">
        <v>90</v>
      </c>
      <c r="AP1032" t="s">
        <v>90</v>
      </c>
      <c r="AQ1032">
        <v>0</v>
      </c>
      <c r="AR1032" t="s">
        <v>90</v>
      </c>
      <c r="AT1032" t="s">
        <v>90</v>
      </c>
      <c r="AU1032" t="s">
        <v>90</v>
      </c>
      <c r="AW1032">
        <v>2</v>
      </c>
      <c r="AY1032">
        <v>214209</v>
      </c>
    </row>
    <row r="1033" spans="1:51" ht="12.75" customHeight="1" x14ac:dyDescent="0.2">
      <c r="A1033" t="s">
        <v>68</v>
      </c>
      <c r="B1033">
        <v>1993</v>
      </c>
      <c r="C1033" t="s">
        <v>90</v>
      </c>
      <c r="D1033" t="s">
        <v>90</v>
      </c>
      <c r="G1033">
        <v>1</v>
      </c>
      <c r="H1033" t="s">
        <v>90</v>
      </c>
      <c r="I1033" t="s">
        <v>90</v>
      </c>
      <c r="J1033" t="s">
        <v>90</v>
      </c>
      <c r="K1033" t="s">
        <v>90</v>
      </c>
      <c r="L1033" t="s">
        <v>90</v>
      </c>
      <c r="M1033" t="s">
        <v>90</v>
      </c>
      <c r="N1033" t="s">
        <v>90</v>
      </c>
      <c r="O1033">
        <v>1</v>
      </c>
      <c r="P1033" t="s">
        <v>90</v>
      </c>
      <c r="Q1033" t="s">
        <v>90</v>
      </c>
      <c r="R1033" t="s">
        <v>90</v>
      </c>
      <c r="S1033" t="s">
        <v>90</v>
      </c>
      <c r="T1033" t="s">
        <v>90</v>
      </c>
      <c r="U1033" t="s">
        <v>90</v>
      </c>
      <c r="V1033" t="s">
        <v>90</v>
      </c>
      <c r="W1033" t="s">
        <v>90</v>
      </c>
      <c r="X1033" t="s">
        <v>90</v>
      </c>
      <c r="Y1033" t="s">
        <v>90</v>
      </c>
      <c r="Z1033" t="s">
        <v>90</v>
      </c>
      <c r="AA1033" t="s">
        <v>90</v>
      </c>
      <c r="AB1033" t="s">
        <v>90</v>
      </c>
      <c r="AC1033">
        <v>2316</v>
      </c>
      <c r="AD1033">
        <f>AC1033/AY1033</f>
        <v>8.4222469507538575E-2</v>
      </c>
      <c r="AH1033" t="s">
        <v>90</v>
      </c>
      <c r="AI1033" t="s">
        <v>90</v>
      </c>
      <c r="AJ1033" t="s">
        <v>90</v>
      </c>
      <c r="AK1033" t="s">
        <v>90</v>
      </c>
      <c r="AL1033" t="s">
        <v>90</v>
      </c>
      <c r="AM1033" t="s">
        <v>90</v>
      </c>
      <c r="AN1033">
        <v>0</v>
      </c>
      <c r="AO1033" t="s">
        <v>90</v>
      </c>
      <c r="AP1033" t="s">
        <v>90</v>
      </c>
      <c r="AQ1033">
        <v>1</v>
      </c>
      <c r="AR1033" t="s">
        <v>90</v>
      </c>
      <c r="AT1033" t="s">
        <v>90</v>
      </c>
      <c r="AU1033" t="s">
        <v>90</v>
      </c>
      <c r="AW1033">
        <v>2</v>
      </c>
      <c r="AY1033">
        <v>27498.6</v>
      </c>
    </row>
    <row r="1034" spans="1:51" ht="12.75" customHeight="1" x14ac:dyDescent="0.2">
      <c r="A1034" t="s">
        <v>70</v>
      </c>
      <c r="B1034">
        <v>1993</v>
      </c>
      <c r="C1034" t="s">
        <v>90</v>
      </c>
      <c r="D1034" t="s">
        <v>90</v>
      </c>
      <c r="G1034">
        <v>1</v>
      </c>
      <c r="H1034" t="s">
        <v>90</v>
      </c>
      <c r="I1034" t="s">
        <v>90</v>
      </c>
      <c r="J1034" t="s">
        <v>90</v>
      </c>
      <c r="K1034" t="s">
        <v>90</v>
      </c>
      <c r="L1034" t="s">
        <v>90</v>
      </c>
      <c r="M1034" t="s">
        <v>90</v>
      </c>
      <c r="N1034" t="s">
        <v>90</v>
      </c>
      <c r="O1034">
        <v>0</v>
      </c>
      <c r="P1034" t="s">
        <v>90</v>
      </c>
      <c r="Q1034" t="s">
        <v>90</v>
      </c>
      <c r="R1034" t="s">
        <v>90</v>
      </c>
      <c r="S1034" t="s">
        <v>90</v>
      </c>
      <c r="T1034" t="s">
        <v>90</v>
      </c>
      <c r="U1034" t="s">
        <v>90</v>
      </c>
      <c r="V1034" t="s">
        <v>90</v>
      </c>
      <c r="W1034" t="s">
        <v>90</v>
      </c>
      <c r="X1034" t="s">
        <v>90</v>
      </c>
      <c r="Y1034" t="s">
        <v>90</v>
      </c>
      <c r="Z1034" t="s">
        <v>90</v>
      </c>
      <c r="AA1034" t="s">
        <v>90</v>
      </c>
      <c r="AB1034" t="s">
        <v>90</v>
      </c>
      <c r="AC1034">
        <v>72099</v>
      </c>
      <c r="AD1034">
        <f>AC1034/AY1034</f>
        <v>0.1554869764372501</v>
      </c>
      <c r="AH1034" t="s">
        <v>90</v>
      </c>
      <c r="AI1034" t="s">
        <v>90</v>
      </c>
      <c r="AJ1034" t="s">
        <v>90</v>
      </c>
      <c r="AK1034" t="s">
        <v>90</v>
      </c>
      <c r="AL1034" t="s">
        <v>90</v>
      </c>
      <c r="AM1034" t="s">
        <v>90</v>
      </c>
      <c r="AN1034">
        <v>0</v>
      </c>
      <c r="AO1034" t="s">
        <v>90</v>
      </c>
      <c r="AP1034" t="s">
        <v>90</v>
      </c>
      <c r="AQ1034">
        <v>0</v>
      </c>
      <c r="AR1034" t="s">
        <v>90</v>
      </c>
      <c r="AT1034" t="s">
        <v>90</v>
      </c>
      <c r="AU1034" t="s">
        <v>90</v>
      </c>
      <c r="AW1034">
        <v>2</v>
      </c>
      <c r="AY1034">
        <v>463698</v>
      </c>
    </row>
    <row r="1035" spans="1:51" ht="12.75" customHeight="1" x14ac:dyDescent="0.2">
      <c r="A1035" t="s">
        <v>71</v>
      </c>
      <c r="B1035">
        <v>1993</v>
      </c>
      <c r="C1035" t="s">
        <v>90</v>
      </c>
      <c r="D1035" t="s">
        <v>90</v>
      </c>
      <c r="G1035">
        <v>1</v>
      </c>
      <c r="H1035" t="s">
        <v>90</v>
      </c>
      <c r="I1035" t="s">
        <v>90</v>
      </c>
      <c r="J1035" t="s">
        <v>90</v>
      </c>
      <c r="K1035" t="s">
        <v>90</v>
      </c>
      <c r="L1035" t="s">
        <v>90</v>
      </c>
      <c r="M1035" t="s">
        <v>90</v>
      </c>
      <c r="N1035" t="s">
        <v>90</v>
      </c>
      <c r="O1035">
        <v>1</v>
      </c>
      <c r="P1035" t="s">
        <v>90</v>
      </c>
      <c r="Q1035" t="s">
        <v>90</v>
      </c>
      <c r="R1035" t="s">
        <v>90</v>
      </c>
      <c r="S1035" t="s">
        <v>90</v>
      </c>
      <c r="T1035" t="s">
        <v>90</v>
      </c>
      <c r="U1035" t="s">
        <v>90</v>
      </c>
      <c r="V1035" t="s">
        <v>90</v>
      </c>
      <c r="W1035" t="s">
        <v>90</v>
      </c>
      <c r="X1035" t="s">
        <v>90</v>
      </c>
      <c r="Y1035" t="s">
        <v>90</v>
      </c>
      <c r="Z1035" t="s">
        <v>90</v>
      </c>
      <c r="AA1035" t="s">
        <v>90</v>
      </c>
      <c r="AB1035" t="s">
        <v>90</v>
      </c>
      <c r="AC1035">
        <v>0</v>
      </c>
      <c r="AD1035">
        <f>AC1035/AY1035</f>
        <v>0</v>
      </c>
      <c r="AH1035" t="s">
        <v>90</v>
      </c>
      <c r="AI1035" t="s">
        <v>90</v>
      </c>
      <c r="AJ1035" t="s">
        <v>90</v>
      </c>
      <c r="AK1035" t="s">
        <v>90</v>
      </c>
      <c r="AL1035" t="s">
        <v>90</v>
      </c>
      <c r="AM1035" t="s">
        <v>90</v>
      </c>
      <c r="AN1035">
        <v>0</v>
      </c>
      <c r="AO1035" t="s">
        <v>90</v>
      </c>
      <c r="AP1035" t="s">
        <v>90</v>
      </c>
      <c r="AQ1035">
        <v>0</v>
      </c>
      <c r="AR1035" t="s">
        <v>90</v>
      </c>
      <c r="AT1035" t="s">
        <v>90</v>
      </c>
      <c r="AU1035" t="s">
        <v>90</v>
      </c>
      <c r="AW1035">
        <v>2</v>
      </c>
      <c r="AY1035">
        <v>136189</v>
      </c>
    </row>
    <row r="1036" spans="1:51" ht="12.75" customHeight="1" x14ac:dyDescent="0.2">
      <c r="A1036" t="s">
        <v>72</v>
      </c>
      <c r="B1036">
        <v>1993</v>
      </c>
      <c r="C1036" t="s">
        <v>90</v>
      </c>
      <c r="D1036" t="s">
        <v>90</v>
      </c>
      <c r="G1036">
        <v>0</v>
      </c>
      <c r="H1036" t="s">
        <v>90</v>
      </c>
      <c r="I1036" t="s">
        <v>90</v>
      </c>
      <c r="J1036" t="s">
        <v>90</v>
      </c>
      <c r="K1036" t="s">
        <v>90</v>
      </c>
      <c r="L1036" t="s">
        <v>90</v>
      </c>
      <c r="M1036" t="s">
        <v>90</v>
      </c>
      <c r="N1036" t="s">
        <v>90</v>
      </c>
      <c r="O1036">
        <v>1</v>
      </c>
      <c r="P1036" t="s">
        <v>90</v>
      </c>
      <c r="Q1036" t="s">
        <v>90</v>
      </c>
      <c r="R1036" t="s">
        <v>90</v>
      </c>
      <c r="S1036" t="s">
        <v>90</v>
      </c>
      <c r="T1036" t="s">
        <v>90</v>
      </c>
      <c r="U1036" t="s">
        <v>90</v>
      </c>
      <c r="V1036" t="s">
        <v>90</v>
      </c>
      <c r="W1036" t="s">
        <v>90</v>
      </c>
      <c r="X1036" t="s">
        <v>90</v>
      </c>
      <c r="Y1036" t="s">
        <v>90</v>
      </c>
      <c r="Z1036" t="s">
        <v>90</v>
      </c>
      <c r="AA1036" t="s">
        <v>90</v>
      </c>
      <c r="AB1036" t="s">
        <v>90</v>
      </c>
      <c r="AC1036">
        <v>7432</v>
      </c>
      <c r="AD1036">
        <f>AC1036/AY1036</f>
        <v>0.64540220402421133</v>
      </c>
      <c r="AH1036" t="s">
        <v>90</v>
      </c>
      <c r="AI1036" t="s">
        <v>90</v>
      </c>
      <c r="AJ1036" t="s">
        <v>90</v>
      </c>
      <c r="AK1036" t="s">
        <v>90</v>
      </c>
      <c r="AL1036" t="s">
        <v>90</v>
      </c>
      <c r="AM1036" t="s">
        <v>90</v>
      </c>
      <c r="AN1036">
        <v>0</v>
      </c>
      <c r="AO1036" t="s">
        <v>90</v>
      </c>
      <c r="AP1036" t="s">
        <v>90</v>
      </c>
      <c r="AQ1036">
        <v>0</v>
      </c>
      <c r="AR1036" t="s">
        <v>90</v>
      </c>
      <c r="AT1036" t="s">
        <v>90</v>
      </c>
      <c r="AU1036" t="s">
        <v>90</v>
      </c>
      <c r="AW1036">
        <v>2</v>
      </c>
      <c r="AY1036">
        <v>11515.3</v>
      </c>
    </row>
    <row r="1037" spans="1:51" ht="12.75" customHeight="1" x14ac:dyDescent="0.2">
      <c r="A1037" t="s">
        <v>73</v>
      </c>
      <c r="B1037">
        <v>1993</v>
      </c>
      <c r="C1037" t="s">
        <v>90</v>
      </c>
      <c r="D1037" t="s">
        <v>90</v>
      </c>
      <c r="G1037">
        <v>1</v>
      </c>
      <c r="H1037" t="s">
        <v>90</v>
      </c>
      <c r="I1037" t="s">
        <v>90</v>
      </c>
      <c r="J1037" t="s">
        <v>90</v>
      </c>
      <c r="K1037" t="s">
        <v>90</v>
      </c>
      <c r="L1037" t="s">
        <v>90</v>
      </c>
      <c r="M1037" t="s">
        <v>90</v>
      </c>
      <c r="N1037" t="s">
        <v>90</v>
      </c>
      <c r="O1037">
        <v>1</v>
      </c>
      <c r="P1037" t="s">
        <v>90</v>
      </c>
      <c r="Q1037" t="s">
        <v>90</v>
      </c>
      <c r="R1037" t="s">
        <v>90</v>
      </c>
      <c r="S1037" t="s">
        <v>90</v>
      </c>
      <c r="T1037" t="s">
        <v>90</v>
      </c>
      <c r="U1037" t="s">
        <v>90</v>
      </c>
      <c r="V1037" t="s">
        <v>90</v>
      </c>
      <c r="W1037" t="s">
        <v>90</v>
      </c>
      <c r="X1037" t="s">
        <v>90</v>
      </c>
      <c r="Y1037" t="s">
        <v>90</v>
      </c>
      <c r="Z1037" t="s">
        <v>90</v>
      </c>
      <c r="AA1037" t="s">
        <v>90</v>
      </c>
      <c r="AB1037" t="s">
        <v>90</v>
      </c>
      <c r="AC1037">
        <v>13749</v>
      </c>
      <c r="AD1037">
        <f>AC1037/AY1037</f>
        <v>6.0946310152842298E-2</v>
      </c>
      <c r="AH1037" t="s">
        <v>90</v>
      </c>
      <c r="AI1037" t="s">
        <v>90</v>
      </c>
      <c r="AJ1037" t="s">
        <v>90</v>
      </c>
      <c r="AK1037" t="s">
        <v>90</v>
      </c>
      <c r="AL1037" t="s">
        <v>90</v>
      </c>
      <c r="AM1037" t="s">
        <v>90</v>
      </c>
      <c r="AN1037">
        <v>0</v>
      </c>
      <c r="AO1037" t="s">
        <v>90</v>
      </c>
      <c r="AP1037" t="s">
        <v>90</v>
      </c>
      <c r="AQ1037">
        <v>0</v>
      </c>
      <c r="AR1037" t="s">
        <v>90</v>
      </c>
      <c r="AT1037" t="s">
        <v>90</v>
      </c>
      <c r="AU1037" t="s">
        <v>90</v>
      </c>
      <c r="AW1037">
        <v>2</v>
      </c>
      <c r="AY1037">
        <v>225592</v>
      </c>
    </row>
    <row r="1038" spans="1:51" ht="12.75" customHeight="1" x14ac:dyDescent="0.2">
      <c r="A1038" t="s">
        <v>74</v>
      </c>
      <c r="B1038">
        <v>1993</v>
      </c>
      <c r="C1038" t="s">
        <v>90</v>
      </c>
      <c r="D1038" t="s">
        <v>90</v>
      </c>
      <c r="G1038">
        <v>1</v>
      </c>
      <c r="H1038" t="s">
        <v>90</v>
      </c>
      <c r="I1038" t="s">
        <v>90</v>
      </c>
      <c r="J1038" t="s">
        <v>90</v>
      </c>
      <c r="K1038" t="s">
        <v>90</v>
      </c>
      <c r="L1038" t="s">
        <v>90</v>
      </c>
      <c r="M1038" t="s">
        <v>90</v>
      </c>
      <c r="N1038" t="s">
        <v>90</v>
      </c>
      <c r="O1038">
        <v>1</v>
      </c>
      <c r="P1038" t="s">
        <v>90</v>
      </c>
      <c r="Q1038" t="s">
        <v>90</v>
      </c>
      <c r="R1038" t="s">
        <v>90</v>
      </c>
      <c r="S1038" t="s">
        <v>90</v>
      </c>
      <c r="T1038" t="s">
        <v>90</v>
      </c>
      <c r="U1038" t="s">
        <v>90</v>
      </c>
      <c r="V1038" t="s">
        <v>90</v>
      </c>
      <c r="W1038" t="s">
        <v>90</v>
      </c>
      <c r="X1038" t="s">
        <v>90</v>
      </c>
      <c r="Y1038" t="s">
        <v>90</v>
      </c>
      <c r="Z1038" t="s">
        <v>90</v>
      </c>
      <c r="AA1038" t="s">
        <v>90</v>
      </c>
      <c r="AB1038" t="s">
        <v>90</v>
      </c>
      <c r="AC1038">
        <v>10246</v>
      </c>
      <c r="AD1038">
        <f>AC1038/AY1038</f>
        <v>0.17938271756238391</v>
      </c>
      <c r="AH1038" t="s">
        <v>90</v>
      </c>
      <c r="AI1038" t="s">
        <v>90</v>
      </c>
      <c r="AJ1038" t="s">
        <v>90</v>
      </c>
      <c r="AK1038" t="s">
        <v>90</v>
      </c>
      <c r="AL1038" t="s">
        <v>90</v>
      </c>
      <c r="AM1038" t="s">
        <v>90</v>
      </c>
      <c r="AN1038">
        <v>0</v>
      </c>
      <c r="AO1038" t="s">
        <v>90</v>
      </c>
      <c r="AP1038" t="s">
        <v>90</v>
      </c>
      <c r="AQ1038">
        <v>0</v>
      </c>
      <c r="AR1038" t="s">
        <v>90</v>
      </c>
      <c r="AT1038" t="s">
        <v>90</v>
      </c>
      <c r="AU1038" t="s">
        <v>90</v>
      </c>
      <c r="AW1038">
        <v>2</v>
      </c>
      <c r="AY1038">
        <v>57118.1</v>
      </c>
    </row>
    <row r="1039" spans="1:51" ht="12.75" customHeight="1" x14ac:dyDescent="0.2">
      <c r="A1039" t="s">
        <v>75</v>
      </c>
      <c r="B1039">
        <v>1993</v>
      </c>
      <c r="C1039" t="s">
        <v>90</v>
      </c>
      <c r="D1039" t="s">
        <v>90</v>
      </c>
      <c r="G1039">
        <v>1</v>
      </c>
      <c r="H1039" t="s">
        <v>90</v>
      </c>
      <c r="I1039" t="s">
        <v>90</v>
      </c>
      <c r="J1039" t="s">
        <v>90</v>
      </c>
      <c r="K1039" t="s">
        <v>90</v>
      </c>
      <c r="L1039" t="s">
        <v>90</v>
      </c>
      <c r="M1039" t="s">
        <v>90</v>
      </c>
      <c r="N1039" t="s">
        <v>90</v>
      </c>
      <c r="O1039">
        <v>1</v>
      </c>
      <c r="P1039" t="s">
        <v>90</v>
      </c>
      <c r="Q1039" t="s">
        <v>90</v>
      </c>
      <c r="R1039" t="s">
        <v>90</v>
      </c>
      <c r="S1039" t="s">
        <v>90</v>
      </c>
      <c r="T1039" t="s">
        <v>90</v>
      </c>
      <c r="U1039" t="s">
        <v>90</v>
      </c>
      <c r="V1039" t="s">
        <v>90</v>
      </c>
      <c r="W1039" t="s">
        <v>90</v>
      </c>
      <c r="X1039" t="s">
        <v>90</v>
      </c>
      <c r="Y1039" t="s">
        <v>90</v>
      </c>
      <c r="Z1039" t="s">
        <v>90</v>
      </c>
      <c r="AA1039" t="s">
        <v>90</v>
      </c>
      <c r="AB1039" t="s">
        <v>90</v>
      </c>
      <c r="AC1039">
        <v>4202</v>
      </c>
      <c r="AD1039">
        <f>AC1039/AY1039</f>
        <v>6.9688838176613602E-2</v>
      </c>
      <c r="AH1039" t="s">
        <v>90</v>
      </c>
      <c r="AI1039" t="s">
        <v>90</v>
      </c>
      <c r="AJ1039" t="s">
        <v>90</v>
      </c>
      <c r="AK1039" t="s">
        <v>90</v>
      </c>
      <c r="AL1039" t="s">
        <v>90</v>
      </c>
      <c r="AM1039" t="s">
        <v>90</v>
      </c>
      <c r="AN1039">
        <v>0</v>
      </c>
      <c r="AO1039" t="s">
        <v>90</v>
      </c>
      <c r="AP1039" t="s">
        <v>90</v>
      </c>
      <c r="AQ1039">
        <v>0</v>
      </c>
      <c r="AR1039" t="s">
        <v>90</v>
      </c>
      <c r="AT1039" t="s">
        <v>90</v>
      </c>
      <c r="AU1039" t="s">
        <v>90</v>
      </c>
      <c r="AW1039">
        <v>2</v>
      </c>
      <c r="AY1039">
        <v>60296.6</v>
      </c>
    </row>
    <row r="1040" spans="1:51" ht="12.75" customHeight="1" x14ac:dyDescent="0.2">
      <c r="A1040" t="s">
        <v>76</v>
      </c>
      <c r="B1040">
        <v>1993</v>
      </c>
      <c r="C1040" t="s">
        <v>90</v>
      </c>
      <c r="D1040" t="s">
        <v>90</v>
      </c>
      <c r="G1040">
        <v>1</v>
      </c>
      <c r="H1040" t="s">
        <v>90</v>
      </c>
      <c r="I1040" t="s">
        <v>90</v>
      </c>
      <c r="J1040" t="s">
        <v>90</v>
      </c>
      <c r="K1040" t="s">
        <v>90</v>
      </c>
      <c r="L1040" t="s">
        <v>90</v>
      </c>
      <c r="M1040" t="s">
        <v>90</v>
      </c>
      <c r="N1040" t="s">
        <v>90</v>
      </c>
      <c r="O1040">
        <v>0</v>
      </c>
      <c r="P1040" t="s">
        <v>90</v>
      </c>
      <c r="Q1040" t="s">
        <v>90</v>
      </c>
      <c r="R1040" t="s">
        <v>90</v>
      </c>
      <c r="S1040" t="s">
        <v>90</v>
      </c>
      <c r="T1040" t="s">
        <v>90</v>
      </c>
      <c r="U1040" t="s">
        <v>90</v>
      </c>
      <c r="V1040" t="s">
        <v>90</v>
      </c>
      <c r="W1040" t="s">
        <v>90</v>
      </c>
      <c r="X1040" t="s">
        <v>90</v>
      </c>
      <c r="Y1040" t="s">
        <v>90</v>
      </c>
      <c r="Z1040" t="s">
        <v>90</v>
      </c>
      <c r="AA1040" t="s">
        <v>90</v>
      </c>
      <c r="AB1040" t="s">
        <v>90</v>
      </c>
      <c r="AC1040">
        <v>11269</v>
      </c>
      <c r="AD1040">
        <f>AC1040/AY1040</f>
        <v>4.3161692609388402E-2</v>
      </c>
      <c r="AH1040" t="s">
        <v>90</v>
      </c>
      <c r="AI1040" t="s">
        <v>90</v>
      </c>
      <c r="AJ1040" t="s">
        <v>90</v>
      </c>
      <c r="AK1040" t="s">
        <v>90</v>
      </c>
      <c r="AL1040" t="s">
        <v>90</v>
      </c>
      <c r="AM1040" t="s">
        <v>90</v>
      </c>
      <c r="AN1040">
        <v>0</v>
      </c>
      <c r="AO1040" t="s">
        <v>90</v>
      </c>
      <c r="AP1040" t="s">
        <v>90</v>
      </c>
      <c r="AQ1040">
        <v>1</v>
      </c>
      <c r="AR1040" t="s">
        <v>90</v>
      </c>
      <c r="AT1040" t="s">
        <v>90</v>
      </c>
      <c r="AU1040" t="s">
        <v>90</v>
      </c>
      <c r="AW1040">
        <v>2</v>
      </c>
      <c r="AY1040">
        <v>261088</v>
      </c>
    </row>
    <row r="1041" spans="1:51" ht="12.75" customHeight="1" x14ac:dyDescent="0.2">
      <c r="A1041" t="s">
        <v>77</v>
      </c>
      <c r="B1041">
        <v>1993</v>
      </c>
      <c r="C1041" t="s">
        <v>90</v>
      </c>
      <c r="D1041" t="s">
        <v>90</v>
      </c>
      <c r="G1041">
        <v>1</v>
      </c>
      <c r="H1041" t="s">
        <v>90</v>
      </c>
      <c r="I1041" t="s">
        <v>90</v>
      </c>
      <c r="J1041" t="s">
        <v>90</v>
      </c>
      <c r="K1041" t="s">
        <v>90</v>
      </c>
      <c r="L1041" t="s">
        <v>90</v>
      </c>
      <c r="M1041" t="s">
        <v>90</v>
      </c>
      <c r="N1041" t="s">
        <v>90</v>
      </c>
      <c r="O1041">
        <v>0</v>
      </c>
      <c r="P1041" t="s">
        <v>90</v>
      </c>
      <c r="Q1041" t="s">
        <v>90</v>
      </c>
      <c r="R1041" t="s">
        <v>90</v>
      </c>
      <c r="S1041" t="s">
        <v>90</v>
      </c>
      <c r="T1041" t="s">
        <v>90</v>
      </c>
      <c r="U1041" t="s">
        <v>90</v>
      </c>
      <c r="V1041" t="s">
        <v>90</v>
      </c>
      <c r="W1041" t="s">
        <v>90</v>
      </c>
      <c r="X1041" t="s">
        <v>90</v>
      </c>
      <c r="Y1041" t="s">
        <v>90</v>
      </c>
      <c r="Z1041" t="s">
        <v>90</v>
      </c>
      <c r="AA1041" t="s">
        <v>90</v>
      </c>
      <c r="AB1041" t="s">
        <v>90</v>
      </c>
      <c r="AC1041">
        <v>9162</v>
      </c>
      <c r="AD1041">
        <f>AC1041/AY1041</f>
        <v>0.41908142401690601</v>
      </c>
      <c r="AH1041" t="s">
        <v>90</v>
      </c>
      <c r="AI1041" t="s">
        <v>90</v>
      </c>
      <c r="AJ1041" t="s">
        <v>90</v>
      </c>
      <c r="AK1041" t="s">
        <v>90</v>
      </c>
      <c r="AL1041" t="s">
        <v>90</v>
      </c>
      <c r="AM1041" t="s">
        <v>90</v>
      </c>
      <c r="AN1041">
        <v>0</v>
      </c>
      <c r="AO1041" t="s">
        <v>90</v>
      </c>
      <c r="AP1041" t="s">
        <v>90</v>
      </c>
      <c r="AQ1041">
        <v>0</v>
      </c>
      <c r="AR1041" t="s">
        <v>90</v>
      </c>
      <c r="AT1041" t="s">
        <v>90</v>
      </c>
      <c r="AU1041" t="s">
        <v>90</v>
      </c>
      <c r="AW1041">
        <v>2</v>
      </c>
      <c r="AY1041">
        <v>21862.1</v>
      </c>
    </row>
    <row r="1042" spans="1:51" ht="12.75" customHeight="1" x14ac:dyDescent="0.2">
      <c r="A1042" t="s">
        <v>78</v>
      </c>
      <c r="B1042">
        <v>1993</v>
      </c>
      <c r="C1042" t="s">
        <v>90</v>
      </c>
      <c r="D1042" t="s">
        <v>90</v>
      </c>
      <c r="G1042">
        <v>1</v>
      </c>
      <c r="H1042" t="s">
        <v>90</v>
      </c>
      <c r="I1042" t="s">
        <v>90</v>
      </c>
      <c r="J1042" t="s">
        <v>90</v>
      </c>
      <c r="K1042" t="s">
        <v>90</v>
      </c>
      <c r="L1042" t="s">
        <v>90</v>
      </c>
      <c r="M1042" t="s">
        <v>90</v>
      </c>
      <c r="N1042" t="s">
        <v>90</v>
      </c>
      <c r="O1042">
        <v>1</v>
      </c>
      <c r="P1042" t="s">
        <v>90</v>
      </c>
      <c r="Q1042" t="s">
        <v>90</v>
      </c>
      <c r="R1042" t="s">
        <v>90</v>
      </c>
      <c r="S1042" t="s">
        <v>90</v>
      </c>
      <c r="T1042" t="s">
        <v>90</v>
      </c>
      <c r="U1042" t="s">
        <v>90</v>
      </c>
      <c r="V1042" t="s">
        <v>90</v>
      </c>
      <c r="W1042" t="s">
        <v>90</v>
      </c>
      <c r="X1042" t="s">
        <v>90</v>
      </c>
      <c r="Y1042" t="s">
        <v>90</v>
      </c>
      <c r="Z1042" t="s">
        <v>90</v>
      </c>
      <c r="AA1042" t="s">
        <v>90</v>
      </c>
      <c r="AB1042" t="s">
        <v>90</v>
      </c>
      <c r="AC1042">
        <v>23870</v>
      </c>
      <c r="AD1042">
        <f>AC1042/AY1042</f>
        <v>0.37329946999920238</v>
      </c>
      <c r="AH1042" t="s">
        <v>90</v>
      </c>
      <c r="AI1042" t="s">
        <v>90</v>
      </c>
      <c r="AJ1042" t="s">
        <v>90</v>
      </c>
      <c r="AK1042" t="s">
        <v>90</v>
      </c>
      <c r="AL1042" t="s">
        <v>90</v>
      </c>
      <c r="AM1042" t="s">
        <v>90</v>
      </c>
      <c r="AN1042">
        <v>0</v>
      </c>
      <c r="AO1042" t="s">
        <v>90</v>
      </c>
      <c r="AP1042" t="s">
        <v>90</v>
      </c>
      <c r="AQ1042">
        <v>0</v>
      </c>
      <c r="AR1042" t="s">
        <v>90</v>
      </c>
      <c r="AT1042" t="s">
        <v>90</v>
      </c>
      <c r="AU1042" t="s">
        <v>90</v>
      </c>
      <c r="AW1042">
        <v>2</v>
      </c>
      <c r="AY1042">
        <v>63943.3</v>
      </c>
    </row>
    <row r="1043" spans="1:51" ht="12.75" customHeight="1" x14ac:dyDescent="0.2">
      <c r="A1043" t="s">
        <v>80</v>
      </c>
      <c r="B1043">
        <v>1993</v>
      </c>
      <c r="C1043" t="s">
        <v>90</v>
      </c>
      <c r="D1043" t="s">
        <v>90</v>
      </c>
      <c r="G1043">
        <v>0</v>
      </c>
      <c r="H1043" t="s">
        <v>90</v>
      </c>
      <c r="I1043" t="s">
        <v>90</v>
      </c>
      <c r="J1043" t="s">
        <v>90</v>
      </c>
      <c r="K1043" t="s">
        <v>90</v>
      </c>
      <c r="L1043" t="s">
        <v>90</v>
      </c>
      <c r="M1043" t="s">
        <v>90</v>
      </c>
      <c r="N1043" t="s">
        <v>90</v>
      </c>
      <c r="O1043">
        <v>1</v>
      </c>
      <c r="P1043" t="s">
        <v>90</v>
      </c>
      <c r="Q1043" t="s">
        <v>90</v>
      </c>
      <c r="R1043" t="s">
        <v>90</v>
      </c>
      <c r="S1043" t="s">
        <v>90</v>
      </c>
      <c r="T1043" t="s">
        <v>90</v>
      </c>
      <c r="U1043" t="s">
        <v>90</v>
      </c>
      <c r="V1043" t="s">
        <v>90</v>
      </c>
      <c r="W1043" t="s">
        <v>90</v>
      </c>
      <c r="X1043" t="s">
        <v>90</v>
      </c>
      <c r="Y1043" t="s">
        <v>90</v>
      </c>
      <c r="Z1043" t="s">
        <v>90</v>
      </c>
      <c r="AA1043" t="s">
        <v>90</v>
      </c>
      <c r="AB1043" t="s">
        <v>90</v>
      </c>
      <c r="AC1043">
        <v>453</v>
      </c>
      <c r="AD1043">
        <f>AC1043/AY1043</f>
        <v>3.4010030331241177E-2</v>
      </c>
      <c r="AH1043" t="s">
        <v>90</v>
      </c>
      <c r="AI1043" t="s">
        <v>90</v>
      </c>
      <c r="AJ1043" t="s">
        <v>90</v>
      </c>
      <c r="AK1043" t="s">
        <v>90</v>
      </c>
      <c r="AL1043" t="s">
        <v>90</v>
      </c>
      <c r="AM1043" t="s">
        <v>90</v>
      </c>
      <c r="AN1043">
        <v>0</v>
      </c>
      <c r="AO1043" t="s">
        <v>90</v>
      </c>
      <c r="AP1043" t="s">
        <v>90</v>
      </c>
      <c r="AQ1043">
        <v>0</v>
      </c>
      <c r="AR1043" t="s">
        <v>90</v>
      </c>
      <c r="AT1043" t="s">
        <v>90</v>
      </c>
      <c r="AU1043" t="s">
        <v>90</v>
      </c>
      <c r="AW1043">
        <v>2</v>
      </c>
      <c r="AY1043">
        <v>13319.6</v>
      </c>
    </row>
    <row r="1044" spans="1:51" ht="12.75" customHeight="1" x14ac:dyDescent="0.2">
      <c r="A1044" t="s">
        <v>81</v>
      </c>
      <c r="B1044">
        <v>1993</v>
      </c>
      <c r="C1044" t="s">
        <v>90</v>
      </c>
      <c r="D1044" t="s">
        <v>90</v>
      </c>
      <c r="G1044">
        <v>1</v>
      </c>
      <c r="H1044" t="s">
        <v>90</v>
      </c>
      <c r="I1044" t="s">
        <v>90</v>
      </c>
      <c r="J1044" t="s">
        <v>90</v>
      </c>
      <c r="K1044" t="s">
        <v>90</v>
      </c>
      <c r="L1044" t="s">
        <v>90</v>
      </c>
      <c r="M1044" t="s">
        <v>90</v>
      </c>
      <c r="N1044" t="s">
        <v>90</v>
      </c>
      <c r="O1044">
        <v>0</v>
      </c>
      <c r="P1044" t="s">
        <v>90</v>
      </c>
      <c r="Q1044" t="s">
        <v>90</v>
      </c>
      <c r="R1044" t="s">
        <v>90</v>
      </c>
      <c r="S1044" t="s">
        <v>90</v>
      </c>
      <c r="T1044" t="s">
        <v>90</v>
      </c>
      <c r="U1044" t="s">
        <v>90</v>
      </c>
      <c r="V1044" t="s">
        <v>90</v>
      </c>
      <c r="W1044" t="s">
        <v>90</v>
      </c>
      <c r="X1044" t="s">
        <v>90</v>
      </c>
      <c r="Y1044" t="s">
        <v>90</v>
      </c>
      <c r="Z1044" t="s">
        <v>90</v>
      </c>
      <c r="AA1044" t="s">
        <v>90</v>
      </c>
      <c r="AB1044" t="s">
        <v>90</v>
      </c>
      <c r="AC1044">
        <v>0</v>
      </c>
      <c r="AD1044">
        <f>AC1044/AY1044</f>
        <v>0</v>
      </c>
      <c r="AH1044" t="s">
        <v>90</v>
      </c>
      <c r="AI1044" t="s">
        <v>90</v>
      </c>
      <c r="AJ1044" t="s">
        <v>90</v>
      </c>
      <c r="AK1044" t="s">
        <v>90</v>
      </c>
      <c r="AL1044" t="s">
        <v>90</v>
      </c>
      <c r="AM1044" t="s">
        <v>90</v>
      </c>
      <c r="AN1044">
        <v>0</v>
      </c>
      <c r="AO1044" t="s">
        <v>90</v>
      </c>
      <c r="AP1044" t="s">
        <v>90</v>
      </c>
      <c r="AQ1044">
        <v>0</v>
      </c>
      <c r="AR1044" t="s">
        <v>90</v>
      </c>
      <c r="AT1044" t="s">
        <v>90</v>
      </c>
      <c r="AU1044" t="s">
        <v>90</v>
      </c>
      <c r="AW1044">
        <v>2</v>
      </c>
      <c r="AY1044">
        <v>97334.8</v>
      </c>
    </row>
    <row r="1045" spans="1:51" ht="12.75" customHeight="1" x14ac:dyDescent="0.2">
      <c r="A1045" t="s">
        <v>82</v>
      </c>
      <c r="B1045">
        <v>1993</v>
      </c>
      <c r="C1045" t="s">
        <v>90</v>
      </c>
      <c r="D1045" t="s">
        <v>90</v>
      </c>
      <c r="G1045">
        <v>1</v>
      </c>
      <c r="H1045" t="s">
        <v>90</v>
      </c>
      <c r="I1045" t="s">
        <v>90</v>
      </c>
      <c r="J1045" t="s">
        <v>90</v>
      </c>
      <c r="K1045" t="s">
        <v>90</v>
      </c>
      <c r="L1045" t="s">
        <v>90</v>
      </c>
      <c r="M1045" t="s">
        <v>90</v>
      </c>
      <c r="N1045" t="s">
        <v>90</v>
      </c>
      <c r="O1045">
        <v>0</v>
      </c>
      <c r="P1045" t="s">
        <v>90</v>
      </c>
      <c r="Q1045" t="s">
        <v>90</v>
      </c>
      <c r="R1045" t="s">
        <v>90</v>
      </c>
      <c r="S1045" t="s">
        <v>90</v>
      </c>
      <c r="T1045" t="s">
        <v>90</v>
      </c>
      <c r="U1045" t="s">
        <v>90</v>
      </c>
      <c r="V1045" t="s">
        <v>90</v>
      </c>
      <c r="W1045" t="s">
        <v>90</v>
      </c>
      <c r="X1045" t="s">
        <v>90</v>
      </c>
      <c r="Y1045" t="s">
        <v>90</v>
      </c>
      <c r="Z1045" t="s">
        <v>90</v>
      </c>
      <c r="AA1045" t="s">
        <v>90</v>
      </c>
      <c r="AB1045" t="s">
        <v>90</v>
      </c>
      <c r="AC1045">
        <v>15289</v>
      </c>
      <c r="AD1045">
        <f>AC1045/AY1045</f>
        <v>4.4221346800178168E-2</v>
      </c>
      <c r="AH1045" t="s">
        <v>90</v>
      </c>
      <c r="AI1045" t="s">
        <v>90</v>
      </c>
      <c r="AJ1045" t="s">
        <v>90</v>
      </c>
      <c r="AK1045" t="s">
        <v>90</v>
      </c>
      <c r="AL1045" t="s">
        <v>90</v>
      </c>
      <c r="AM1045" t="s">
        <v>90</v>
      </c>
      <c r="AN1045">
        <v>0</v>
      </c>
      <c r="AO1045" t="s">
        <v>90</v>
      </c>
      <c r="AP1045" t="s">
        <v>90</v>
      </c>
      <c r="AQ1045">
        <v>0</v>
      </c>
      <c r="AR1045" t="s">
        <v>90</v>
      </c>
      <c r="AT1045" t="s">
        <v>90</v>
      </c>
      <c r="AU1045" t="s">
        <v>90</v>
      </c>
      <c r="AW1045">
        <v>2</v>
      </c>
      <c r="AY1045">
        <v>345738</v>
      </c>
    </row>
    <row r="1046" spans="1:51" ht="12.75" customHeight="1" x14ac:dyDescent="0.2">
      <c r="A1046" t="s">
        <v>83</v>
      </c>
      <c r="B1046">
        <v>1993</v>
      </c>
      <c r="C1046" t="s">
        <v>90</v>
      </c>
      <c r="D1046" t="s">
        <v>90</v>
      </c>
      <c r="G1046">
        <v>1</v>
      </c>
      <c r="H1046" t="s">
        <v>90</v>
      </c>
      <c r="I1046" t="s">
        <v>90</v>
      </c>
      <c r="J1046" t="s">
        <v>90</v>
      </c>
      <c r="K1046" t="s">
        <v>90</v>
      </c>
      <c r="L1046" t="s">
        <v>90</v>
      </c>
      <c r="M1046" t="s">
        <v>90</v>
      </c>
      <c r="N1046" t="s">
        <v>90</v>
      </c>
      <c r="O1046">
        <v>1</v>
      </c>
      <c r="P1046" t="s">
        <v>90</v>
      </c>
      <c r="Q1046" t="s">
        <v>90</v>
      </c>
      <c r="R1046" t="s">
        <v>90</v>
      </c>
      <c r="S1046" t="s">
        <v>90</v>
      </c>
      <c r="T1046" t="s">
        <v>90</v>
      </c>
      <c r="U1046" t="s">
        <v>90</v>
      </c>
      <c r="V1046" t="s">
        <v>90</v>
      </c>
      <c r="W1046" t="s">
        <v>90</v>
      </c>
      <c r="X1046" t="s">
        <v>90</v>
      </c>
      <c r="Y1046" t="s">
        <v>90</v>
      </c>
      <c r="Z1046" t="s">
        <v>90</v>
      </c>
      <c r="AA1046" t="s">
        <v>90</v>
      </c>
      <c r="AB1046" t="s">
        <v>90</v>
      </c>
      <c r="AC1046">
        <v>0</v>
      </c>
      <c r="AD1046">
        <f>AC1046/AY1046</f>
        <v>0</v>
      </c>
      <c r="AH1046" t="s">
        <v>90</v>
      </c>
      <c r="AI1046" t="s">
        <v>90</v>
      </c>
      <c r="AJ1046" t="s">
        <v>90</v>
      </c>
      <c r="AK1046" t="s">
        <v>90</v>
      </c>
      <c r="AL1046" t="s">
        <v>90</v>
      </c>
      <c r="AM1046" t="s">
        <v>90</v>
      </c>
      <c r="AN1046">
        <v>0</v>
      </c>
      <c r="AO1046" t="s">
        <v>90</v>
      </c>
      <c r="AP1046" t="s">
        <v>90</v>
      </c>
      <c r="AQ1046">
        <v>1</v>
      </c>
      <c r="AR1046" t="s">
        <v>90</v>
      </c>
      <c r="AT1046" t="s">
        <v>90</v>
      </c>
      <c r="AU1046" t="s">
        <v>90</v>
      </c>
      <c r="AW1046">
        <v>2</v>
      </c>
      <c r="AY1046">
        <v>31146.9</v>
      </c>
    </row>
    <row r="1047" spans="1:51" ht="12.75" customHeight="1" x14ac:dyDescent="0.2">
      <c r="A1047" t="s">
        <v>84</v>
      </c>
      <c r="B1047">
        <v>1993</v>
      </c>
      <c r="C1047" t="s">
        <v>90</v>
      </c>
      <c r="D1047" t="s">
        <v>90</v>
      </c>
      <c r="G1047">
        <v>0</v>
      </c>
      <c r="H1047" t="s">
        <v>90</v>
      </c>
      <c r="I1047" t="s">
        <v>90</v>
      </c>
      <c r="J1047" t="s">
        <v>90</v>
      </c>
      <c r="K1047" t="s">
        <v>90</v>
      </c>
      <c r="L1047" t="s">
        <v>90</v>
      </c>
      <c r="M1047" t="s">
        <v>90</v>
      </c>
      <c r="N1047" t="s">
        <v>90</v>
      </c>
      <c r="O1047">
        <v>0</v>
      </c>
      <c r="P1047" t="s">
        <v>90</v>
      </c>
      <c r="Q1047" t="s">
        <v>90</v>
      </c>
      <c r="R1047" t="s">
        <v>90</v>
      </c>
      <c r="S1047" t="s">
        <v>90</v>
      </c>
      <c r="T1047" t="s">
        <v>90</v>
      </c>
      <c r="U1047" t="s">
        <v>90</v>
      </c>
      <c r="V1047" t="s">
        <v>90</v>
      </c>
      <c r="W1047" t="s">
        <v>90</v>
      </c>
      <c r="X1047" t="s">
        <v>90</v>
      </c>
      <c r="Y1047" t="s">
        <v>90</v>
      </c>
      <c r="Z1047" t="s">
        <v>90</v>
      </c>
      <c r="AA1047" t="s">
        <v>90</v>
      </c>
      <c r="AB1047" t="s">
        <v>90</v>
      </c>
      <c r="AC1047">
        <v>140</v>
      </c>
      <c r="AD1047">
        <f>AC1047/AY1047</f>
        <v>1.2350906909450208E-2</v>
      </c>
      <c r="AH1047" t="s">
        <v>90</v>
      </c>
      <c r="AI1047" t="s">
        <v>90</v>
      </c>
      <c r="AJ1047" t="s">
        <v>90</v>
      </c>
      <c r="AK1047" t="s">
        <v>90</v>
      </c>
      <c r="AL1047" t="s">
        <v>90</v>
      </c>
      <c r="AM1047" t="s">
        <v>90</v>
      </c>
      <c r="AN1047">
        <v>0</v>
      </c>
      <c r="AO1047" t="s">
        <v>90</v>
      </c>
      <c r="AP1047" t="s">
        <v>90</v>
      </c>
      <c r="AQ1047">
        <v>0</v>
      </c>
      <c r="AR1047" t="s">
        <v>90</v>
      </c>
      <c r="AT1047" t="s">
        <v>90</v>
      </c>
      <c r="AU1047" t="s">
        <v>90</v>
      </c>
      <c r="AW1047">
        <v>2</v>
      </c>
      <c r="AY1047">
        <v>11335.2</v>
      </c>
    </row>
    <row r="1048" spans="1:51" ht="12.75" customHeight="1" x14ac:dyDescent="0.2">
      <c r="A1048" t="s">
        <v>85</v>
      </c>
      <c r="B1048">
        <v>1993</v>
      </c>
      <c r="C1048" t="s">
        <v>90</v>
      </c>
      <c r="D1048" t="s">
        <v>90</v>
      </c>
      <c r="G1048">
        <v>1</v>
      </c>
      <c r="H1048" t="s">
        <v>90</v>
      </c>
      <c r="I1048" t="s">
        <v>90</v>
      </c>
      <c r="J1048" t="s">
        <v>90</v>
      </c>
      <c r="K1048" t="s">
        <v>90</v>
      </c>
      <c r="L1048" t="s">
        <v>90</v>
      </c>
      <c r="M1048" t="s">
        <v>90</v>
      </c>
      <c r="N1048" t="s">
        <v>90</v>
      </c>
      <c r="O1048">
        <v>0</v>
      </c>
      <c r="P1048" t="s">
        <v>90</v>
      </c>
      <c r="Q1048" t="s">
        <v>90</v>
      </c>
      <c r="R1048" t="s">
        <v>90</v>
      </c>
      <c r="S1048" t="s">
        <v>90</v>
      </c>
      <c r="T1048" t="s">
        <v>90</v>
      </c>
      <c r="U1048" t="s">
        <v>90</v>
      </c>
      <c r="V1048" t="s">
        <v>90</v>
      </c>
      <c r="W1048" t="s">
        <v>90</v>
      </c>
      <c r="X1048" t="s">
        <v>90</v>
      </c>
      <c r="Y1048" t="s">
        <v>90</v>
      </c>
      <c r="Z1048" t="s">
        <v>90</v>
      </c>
      <c r="AA1048" t="s">
        <v>90</v>
      </c>
      <c r="AB1048" t="s">
        <v>90</v>
      </c>
      <c r="AC1048">
        <v>30</v>
      </c>
      <c r="AD1048">
        <f>AC1048/AY1048</f>
        <v>2.028534721752654E-4</v>
      </c>
      <c r="AH1048" t="s">
        <v>90</v>
      </c>
      <c r="AI1048" t="s">
        <v>90</v>
      </c>
      <c r="AJ1048" t="s">
        <v>90</v>
      </c>
      <c r="AK1048" t="s">
        <v>90</v>
      </c>
      <c r="AL1048" t="s">
        <v>90</v>
      </c>
      <c r="AM1048" t="s">
        <v>90</v>
      </c>
      <c r="AN1048">
        <v>0</v>
      </c>
      <c r="AO1048" t="s">
        <v>90</v>
      </c>
      <c r="AP1048" t="s">
        <v>90</v>
      </c>
      <c r="AQ1048">
        <v>0.5</v>
      </c>
      <c r="AR1048" t="s">
        <v>90</v>
      </c>
      <c r="AT1048" t="s">
        <v>90</v>
      </c>
      <c r="AU1048" t="s">
        <v>90</v>
      </c>
      <c r="AW1048">
        <v>2</v>
      </c>
      <c r="AY1048">
        <v>147890</v>
      </c>
    </row>
    <row r="1049" spans="1:51" ht="12.75" customHeight="1" x14ac:dyDescent="0.2">
      <c r="A1049" t="s">
        <v>86</v>
      </c>
      <c r="B1049">
        <v>1993</v>
      </c>
      <c r="C1049" t="s">
        <v>90</v>
      </c>
      <c r="D1049" t="s">
        <v>90</v>
      </c>
      <c r="G1049">
        <v>1</v>
      </c>
      <c r="H1049" t="s">
        <v>90</v>
      </c>
      <c r="I1049" t="s">
        <v>90</v>
      </c>
      <c r="J1049" t="s">
        <v>90</v>
      </c>
      <c r="K1049" t="s">
        <v>90</v>
      </c>
      <c r="L1049" t="s">
        <v>90</v>
      </c>
      <c r="M1049" t="s">
        <v>90</v>
      </c>
      <c r="N1049" t="s">
        <v>90</v>
      </c>
      <c r="O1049">
        <v>1</v>
      </c>
      <c r="P1049" t="s">
        <v>90</v>
      </c>
      <c r="Q1049" t="s">
        <v>90</v>
      </c>
      <c r="R1049" t="s">
        <v>90</v>
      </c>
      <c r="S1049" t="s">
        <v>90</v>
      </c>
      <c r="T1049" t="s">
        <v>90</v>
      </c>
      <c r="U1049" t="s">
        <v>90</v>
      </c>
      <c r="V1049" t="s">
        <v>90</v>
      </c>
      <c r="W1049" t="s">
        <v>90</v>
      </c>
      <c r="X1049" t="s">
        <v>90</v>
      </c>
      <c r="Y1049" t="s">
        <v>90</v>
      </c>
      <c r="Z1049" t="s">
        <v>90</v>
      </c>
      <c r="AA1049" t="s">
        <v>90</v>
      </c>
      <c r="AB1049" t="s">
        <v>90</v>
      </c>
      <c r="AC1049">
        <v>4726</v>
      </c>
      <c r="AD1049">
        <f>AC1049/AY1049</f>
        <v>4.0213747213287722E-2</v>
      </c>
      <c r="AH1049" t="s">
        <v>90</v>
      </c>
      <c r="AI1049" t="s">
        <v>90</v>
      </c>
      <c r="AJ1049" t="s">
        <v>90</v>
      </c>
      <c r="AK1049" t="s">
        <v>90</v>
      </c>
      <c r="AL1049" t="s">
        <v>90</v>
      </c>
      <c r="AM1049" t="s">
        <v>90</v>
      </c>
      <c r="AN1049">
        <v>0</v>
      </c>
      <c r="AO1049" t="s">
        <v>90</v>
      </c>
      <c r="AP1049" t="s">
        <v>90</v>
      </c>
      <c r="AQ1049">
        <v>1</v>
      </c>
      <c r="AR1049" t="s">
        <v>90</v>
      </c>
      <c r="AT1049" t="s">
        <v>90</v>
      </c>
      <c r="AU1049" t="s">
        <v>90</v>
      </c>
      <c r="AW1049">
        <v>2</v>
      </c>
      <c r="AY1049">
        <v>117522</v>
      </c>
    </row>
    <row r="1050" spans="1:51" ht="12.75" customHeight="1" x14ac:dyDescent="0.2">
      <c r="A1050" t="s">
        <v>87</v>
      </c>
      <c r="B1050">
        <v>1993</v>
      </c>
      <c r="C1050" t="s">
        <v>90</v>
      </c>
      <c r="D1050" t="s">
        <v>90</v>
      </c>
      <c r="G1050">
        <v>0</v>
      </c>
      <c r="H1050" t="s">
        <v>90</v>
      </c>
      <c r="I1050" t="s">
        <v>90</v>
      </c>
      <c r="J1050" t="s">
        <v>90</v>
      </c>
      <c r="K1050" t="s">
        <v>90</v>
      </c>
      <c r="L1050" t="s">
        <v>90</v>
      </c>
      <c r="M1050" t="s">
        <v>90</v>
      </c>
      <c r="N1050" t="s">
        <v>90</v>
      </c>
      <c r="O1050">
        <v>0</v>
      </c>
      <c r="P1050" t="s">
        <v>90</v>
      </c>
      <c r="Q1050" t="s">
        <v>90</v>
      </c>
      <c r="R1050" t="s">
        <v>90</v>
      </c>
      <c r="S1050" t="s">
        <v>90</v>
      </c>
      <c r="T1050" t="s">
        <v>90</v>
      </c>
      <c r="U1050" t="s">
        <v>90</v>
      </c>
      <c r="V1050" t="s">
        <v>90</v>
      </c>
      <c r="W1050" t="s">
        <v>90</v>
      </c>
      <c r="X1050" t="s">
        <v>90</v>
      </c>
      <c r="Y1050" t="s">
        <v>90</v>
      </c>
      <c r="Z1050" t="s">
        <v>90</v>
      </c>
      <c r="AA1050" t="s">
        <v>90</v>
      </c>
      <c r="AB1050" t="s">
        <v>90</v>
      </c>
      <c r="AC1050">
        <v>140</v>
      </c>
      <c r="AD1050">
        <f>AC1050/AY1050</f>
        <v>4.6607940661433263E-3</v>
      </c>
      <c r="AH1050" t="s">
        <v>90</v>
      </c>
      <c r="AI1050" t="s">
        <v>90</v>
      </c>
      <c r="AJ1050" t="s">
        <v>90</v>
      </c>
      <c r="AK1050" t="s">
        <v>90</v>
      </c>
      <c r="AL1050" t="s">
        <v>90</v>
      </c>
      <c r="AM1050" t="s">
        <v>90</v>
      </c>
      <c r="AN1050">
        <v>0</v>
      </c>
      <c r="AO1050" t="s">
        <v>90</v>
      </c>
      <c r="AP1050" t="s">
        <v>90</v>
      </c>
      <c r="AQ1050">
        <v>0</v>
      </c>
      <c r="AR1050" t="s">
        <v>90</v>
      </c>
      <c r="AT1050" t="s">
        <v>90</v>
      </c>
      <c r="AU1050" t="s">
        <v>90</v>
      </c>
      <c r="AW1050">
        <v>2</v>
      </c>
      <c r="AY1050">
        <v>30037.8</v>
      </c>
    </row>
    <row r="1051" spans="1:51" ht="12.75" customHeight="1" x14ac:dyDescent="0.2">
      <c r="A1051" t="s">
        <v>88</v>
      </c>
      <c r="B1051">
        <v>1993</v>
      </c>
      <c r="C1051" t="s">
        <v>90</v>
      </c>
      <c r="D1051" t="s">
        <v>90</v>
      </c>
      <c r="G1051">
        <v>1</v>
      </c>
      <c r="H1051" t="s">
        <v>90</v>
      </c>
      <c r="I1051" t="s">
        <v>90</v>
      </c>
      <c r="J1051" t="s">
        <v>90</v>
      </c>
      <c r="K1051" t="s">
        <v>90</v>
      </c>
      <c r="L1051" t="s">
        <v>90</v>
      </c>
      <c r="M1051" t="s">
        <v>90</v>
      </c>
      <c r="N1051" t="s">
        <v>90</v>
      </c>
      <c r="O1051">
        <v>1</v>
      </c>
      <c r="P1051" t="s">
        <v>90</v>
      </c>
      <c r="Q1051" t="s">
        <v>90</v>
      </c>
      <c r="R1051" t="s">
        <v>90</v>
      </c>
      <c r="S1051" t="s">
        <v>90</v>
      </c>
      <c r="T1051" t="s">
        <v>90</v>
      </c>
      <c r="U1051" t="s">
        <v>90</v>
      </c>
      <c r="V1051" t="s">
        <v>90</v>
      </c>
      <c r="W1051" t="s">
        <v>90</v>
      </c>
      <c r="X1051" t="s">
        <v>90</v>
      </c>
      <c r="Y1051" t="s">
        <v>90</v>
      </c>
      <c r="Z1051" t="s">
        <v>90</v>
      </c>
      <c r="AA1051" t="s">
        <v>90</v>
      </c>
      <c r="AB1051" t="s">
        <v>90</v>
      </c>
      <c r="AC1051">
        <v>10161</v>
      </c>
      <c r="AD1051">
        <f>AC1051/AY1051</f>
        <v>9.7779959005744974E-2</v>
      </c>
      <c r="AH1051" t="s">
        <v>90</v>
      </c>
      <c r="AI1051" t="s">
        <v>90</v>
      </c>
      <c r="AJ1051" t="s">
        <v>90</v>
      </c>
      <c r="AK1051" t="s">
        <v>90</v>
      </c>
      <c r="AL1051" t="s">
        <v>90</v>
      </c>
      <c r="AM1051" t="s">
        <v>90</v>
      </c>
      <c r="AN1051">
        <v>0</v>
      </c>
      <c r="AO1051" t="s">
        <v>90</v>
      </c>
      <c r="AP1051" t="s">
        <v>90</v>
      </c>
      <c r="AQ1051">
        <v>0</v>
      </c>
      <c r="AR1051" t="s">
        <v>90</v>
      </c>
      <c r="AT1051" t="s">
        <v>90</v>
      </c>
      <c r="AU1051" t="s">
        <v>90</v>
      </c>
      <c r="AW1051">
        <v>2</v>
      </c>
      <c r="AY1051">
        <v>103917</v>
      </c>
    </row>
    <row r="1052" spans="1:51" ht="12.75" customHeight="1" x14ac:dyDescent="0.2">
      <c r="A1052" t="s">
        <v>89</v>
      </c>
      <c r="B1052">
        <v>1993</v>
      </c>
      <c r="C1052" t="s">
        <v>90</v>
      </c>
      <c r="D1052" t="s">
        <v>90</v>
      </c>
      <c r="G1052">
        <v>1</v>
      </c>
      <c r="H1052" t="s">
        <v>90</v>
      </c>
      <c r="I1052" t="s">
        <v>90</v>
      </c>
      <c r="J1052" t="s">
        <v>90</v>
      </c>
      <c r="K1052" t="s">
        <v>90</v>
      </c>
      <c r="L1052" t="s">
        <v>90</v>
      </c>
      <c r="M1052" t="s">
        <v>90</v>
      </c>
      <c r="N1052" t="s">
        <v>90</v>
      </c>
      <c r="O1052">
        <v>0</v>
      </c>
      <c r="P1052" t="s">
        <v>90</v>
      </c>
      <c r="Q1052" t="s">
        <v>90</v>
      </c>
      <c r="R1052" t="s">
        <v>90</v>
      </c>
      <c r="S1052" t="s">
        <v>90</v>
      </c>
      <c r="T1052" t="s">
        <v>90</v>
      </c>
      <c r="U1052" t="s">
        <v>90</v>
      </c>
      <c r="V1052" t="s">
        <v>90</v>
      </c>
      <c r="W1052" t="s">
        <v>90</v>
      </c>
      <c r="X1052" t="s">
        <v>90</v>
      </c>
      <c r="Y1052" t="s">
        <v>90</v>
      </c>
      <c r="Z1052" t="s">
        <v>90</v>
      </c>
      <c r="AA1052" t="s">
        <v>90</v>
      </c>
      <c r="AB1052" t="s">
        <v>90</v>
      </c>
      <c r="AC1052">
        <v>250</v>
      </c>
      <c r="AD1052">
        <f>AC1052/AY1052</f>
        <v>2.681301568132409E-2</v>
      </c>
      <c r="AH1052" t="s">
        <v>90</v>
      </c>
      <c r="AI1052" t="s">
        <v>90</v>
      </c>
      <c r="AJ1052" t="s">
        <v>90</v>
      </c>
      <c r="AK1052" t="s">
        <v>90</v>
      </c>
      <c r="AL1052" t="s">
        <v>90</v>
      </c>
      <c r="AM1052" t="s">
        <v>90</v>
      </c>
      <c r="AN1052">
        <v>0</v>
      </c>
      <c r="AO1052" t="s">
        <v>90</v>
      </c>
      <c r="AP1052" t="s">
        <v>90</v>
      </c>
      <c r="AQ1052">
        <v>1</v>
      </c>
      <c r="AR1052" t="s">
        <v>90</v>
      </c>
      <c r="AT1052" t="s">
        <v>90</v>
      </c>
      <c r="AU1052" t="s">
        <v>90</v>
      </c>
      <c r="AW1052">
        <v>2</v>
      </c>
      <c r="AY1052">
        <v>9323.83</v>
      </c>
    </row>
    <row r="1053" spans="1:51" ht="12.75" customHeight="1" x14ac:dyDescent="0.2">
      <c r="A1053" t="s">
        <v>34</v>
      </c>
      <c r="B1053">
        <v>1994</v>
      </c>
      <c r="C1053" t="s">
        <v>90</v>
      </c>
      <c r="D1053" t="s">
        <v>90</v>
      </c>
      <c r="G1053">
        <v>1</v>
      </c>
      <c r="H1053" t="s">
        <v>90</v>
      </c>
      <c r="I1053" t="s">
        <v>90</v>
      </c>
      <c r="J1053" t="s">
        <v>90</v>
      </c>
      <c r="K1053" t="s">
        <v>90</v>
      </c>
      <c r="L1053" t="s">
        <v>90</v>
      </c>
      <c r="M1053" t="s">
        <v>90</v>
      </c>
      <c r="N1053" t="s">
        <v>90</v>
      </c>
      <c r="O1053">
        <v>0</v>
      </c>
      <c r="P1053" t="s">
        <v>90</v>
      </c>
      <c r="Q1053" t="s">
        <v>90</v>
      </c>
      <c r="R1053" t="s">
        <v>90</v>
      </c>
      <c r="S1053" t="s">
        <v>90</v>
      </c>
      <c r="T1053" t="s">
        <v>90</v>
      </c>
      <c r="U1053" t="s">
        <v>90</v>
      </c>
      <c r="V1053" t="s">
        <v>90</v>
      </c>
      <c r="W1053" t="s">
        <v>90</v>
      </c>
      <c r="X1053" t="s">
        <v>90</v>
      </c>
      <c r="Y1053" t="s">
        <v>90</v>
      </c>
      <c r="Z1053" t="s">
        <v>90</v>
      </c>
      <c r="AA1053" t="s">
        <v>90</v>
      </c>
      <c r="AB1053" t="s">
        <v>90</v>
      </c>
      <c r="AC1053">
        <v>5271</v>
      </c>
      <c r="AD1053">
        <f>AC1053/AY1053</f>
        <v>6.7608994009979093E-2</v>
      </c>
      <c r="AH1053" t="s">
        <v>90</v>
      </c>
      <c r="AI1053" t="s">
        <v>90</v>
      </c>
      <c r="AJ1053" t="s">
        <v>90</v>
      </c>
      <c r="AK1053" t="s">
        <v>90</v>
      </c>
      <c r="AL1053" t="s">
        <v>90</v>
      </c>
      <c r="AM1053" t="s">
        <v>90</v>
      </c>
      <c r="AN1053">
        <v>0</v>
      </c>
      <c r="AO1053" t="s">
        <v>90</v>
      </c>
      <c r="AP1053" t="s">
        <v>90</v>
      </c>
      <c r="AQ1053">
        <v>0</v>
      </c>
      <c r="AR1053" t="s">
        <v>90</v>
      </c>
      <c r="AT1053" t="s">
        <v>90</v>
      </c>
      <c r="AU1053" t="s">
        <v>90</v>
      </c>
      <c r="AW1053">
        <v>2</v>
      </c>
      <c r="AY1053">
        <v>77963</v>
      </c>
    </row>
    <row r="1054" spans="1:51" ht="12.75" customHeight="1" x14ac:dyDescent="0.2">
      <c r="A1054" t="s">
        <v>35</v>
      </c>
      <c r="B1054">
        <v>1994</v>
      </c>
      <c r="C1054" t="s">
        <v>90</v>
      </c>
      <c r="D1054" t="s">
        <v>90</v>
      </c>
      <c r="G1054">
        <v>1</v>
      </c>
      <c r="H1054" t="s">
        <v>90</v>
      </c>
      <c r="I1054" t="s">
        <v>90</v>
      </c>
      <c r="J1054" t="s">
        <v>90</v>
      </c>
      <c r="K1054" t="s">
        <v>90</v>
      </c>
      <c r="L1054" t="s">
        <v>90</v>
      </c>
      <c r="M1054" t="s">
        <v>90</v>
      </c>
      <c r="N1054" t="s">
        <v>90</v>
      </c>
      <c r="O1054">
        <v>1</v>
      </c>
      <c r="P1054" t="s">
        <v>90</v>
      </c>
      <c r="Q1054" t="s">
        <v>90</v>
      </c>
      <c r="R1054" t="s">
        <v>90</v>
      </c>
      <c r="S1054" t="s">
        <v>90</v>
      </c>
      <c r="T1054" t="s">
        <v>90</v>
      </c>
      <c r="U1054" t="s">
        <v>90</v>
      </c>
      <c r="V1054">
        <v>0</v>
      </c>
      <c r="W1054">
        <v>0</v>
      </c>
      <c r="X1054">
        <v>0</v>
      </c>
      <c r="Y1054">
        <v>0</v>
      </c>
      <c r="Z1054">
        <v>1</v>
      </c>
      <c r="AA1054">
        <v>0</v>
      </c>
      <c r="AB1054">
        <v>0</v>
      </c>
      <c r="AC1054">
        <v>1685</v>
      </c>
      <c r="AD1054">
        <f>AC1054/AY1054</f>
        <v>0.11177965145976929</v>
      </c>
      <c r="AH1054" t="s">
        <v>90</v>
      </c>
      <c r="AI1054" t="s">
        <v>90</v>
      </c>
      <c r="AJ1054" t="s">
        <v>90</v>
      </c>
      <c r="AK1054" t="s">
        <v>90</v>
      </c>
      <c r="AL1054" t="s">
        <v>90</v>
      </c>
      <c r="AM1054" t="s">
        <v>90</v>
      </c>
      <c r="AN1054">
        <v>0</v>
      </c>
      <c r="AO1054" t="s">
        <v>90</v>
      </c>
      <c r="AP1054" t="s">
        <v>90</v>
      </c>
      <c r="AQ1054">
        <v>1</v>
      </c>
      <c r="AR1054" t="s">
        <v>90</v>
      </c>
      <c r="AT1054" t="s">
        <v>90</v>
      </c>
      <c r="AU1054" t="s">
        <v>90</v>
      </c>
      <c r="AW1054">
        <v>2</v>
      </c>
      <c r="AY1054">
        <v>15074.3</v>
      </c>
    </row>
    <row r="1055" spans="1:51" ht="12.75" customHeight="1" x14ac:dyDescent="0.2">
      <c r="A1055" t="s">
        <v>36</v>
      </c>
      <c r="B1055">
        <v>1994</v>
      </c>
      <c r="C1055" t="s">
        <v>90</v>
      </c>
      <c r="D1055" t="s">
        <v>90</v>
      </c>
      <c r="G1055">
        <v>1</v>
      </c>
      <c r="H1055" t="s">
        <v>90</v>
      </c>
      <c r="I1055" t="s">
        <v>90</v>
      </c>
      <c r="J1055" t="s">
        <v>90</v>
      </c>
      <c r="K1055" t="s">
        <v>90</v>
      </c>
      <c r="L1055" t="s">
        <v>90</v>
      </c>
      <c r="M1055" t="s">
        <v>90</v>
      </c>
      <c r="N1055" t="s">
        <v>90</v>
      </c>
      <c r="O1055">
        <v>0</v>
      </c>
      <c r="P1055" t="s">
        <v>90</v>
      </c>
      <c r="Q1055" t="s">
        <v>90</v>
      </c>
      <c r="R1055" t="s">
        <v>90</v>
      </c>
      <c r="S1055" t="s">
        <v>90</v>
      </c>
      <c r="T1055" t="s">
        <v>90</v>
      </c>
      <c r="U1055" t="s">
        <v>90</v>
      </c>
      <c r="V1055" t="s">
        <v>90</v>
      </c>
      <c r="W1055" t="s">
        <v>90</v>
      </c>
      <c r="X1055" t="s">
        <v>90</v>
      </c>
      <c r="Y1055" t="s">
        <v>90</v>
      </c>
      <c r="Z1055" t="s">
        <v>90</v>
      </c>
      <c r="AA1055" t="s">
        <v>90</v>
      </c>
      <c r="AB1055" t="s">
        <v>90</v>
      </c>
      <c r="AC1055">
        <v>9423</v>
      </c>
      <c r="AD1055">
        <f>AC1055/AY1055</f>
        <v>0.11830166862727128</v>
      </c>
      <c r="AH1055" t="s">
        <v>90</v>
      </c>
      <c r="AI1055" t="s">
        <v>90</v>
      </c>
      <c r="AJ1055" t="s">
        <v>90</v>
      </c>
      <c r="AK1055" t="s">
        <v>90</v>
      </c>
      <c r="AL1055" t="s">
        <v>90</v>
      </c>
      <c r="AM1055" t="s">
        <v>90</v>
      </c>
      <c r="AN1055">
        <v>0</v>
      </c>
      <c r="AO1055" t="s">
        <v>90</v>
      </c>
      <c r="AP1055" t="s">
        <v>90</v>
      </c>
      <c r="AQ1055">
        <v>0</v>
      </c>
      <c r="AR1055" t="s">
        <v>90</v>
      </c>
      <c r="AT1055" t="s">
        <v>90</v>
      </c>
      <c r="AU1055" t="s">
        <v>90</v>
      </c>
      <c r="AW1055">
        <v>2</v>
      </c>
      <c r="AY1055">
        <v>79652.3</v>
      </c>
    </row>
    <row r="1056" spans="1:51" ht="12.75" customHeight="1" x14ac:dyDescent="0.2">
      <c r="A1056" t="s">
        <v>38</v>
      </c>
      <c r="B1056">
        <v>1994</v>
      </c>
      <c r="C1056" t="s">
        <v>90</v>
      </c>
      <c r="D1056" t="s">
        <v>90</v>
      </c>
      <c r="G1056">
        <v>1</v>
      </c>
      <c r="H1056" t="s">
        <v>90</v>
      </c>
      <c r="I1056" t="s">
        <v>90</v>
      </c>
      <c r="J1056" t="s">
        <v>90</v>
      </c>
      <c r="K1056" t="s">
        <v>90</v>
      </c>
      <c r="L1056" t="s">
        <v>90</v>
      </c>
      <c r="M1056" t="s">
        <v>90</v>
      </c>
      <c r="N1056" t="s">
        <v>90</v>
      </c>
      <c r="O1056">
        <v>0</v>
      </c>
      <c r="P1056" t="s">
        <v>90</v>
      </c>
      <c r="Q1056" t="s">
        <v>90</v>
      </c>
      <c r="R1056" t="s">
        <v>90</v>
      </c>
      <c r="S1056" t="s">
        <v>90</v>
      </c>
      <c r="T1056" t="s">
        <v>90</v>
      </c>
      <c r="U1056" t="s">
        <v>90</v>
      </c>
      <c r="V1056" t="s">
        <v>90</v>
      </c>
      <c r="W1056" t="s">
        <v>90</v>
      </c>
      <c r="X1056" t="s">
        <v>90</v>
      </c>
      <c r="Y1056" t="s">
        <v>90</v>
      </c>
      <c r="Z1056" t="s">
        <v>90</v>
      </c>
      <c r="AA1056" t="s">
        <v>90</v>
      </c>
      <c r="AB1056" t="s">
        <v>90</v>
      </c>
      <c r="AC1056">
        <v>15665</v>
      </c>
      <c r="AD1056">
        <f>AC1056/AY1056</f>
        <v>0.36539511189277701</v>
      </c>
      <c r="AH1056" t="s">
        <v>90</v>
      </c>
      <c r="AI1056" t="s">
        <v>90</v>
      </c>
      <c r="AJ1056" t="s">
        <v>90</v>
      </c>
      <c r="AK1056" t="s">
        <v>90</v>
      </c>
      <c r="AL1056" t="s">
        <v>90</v>
      </c>
      <c r="AM1056" t="s">
        <v>90</v>
      </c>
      <c r="AN1056">
        <v>0</v>
      </c>
      <c r="AO1056" t="s">
        <v>90</v>
      </c>
      <c r="AP1056" t="s">
        <v>90</v>
      </c>
      <c r="AQ1056">
        <v>0</v>
      </c>
      <c r="AR1056" t="s">
        <v>90</v>
      </c>
      <c r="AT1056" t="s">
        <v>90</v>
      </c>
      <c r="AU1056" t="s">
        <v>90</v>
      </c>
      <c r="AW1056">
        <v>2</v>
      </c>
      <c r="AY1056">
        <v>42871.4</v>
      </c>
    </row>
    <row r="1057" spans="1:51" ht="12.75" customHeight="1" x14ac:dyDescent="0.2">
      <c r="A1057" t="s">
        <v>39</v>
      </c>
      <c r="B1057">
        <v>1994</v>
      </c>
      <c r="C1057" t="s">
        <v>90</v>
      </c>
      <c r="D1057" t="s">
        <v>90</v>
      </c>
      <c r="G1057">
        <v>1</v>
      </c>
      <c r="H1057" t="s">
        <v>90</v>
      </c>
      <c r="I1057" t="s">
        <v>90</v>
      </c>
      <c r="J1057" t="s">
        <v>90</v>
      </c>
      <c r="K1057" t="s">
        <v>90</v>
      </c>
      <c r="L1057" t="s">
        <v>90</v>
      </c>
      <c r="M1057" t="s">
        <v>90</v>
      </c>
      <c r="N1057" t="s">
        <v>90</v>
      </c>
      <c r="O1057">
        <v>1</v>
      </c>
      <c r="P1057" t="s">
        <v>90</v>
      </c>
      <c r="Q1057" t="s">
        <v>90</v>
      </c>
      <c r="R1057" t="s">
        <v>90</v>
      </c>
      <c r="S1057" t="s">
        <v>90</v>
      </c>
      <c r="T1057" t="s">
        <v>90</v>
      </c>
      <c r="U1057" t="s">
        <v>90</v>
      </c>
      <c r="V1057" t="s">
        <v>90</v>
      </c>
      <c r="W1057" t="s">
        <v>90</v>
      </c>
      <c r="X1057" t="s">
        <v>90</v>
      </c>
      <c r="Y1057" t="s">
        <v>90</v>
      </c>
      <c r="Z1057" t="s">
        <v>90</v>
      </c>
      <c r="AA1057" t="s">
        <v>90</v>
      </c>
      <c r="AB1057" t="s">
        <v>90</v>
      </c>
      <c r="AC1057">
        <v>119159</v>
      </c>
      <c r="AD1057">
        <f>AC1057/AY1057</f>
        <v>0.1638300475848064</v>
      </c>
      <c r="AH1057" t="s">
        <v>90</v>
      </c>
      <c r="AI1057" t="s">
        <v>90</v>
      </c>
      <c r="AJ1057" t="s">
        <v>90</v>
      </c>
      <c r="AK1057" t="s">
        <v>90</v>
      </c>
      <c r="AL1057" t="s">
        <v>90</v>
      </c>
      <c r="AM1057" t="s">
        <v>90</v>
      </c>
      <c r="AN1057">
        <v>0</v>
      </c>
      <c r="AO1057" t="s">
        <v>90</v>
      </c>
      <c r="AP1057" t="s">
        <v>90</v>
      </c>
      <c r="AQ1057">
        <v>0.5</v>
      </c>
      <c r="AR1057" t="s">
        <v>90</v>
      </c>
      <c r="AT1057" t="s">
        <v>90</v>
      </c>
      <c r="AU1057" t="s">
        <v>90</v>
      </c>
      <c r="AW1057">
        <v>2</v>
      </c>
      <c r="AY1057">
        <v>727333</v>
      </c>
    </row>
    <row r="1058" spans="1:51" ht="12.75" customHeight="1" x14ac:dyDescent="0.2">
      <c r="A1058" t="s">
        <v>40</v>
      </c>
      <c r="B1058">
        <v>1994</v>
      </c>
      <c r="C1058" t="s">
        <v>90</v>
      </c>
      <c r="D1058" t="s">
        <v>90</v>
      </c>
      <c r="G1058">
        <v>1</v>
      </c>
      <c r="H1058" t="s">
        <v>90</v>
      </c>
      <c r="I1058" t="s">
        <v>90</v>
      </c>
      <c r="J1058" t="s">
        <v>90</v>
      </c>
      <c r="K1058" t="s">
        <v>90</v>
      </c>
      <c r="L1058" t="s">
        <v>90</v>
      </c>
      <c r="M1058" t="s">
        <v>90</v>
      </c>
      <c r="N1058" t="s">
        <v>90</v>
      </c>
      <c r="O1058">
        <v>0</v>
      </c>
      <c r="P1058" t="s">
        <v>90</v>
      </c>
      <c r="Q1058" t="s">
        <v>90</v>
      </c>
      <c r="R1058" t="s">
        <v>90</v>
      </c>
      <c r="S1058" t="s">
        <v>90</v>
      </c>
      <c r="T1058" t="s">
        <v>90</v>
      </c>
      <c r="U1058" t="s">
        <v>90</v>
      </c>
      <c r="V1058" t="s">
        <v>90</v>
      </c>
      <c r="W1058" t="s">
        <v>90</v>
      </c>
      <c r="X1058" t="s">
        <v>90</v>
      </c>
      <c r="Y1058" t="s">
        <v>90</v>
      </c>
      <c r="Z1058" t="s">
        <v>90</v>
      </c>
      <c r="AA1058" t="s">
        <v>90</v>
      </c>
      <c r="AB1058" t="s">
        <v>90</v>
      </c>
      <c r="AC1058">
        <v>9662</v>
      </c>
      <c r="AD1058">
        <f>AC1058/AY1058</f>
        <v>0.11530121876562539</v>
      </c>
      <c r="AE1058">
        <v>307.58300000000003</v>
      </c>
      <c r="AH1058" t="s">
        <v>90</v>
      </c>
      <c r="AI1058" t="s">
        <v>90</v>
      </c>
      <c r="AJ1058" t="s">
        <v>90</v>
      </c>
      <c r="AK1058" t="s">
        <v>90</v>
      </c>
      <c r="AL1058" t="s">
        <v>90</v>
      </c>
      <c r="AM1058" t="s">
        <v>90</v>
      </c>
      <c r="AN1058">
        <v>0</v>
      </c>
      <c r="AO1058" t="s">
        <v>90</v>
      </c>
      <c r="AP1058" t="s">
        <v>90</v>
      </c>
      <c r="AQ1058">
        <v>1</v>
      </c>
      <c r="AR1058" t="s">
        <v>90</v>
      </c>
      <c r="AT1058" t="s">
        <v>90</v>
      </c>
      <c r="AU1058" t="s">
        <v>90</v>
      </c>
      <c r="AW1058">
        <v>2</v>
      </c>
      <c r="AY1058">
        <v>83797.899999999994</v>
      </c>
    </row>
    <row r="1059" spans="1:51" ht="12.75" customHeight="1" x14ac:dyDescent="0.2">
      <c r="A1059" t="s">
        <v>41</v>
      </c>
      <c r="B1059">
        <v>1994</v>
      </c>
      <c r="C1059" t="s">
        <v>90</v>
      </c>
      <c r="D1059" t="s">
        <v>90</v>
      </c>
      <c r="G1059">
        <v>1</v>
      </c>
      <c r="H1059" t="s">
        <v>90</v>
      </c>
      <c r="I1059" t="s">
        <v>90</v>
      </c>
      <c r="J1059" t="s">
        <v>90</v>
      </c>
      <c r="K1059" t="s">
        <v>90</v>
      </c>
      <c r="L1059" t="s">
        <v>90</v>
      </c>
      <c r="M1059" t="s">
        <v>90</v>
      </c>
      <c r="N1059" t="s">
        <v>90</v>
      </c>
      <c r="O1059">
        <v>0</v>
      </c>
      <c r="P1059" t="s">
        <v>90</v>
      </c>
      <c r="Q1059" t="s">
        <v>90</v>
      </c>
      <c r="R1059" t="s">
        <v>90</v>
      </c>
      <c r="S1059" t="s">
        <v>90</v>
      </c>
      <c r="T1059" t="s">
        <v>90</v>
      </c>
      <c r="U1059" t="s">
        <v>90</v>
      </c>
      <c r="V1059" t="s">
        <v>90</v>
      </c>
      <c r="W1059" t="s">
        <v>90</v>
      </c>
      <c r="X1059" t="s">
        <v>90</v>
      </c>
      <c r="Y1059" t="s">
        <v>90</v>
      </c>
      <c r="Z1059" t="s">
        <v>90</v>
      </c>
      <c r="AA1059" t="s">
        <v>90</v>
      </c>
      <c r="AB1059" t="s">
        <v>90</v>
      </c>
      <c r="AC1059">
        <v>147226</v>
      </c>
      <c r="AD1059">
        <f>AC1059/AY1059</f>
        <v>1.4894376848190178</v>
      </c>
      <c r="AH1059" t="s">
        <v>90</v>
      </c>
      <c r="AI1059" t="s">
        <v>90</v>
      </c>
      <c r="AJ1059" t="s">
        <v>90</v>
      </c>
      <c r="AK1059" t="s">
        <v>90</v>
      </c>
      <c r="AL1059" t="s">
        <v>90</v>
      </c>
      <c r="AM1059" t="s">
        <v>90</v>
      </c>
      <c r="AN1059">
        <v>0</v>
      </c>
      <c r="AO1059" t="s">
        <v>90</v>
      </c>
      <c r="AP1059" t="s">
        <v>90</v>
      </c>
      <c r="AQ1059">
        <v>1</v>
      </c>
      <c r="AR1059" t="s">
        <v>90</v>
      </c>
      <c r="AT1059" t="s">
        <v>90</v>
      </c>
      <c r="AU1059" t="s">
        <v>90</v>
      </c>
      <c r="AW1059">
        <v>2</v>
      </c>
      <c r="AY1059">
        <v>98846.7</v>
      </c>
    </row>
    <row r="1060" spans="1:51" ht="12.75" customHeight="1" x14ac:dyDescent="0.2">
      <c r="A1060" t="s">
        <v>42</v>
      </c>
      <c r="B1060">
        <v>1994</v>
      </c>
      <c r="C1060" t="s">
        <v>90</v>
      </c>
      <c r="D1060" t="s">
        <v>90</v>
      </c>
      <c r="G1060">
        <v>1</v>
      </c>
      <c r="H1060" t="s">
        <v>90</v>
      </c>
      <c r="I1060" t="s">
        <v>90</v>
      </c>
      <c r="J1060" t="s">
        <v>90</v>
      </c>
      <c r="K1060" t="s">
        <v>90</v>
      </c>
      <c r="L1060" t="s">
        <v>90</v>
      </c>
      <c r="M1060" t="s">
        <v>90</v>
      </c>
      <c r="N1060" t="s">
        <v>90</v>
      </c>
      <c r="O1060">
        <v>0</v>
      </c>
      <c r="P1060" t="s">
        <v>90</v>
      </c>
      <c r="Q1060" t="s">
        <v>90</v>
      </c>
      <c r="R1060" t="s">
        <v>90</v>
      </c>
      <c r="S1060" t="s">
        <v>90</v>
      </c>
      <c r="T1060" t="s">
        <v>90</v>
      </c>
      <c r="U1060" t="s">
        <v>90</v>
      </c>
      <c r="V1060" t="s">
        <v>90</v>
      </c>
      <c r="W1060" t="s">
        <v>90</v>
      </c>
      <c r="X1060" t="s">
        <v>90</v>
      </c>
      <c r="Y1060" t="s">
        <v>90</v>
      </c>
      <c r="Z1060" t="s">
        <v>90</v>
      </c>
      <c r="AA1060" t="s">
        <v>90</v>
      </c>
      <c r="AB1060" t="s">
        <v>90</v>
      </c>
      <c r="AC1060">
        <v>118</v>
      </c>
      <c r="AD1060">
        <f>AC1060/AY1060</f>
        <v>7.010372975606278E-3</v>
      </c>
      <c r="AH1060" t="s">
        <v>90</v>
      </c>
      <c r="AI1060" t="s">
        <v>90</v>
      </c>
      <c r="AJ1060" t="s">
        <v>90</v>
      </c>
      <c r="AK1060" t="s">
        <v>90</v>
      </c>
      <c r="AL1060" t="s">
        <v>90</v>
      </c>
      <c r="AM1060" t="s">
        <v>90</v>
      </c>
      <c r="AN1060">
        <v>0</v>
      </c>
      <c r="AO1060" t="s">
        <v>90</v>
      </c>
      <c r="AP1060" t="s">
        <v>90</v>
      </c>
      <c r="AQ1060">
        <v>0</v>
      </c>
      <c r="AR1060" t="s">
        <v>90</v>
      </c>
      <c r="AT1060" t="s">
        <v>90</v>
      </c>
      <c r="AU1060" t="s">
        <v>90</v>
      </c>
      <c r="AW1060">
        <v>2</v>
      </c>
      <c r="AY1060">
        <v>16832.2</v>
      </c>
    </row>
    <row r="1061" spans="1:51" ht="12.75" customHeight="1" x14ac:dyDescent="0.2">
      <c r="A1061" t="s">
        <v>43</v>
      </c>
      <c r="B1061">
        <v>1994</v>
      </c>
      <c r="C1061" t="s">
        <v>90</v>
      </c>
      <c r="D1061" t="s">
        <v>90</v>
      </c>
      <c r="G1061">
        <v>1</v>
      </c>
      <c r="H1061" t="s">
        <v>90</v>
      </c>
      <c r="I1061" t="s">
        <v>90</v>
      </c>
      <c r="J1061" t="s">
        <v>90</v>
      </c>
      <c r="K1061" t="s">
        <v>90</v>
      </c>
      <c r="L1061" t="s">
        <v>90</v>
      </c>
      <c r="M1061" t="s">
        <v>90</v>
      </c>
      <c r="N1061" t="s">
        <v>90</v>
      </c>
      <c r="O1061">
        <v>1</v>
      </c>
      <c r="P1061" t="s">
        <v>90</v>
      </c>
      <c r="Q1061" t="s">
        <v>90</v>
      </c>
      <c r="R1061" t="s">
        <v>90</v>
      </c>
      <c r="S1061" t="s">
        <v>90</v>
      </c>
      <c r="T1061" t="s">
        <v>90</v>
      </c>
      <c r="U1061" t="s">
        <v>90</v>
      </c>
      <c r="V1061" t="s">
        <v>90</v>
      </c>
      <c r="W1061" t="s">
        <v>90</v>
      </c>
      <c r="X1061" t="s">
        <v>90</v>
      </c>
      <c r="Y1061" t="s">
        <v>90</v>
      </c>
      <c r="Z1061" t="s">
        <v>90</v>
      </c>
      <c r="AA1061" t="s">
        <v>90</v>
      </c>
      <c r="AB1061" t="s">
        <v>90</v>
      </c>
      <c r="AC1061">
        <v>93773</v>
      </c>
      <c r="AD1061">
        <f>AC1061/AY1061</f>
        <v>0.30150635821423405</v>
      </c>
      <c r="AH1061" t="s">
        <v>90</v>
      </c>
      <c r="AI1061" t="s">
        <v>90</v>
      </c>
      <c r="AJ1061" t="s">
        <v>90</v>
      </c>
      <c r="AK1061" t="s">
        <v>90</v>
      </c>
      <c r="AL1061" t="s">
        <v>90</v>
      </c>
      <c r="AM1061" t="s">
        <v>90</v>
      </c>
      <c r="AN1061">
        <v>0</v>
      </c>
      <c r="AO1061" t="s">
        <v>90</v>
      </c>
      <c r="AP1061" t="s">
        <v>90</v>
      </c>
      <c r="AQ1061">
        <v>0</v>
      </c>
      <c r="AR1061" t="s">
        <v>90</v>
      </c>
      <c r="AT1061" t="s">
        <v>90</v>
      </c>
      <c r="AU1061" t="s">
        <v>90</v>
      </c>
      <c r="AW1061">
        <v>2</v>
      </c>
      <c r="AY1061">
        <v>311015</v>
      </c>
    </row>
    <row r="1062" spans="1:51" ht="12.75" customHeight="1" x14ac:dyDescent="0.2">
      <c r="A1062" t="s">
        <v>45</v>
      </c>
      <c r="B1062">
        <v>1994</v>
      </c>
      <c r="C1062" t="s">
        <v>90</v>
      </c>
      <c r="D1062" t="s">
        <v>90</v>
      </c>
      <c r="G1062">
        <v>1</v>
      </c>
      <c r="H1062" t="s">
        <v>90</v>
      </c>
      <c r="I1062" t="s">
        <v>90</v>
      </c>
      <c r="J1062" t="s">
        <v>90</v>
      </c>
      <c r="K1062" t="s">
        <v>90</v>
      </c>
      <c r="L1062" t="s">
        <v>90</v>
      </c>
      <c r="M1062" t="s">
        <v>90</v>
      </c>
      <c r="N1062" t="s">
        <v>90</v>
      </c>
      <c r="O1062">
        <v>1</v>
      </c>
      <c r="P1062" t="s">
        <v>90</v>
      </c>
      <c r="Q1062" t="s">
        <v>90</v>
      </c>
      <c r="R1062" t="s">
        <v>90</v>
      </c>
      <c r="S1062" t="s">
        <v>90</v>
      </c>
      <c r="T1062" t="s">
        <v>90</v>
      </c>
      <c r="U1062" t="s">
        <v>90</v>
      </c>
      <c r="V1062">
        <v>0</v>
      </c>
      <c r="W1062">
        <v>0</v>
      </c>
      <c r="X1062">
        <v>0</v>
      </c>
      <c r="Y1062">
        <v>0</v>
      </c>
      <c r="Z1062">
        <v>1</v>
      </c>
      <c r="AA1062">
        <v>0</v>
      </c>
      <c r="AB1062">
        <v>0</v>
      </c>
      <c r="AC1062">
        <v>0</v>
      </c>
      <c r="AD1062">
        <f>AC1062/AY1062</f>
        <v>0</v>
      </c>
      <c r="AH1062" t="s">
        <v>90</v>
      </c>
      <c r="AI1062" t="s">
        <v>90</v>
      </c>
      <c r="AJ1062" t="s">
        <v>90</v>
      </c>
      <c r="AK1062" t="s">
        <v>90</v>
      </c>
      <c r="AL1062" t="s">
        <v>90</v>
      </c>
      <c r="AM1062" t="s">
        <v>90</v>
      </c>
      <c r="AN1062">
        <v>0</v>
      </c>
      <c r="AO1062" t="s">
        <v>90</v>
      </c>
      <c r="AP1062" t="s">
        <v>90</v>
      </c>
      <c r="AQ1062">
        <v>0</v>
      </c>
      <c r="AR1062" t="s">
        <v>90</v>
      </c>
      <c r="AT1062" t="s">
        <v>90</v>
      </c>
      <c r="AU1062" t="s">
        <v>90</v>
      </c>
      <c r="AW1062">
        <v>2</v>
      </c>
      <c r="AY1062">
        <v>144232</v>
      </c>
    </row>
    <row r="1063" spans="1:51" ht="12.75" customHeight="1" x14ac:dyDescent="0.2">
      <c r="A1063" t="s">
        <v>47</v>
      </c>
      <c r="B1063">
        <v>1994</v>
      </c>
      <c r="C1063" t="s">
        <v>90</v>
      </c>
      <c r="D1063" t="s">
        <v>90</v>
      </c>
      <c r="G1063">
        <v>1</v>
      </c>
      <c r="H1063" t="s">
        <v>90</v>
      </c>
      <c r="I1063" t="s">
        <v>90</v>
      </c>
      <c r="J1063" t="s">
        <v>90</v>
      </c>
      <c r="K1063" t="s">
        <v>90</v>
      </c>
      <c r="L1063" t="s">
        <v>90</v>
      </c>
      <c r="M1063" t="s">
        <v>90</v>
      </c>
      <c r="N1063" t="s">
        <v>90</v>
      </c>
      <c r="O1063">
        <v>1</v>
      </c>
      <c r="P1063" t="s">
        <v>90</v>
      </c>
      <c r="Q1063" t="s">
        <v>90</v>
      </c>
      <c r="R1063" t="s">
        <v>90</v>
      </c>
      <c r="S1063" t="s">
        <v>90</v>
      </c>
      <c r="T1063" t="s">
        <v>90</v>
      </c>
      <c r="U1063" t="s">
        <v>90</v>
      </c>
      <c r="V1063">
        <v>0</v>
      </c>
      <c r="W1063">
        <v>0</v>
      </c>
      <c r="X1063">
        <v>0</v>
      </c>
      <c r="Y1063">
        <v>0</v>
      </c>
      <c r="Z1063">
        <v>0</v>
      </c>
      <c r="AA1063">
        <v>0</v>
      </c>
      <c r="AB1063">
        <v>0</v>
      </c>
      <c r="AC1063">
        <v>0</v>
      </c>
      <c r="AD1063">
        <f>AC1063/AY1063</f>
        <v>0</v>
      </c>
      <c r="AE1063">
        <v>0</v>
      </c>
      <c r="AH1063" t="s">
        <v>90</v>
      </c>
      <c r="AI1063" t="s">
        <v>90</v>
      </c>
      <c r="AJ1063" t="s">
        <v>90</v>
      </c>
      <c r="AK1063" t="s">
        <v>90</v>
      </c>
      <c r="AL1063" t="s">
        <v>90</v>
      </c>
      <c r="AM1063" t="s">
        <v>90</v>
      </c>
      <c r="AN1063">
        <v>0</v>
      </c>
      <c r="AO1063" t="s">
        <v>90</v>
      </c>
      <c r="AP1063" t="s">
        <v>90</v>
      </c>
      <c r="AQ1063">
        <v>1</v>
      </c>
      <c r="AR1063" t="s">
        <v>90</v>
      </c>
      <c r="AT1063" t="s">
        <v>90</v>
      </c>
      <c r="AU1063" t="s">
        <v>90</v>
      </c>
      <c r="AW1063">
        <v>2</v>
      </c>
      <c r="AY1063">
        <v>29604.400000000001</v>
      </c>
    </row>
    <row r="1064" spans="1:51" ht="12.75" customHeight="1" x14ac:dyDescent="0.2">
      <c r="A1064" t="s">
        <v>48</v>
      </c>
      <c r="B1064">
        <v>1994</v>
      </c>
      <c r="C1064" t="s">
        <v>90</v>
      </c>
      <c r="D1064" t="s">
        <v>90</v>
      </c>
      <c r="G1064">
        <v>1</v>
      </c>
      <c r="H1064" t="s">
        <v>90</v>
      </c>
      <c r="I1064" t="s">
        <v>90</v>
      </c>
      <c r="J1064" t="s">
        <v>90</v>
      </c>
      <c r="K1064" t="s">
        <v>90</v>
      </c>
      <c r="L1064" t="s">
        <v>90</v>
      </c>
      <c r="M1064" t="s">
        <v>90</v>
      </c>
      <c r="N1064" t="s">
        <v>90</v>
      </c>
      <c r="O1064">
        <v>1</v>
      </c>
      <c r="P1064" t="s">
        <v>90</v>
      </c>
      <c r="Q1064" t="s">
        <v>90</v>
      </c>
      <c r="R1064" t="s">
        <v>90</v>
      </c>
      <c r="S1064" t="s">
        <v>90</v>
      </c>
      <c r="T1064" t="s">
        <v>90</v>
      </c>
      <c r="U1064" t="s">
        <v>90</v>
      </c>
      <c r="V1064" t="s">
        <v>90</v>
      </c>
      <c r="W1064" t="s">
        <v>90</v>
      </c>
      <c r="X1064" t="s">
        <v>90</v>
      </c>
      <c r="Y1064" t="s">
        <v>90</v>
      </c>
      <c r="Z1064" t="s">
        <v>90</v>
      </c>
      <c r="AA1064" t="s">
        <v>90</v>
      </c>
      <c r="AB1064" t="s">
        <v>90</v>
      </c>
      <c r="AC1064">
        <v>0</v>
      </c>
      <c r="AD1064">
        <f>AC1064/AY1064</f>
        <v>0</v>
      </c>
      <c r="AH1064" t="s">
        <v>90</v>
      </c>
      <c r="AI1064" t="s">
        <v>90</v>
      </c>
      <c r="AJ1064" t="s">
        <v>90</v>
      </c>
      <c r="AK1064" t="s">
        <v>90</v>
      </c>
      <c r="AL1064" t="s">
        <v>90</v>
      </c>
      <c r="AM1064" t="s">
        <v>90</v>
      </c>
      <c r="AN1064">
        <v>0</v>
      </c>
      <c r="AO1064" t="s">
        <v>90</v>
      </c>
      <c r="AP1064" t="s">
        <v>90</v>
      </c>
      <c r="AQ1064">
        <v>0</v>
      </c>
      <c r="AR1064" t="s">
        <v>90</v>
      </c>
      <c r="AT1064" t="s">
        <v>90</v>
      </c>
      <c r="AU1064" t="s">
        <v>90</v>
      </c>
      <c r="AW1064">
        <v>2</v>
      </c>
      <c r="AY1064">
        <v>21131.7</v>
      </c>
    </row>
    <row r="1065" spans="1:51" ht="12.75" customHeight="1" x14ac:dyDescent="0.2">
      <c r="A1065" t="s">
        <v>49</v>
      </c>
      <c r="B1065">
        <v>1994</v>
      </c>
      <c r="C1065" t="s">
        <v>90</v>
      </c>
      <c r="D1065" t="s">
        <v>90</v>
      </c>
      <c r="G1065">
        <v>1</v>
      </c>
      <c r="H1065" t="s">
        <v>90</v>
      </c>
      <c r="I1065" t="s">
        <v>90</v>
      </c>
      <c r="J1065" t="s">
        <v>90</v>
      </c>
      <c r="K1065" t="s">
        <v>90</v>
      </c>
      <c r="L1065" t="s">
        <v>90</v>
      </c>
      <c r="M1065" t="s">
        <v>90</v>
      </c>
      <c r="N1065" t="s">
        <v>90</v>
      </c>
      <c r="O1065">
        <v>1</v>
      </c>
      <c r="P1065" t="s">
        <v>90</v>
      </c>
      <c r="Q1065" t="s">
        <v>90</v>
      </c>
      <c r="R1065" t="s">
        <v>90</v>
      </c>
      <c r="S1065" t="s">
        <v>90</v>
      </c>
      <c r="T1065" t="s">
        <v>90</v>
      </c>
      <c r="U1065" t="s">
        <v>90</v>
      </c>
      <c r="V1065" t="s">
        <v>90</v>
      </c>
      <c r="W1065" t="s">
        <v>90</v>
      </c>
      <c r="X1065" t="s">
        <v>90</v>
      </c>
      <c r="Y1065" t="s">
        <v>90</v>
      </c>
      <c r="Z1065" t="s">
        <v>90</v>
      </c>
      <c r="AA1065" t="s">
        <v>90</v>
      </c>
      <c r="AB1065" t="s">
        <v>90</v>
      </c>
      <c r="AC1065">
        <v>253788</v>
      </c>
      <c r="AD1065">
        <f>AC1065/AY1065</f>
        <v>0.89910298014652745</v>
      </c>
      <c r="AH1065" t="s">
        <v>90</v>
      </c>
      <c r="AI1065" t="s">
        <v>90</v>
      </c>
      <c r="AJ1065" t="s">
        <v>90</v>
      </c>
      <c r="AK1065" t="s">
        <v>90</v>
      </c>
      <c r="AL1065" t="s">
        <v>90</v>
      </c>
      <c r="AM1065" t="s">
        <v>90</v>
      </c>
      <c r="AN1065">
        <v>0</v>
      </c>
      <c r="AO1065" t="s">
        <v>90</v>
      </c>
      <c r="AP1065" t="s">
        <v>90</v>
      </c>
      <c r="AQ1065">
        <v>1</v>
      </c>
      <c r="AR1065" t="s">
        <v>90</v>
      </c>
      <c r="AT1065" t="s">
        <v>90</v>
      </c>
      <c r="AU1065" t="s">
        <v>90</v>
      </c>
      <c r="AW1065">
        <v>2</v>
      </c>
      <c r="AY1065">
        <v>282268</v>
      </c>
    </row>
    <row r="1066" spans="1:51" ht="12.75" customHeight="1" x14ac:dyDescent="0.2">
      <c r="A1066" t="s">
        <v>50</v>
      </c>
      <c r="B1066">
        <v>1994</v>
      </c>
      <c r="C1066" t="s">
        <v>90</v>
      </c>
      <c r="D1066" t="s">
        <v>90</v>
      </c>
      <c r="G1066">
        <v>1</v>
      </c>
      <c r="H1066" t="s">
        <v>90</v>
      </c>
      <c r="I1066" t="s">
        <v>90</v>
      </c>
      <c r="J1066" t="s">
        <v>90</v>
      </c>
      <c r="K1066" t="s">
        <v>90</v>
      </c>
      <c r="L1066" t="s">
        <v>90</v>
      </c>
      <c r="M1066" t="s">
        <v>90</v>
      </c>
      <c r="N1066" t="s">
        <v>90</v>
      </c>
      <c r="O1066">
        <v>1</v>
      </c>
      <c r="P1066" t="s">
        <v>90</v>
      </c>
      <c r="Q1066" t="s">
        <v>90</v>
      </c>
      <c r="R1066" t="s">
        <v>90</v>
      </c>
      <c r="S1066" t="s">
        <v>90</v>
      </c>
      <c r="T1066" t="s">
        <v>90</v>
      </c>
      <c r="U1066" t="s">
        <v>90</v>
      </c>
      <c r="V1066" t="s">
        <v>90</v>
      </c>
      <c r="W1066">
        <v>0</v>
      </c>
      <c r="X1066">
        <v>1</v>
      </c>
      <c r="Y1066">
        <v>1</v>
      </c>
      <c r="Z1066">
        <v>1</v>
      </c>
      <c r="AA1066">
        <v>0</v>
      </c>
      <c r="AB1066">
        <v>0</v>
      </c>
      <c r="AC1066">
        <v>0</v>
      </c>
      <c r="AD1066">
        <f>AC1066/AY1066</f>
        <v>0</v>
      </c>
      <c r="AH1066" t="s">
        <v>90</v>
      </c>
      <c r="AI1066" t="s">
        <v>90</v>
      </c>
      <c r="AJ1066" t="s">
        <v>90</v>
      </c>
      <c r="AK1066" t="s">
        <v>90</v>
      </c>
      <c r="AL1066" t="s">
        <v>90</v>
      </c>
      <c r="AM1066" t="s">
        <v>90</v>
      </c>
      <c r="AN1066">
        <v>0</v>
      </c>
      <c r="AO1066" t="s">
        <v>90</v>
      </c>
      <c r="AP1066" t="s">
        <v>90</v>
      </c>
      <c r="AQ1066">
        <v>0</v>
      </c>
      <c r="AR1066" t="s">
        <v>90</v>
      </c>
      <c r="AT1066" t="s">
        <v>90</v>
      </c>
      <c r="AU1066" t="s">
        <v>90</v>
      </c>
      <c r="AW1066">
        <v>2</v>
      </c>
      <c r="AY1066">
        <v>118979</v>
      </c>
    </row>
    <row r="1067" spans="1:51" ht="12.75" customHeight="1" x14ac:dyDescent="0.2">
      <c r="A1067" t="s">
        <v>51</v>
      </c>
      <c r="B1067">
        <v>1994</v>
      </c>
      <c r="C1067" t="s">
        <v>90</v>
      </c>
      <c r="D1067" t="s">
        <v>90</v>
      </c>
      <c r="G1067">
        <v>1</v>
      </c>
      <c r="H1067" t="s">
        <v>90</v>
      </c>
      <c r="I1067" t="s">
        <v>90</v>
      </c>
      <c r="J1067" t="s">
        <v>90</v>
      </c>
      <c r="K1067" t="s">
        <v>90</v>
      </c>
      <c r="L1067" t="s">
        <v>90</v>
      </c>
      <c r="M1067" t="s">
        <v>90</v>
      </c>
      <c r="N1067" t="s">
        <v>90</v>
      </c>
      <c r="O1067">
        <v>1</v>
      </c>
      <c r="P1067" t="s">
        <v>90</v>
      </c>
      <c r="Q1067" t="s">
        <v>90</v>
      </c>
      <c r="R1067" t="s">
        <v>90</v>
      </c>
      <c r="S1067" t="s">
        <v>90</v>
      </c>
      <c r="T1067" t="s">
        <v>90</v>
      </c>
      <c r="U1067" t="s">
        <v>90</v>
      </c>
      <c r="V1067" t="s">
        <v>90</v>
      </c>
      <c r="W1067" t="s">
        <v>90</v>
      </c>
      <c r="X1067" t="s">
        <v>90</v>
      </c>
      <c r="Y1067" t="s">
        <v>90</v>
      </c>
      <c r="Z1067" t="s">
        <v>90</v>
      </c>
      <c r="AA1067" t="s">
        <v>90</v>
      </c>
      <c r="AB1067" t="s">
        <v>90</v>
      </c>
      <c r="AC1067">
        <v>10204</v>
      </c>
      <c r="AD1067">
        <f>AC1067/AY1067</f>
        <v>0.18084086393869417</v>
      </c>
      <c r="AE1067">
        <f>2.771+3.147+3.353+3.986+3.275+2.792+3.927+3.486+4.181+5.592+5.848+8.561</f>
        <v>50.918999999999997</v>
      </c>
      <c r="AH1067" t="s">
        <v>90</v>
      </c>
      <c r="AI1067" t="s">
        <v>90</v>
      </c>
      <c r="AJ1067" t="s">
        <v>90</v>
      </c>
      <c r="AK1067" t="s">
        <v>90</v>
      </c>
      <c r="AL1067" t="s">
        <v>90</v>
      </c>
      <c r="AM1067" t="s">
        <v>90</v>
      </c>
      <c r="AN1067">
        <v>0</v>
      </c>
      <c r="AO1067" t="s">
        <v>90</v>
      </c>
      <c r="AP1067" t="s">
        <v>90</v>
      </c>
      <c r="AQ1067">
        <v>0</v>
      </c>
      <c r="AR1067" t="s">
        <v>90</v>
      </c>
      <c r="AT1067" t="s">
        <v>90</v>
      </c>
      <c r="AU1067" t="s">
        <v>90</v>
      </c>
      <c r="AW1067">
        <v>2</v>
      </c>
      <c r="AY1067">
        <v>56425.3</v>
      </c>
    </row>
    <row r="1068" spans="1:51" ht="12.75" customHeight="1" x14ac:dyDescent="0.2">
      <c r="A1068" t="s">
        <v>52</v>
      </c>
      <c r="B1068">
        <v>1994</v>
      </c>
      <c r="C1068" t="s">
        <v>90</v>
      </c>
      <c r="D1068" t="s">
        <v>90</v>
      </c>
      <c r="G1068">
        <v>1</v>
      </c>
      <c r="H1068" t="s">
        <v>90</v>
      </c>
      <c r="I1068" t="s">
        <v>90</v>
      </c>
      <c r="J1068" t="s">
        <v>90</v>
      </c>
      <c r="K1068" t="s">
        <v>90</v>
      </c>
      <c r="L1068" t="s">
        <v>90</v>
      </c>
      <c r="M1068" t="s">
        <v>90</v>
      </c>
      <c r="N1068" t="s">
        <v>90</v>
      </c>
      <c r="O1068">
        <v>1</v>
      </c>
      <c r="P1068" t="s">
        <v>90</v>
      </c>
      <c r="Q1068" t="s">
        <v>90</v>
      </c>
      <c r="R1068" t="s">
        <v>90</v>
      </c>
      <c r="S1068" t="s">
        <v>90</v>
      </c>
      <c r="T1068" t="s">
        <v>90</v>
      </c>
      <c r="U1068" t="s">
        <v>90</v>
      </c>
      <c r="V1068" t="s">
        <v>90</v>
      </c>
      <c r="W1068" t="s">
        <v>90</v>
      </c>
      <c r="X1068" t="s">
        <v>90</v>
      </c>
      <c r="Y1068" t="s">
        <v>90</v>
      </c>
      <c r="Z1068" t="s">
        <v>90</v>
      </c>
      <c r="AA1068" t="s">
        <v>90</v>
      </c>
      <c r="AB1068" t="s">
        <v>90</v>
      </c>
      <c r="AC1068">
        <v>9376</v>
      </c>
      <c r="AD1068">
        <f>AC1068/AY1068</f>
        <v>0.17199188468325685</v>
      </c>
      <c r="AH1068" t="s">
        <v>90</v>
      </c>
      <c r="AI1068" t="s">
        <v>90</v>
      </c>
      <c r="AJ1068" t="s">
        <v>90</v>
      </c>
      <c r="AK1068" t="s">
        <v>90</v>
      </c>
      <c r="AL1068" t="s">
        <v>90</v>
      </c>
      <c r="AM1068" t="s">
        <v>90</v>
      </c>
      <c r="AN1068">
        <v>0</v>
      </c>
      <c r="AO1068" t="s">
        <v>90</v>
      </c>
      <c r="AP1068" t="s">
        <v>90</v>
      </c>
      <c r="AQ1068">
        <v>0</v>
      </c>
      <c r="AR1068" t="s">
        <v>90</v>
      </c>
      <c r="AT1068" t="s">
        <v>90</v>
      </c>
      <c r="AU1068" t="s">
        <v>90</v>
      </c>
      <c r="AW1068">
        <v>2</v>
      </c>
      <c r="AY1068">
        <v>54514.2</v>
      </c>
    </row>
    <row r="1069" spans="1:51" ht="12.75" customHeight="1" x14ac:dyDescent="0.2">
      <c r="A1069" t="s">
        <v>53</v>
      </c>
      <c r="B1069">
        <v>1994</v>
      </c>
      <c r="C1069" t="s">
        <v>90</v>
      </c>
      <c r="D1069" t="s">
        <v>90</v>
      </c>
      <c r="G1069">
        <v>0</v>
      </c>
      <c r="H1069" t="s">
        <v>90</v>
      </c>
      <c r="I1069" t="s">
        <v>90</v>
      </c>
      <c r="J1069" t="s">
        <v>90</v>
      </c>
      <c r="K1069" t="s">
        <v>90</v>
      </c>
      <c r="L1069" t="s">
        <v>90</v>
      </c>
      <c r="M1069" t="s">
        <v>90</v>
      </c>
      <c r="N1069" t="s">
        <v>90</v>
      </c>
      <c r="O1069">
        <v>0</v>
      </c>
      <c r="P1069" t="s">
        <v>90</v>
      </c>
      <c r="Q1069" t="s">
        <v>90</v>
      </c>
      <c r="R1069" t="s">
        <v>90</v>
      </c>
      <c r="S1069" t="s">
        <v>90</v>
      </c>
      <c r="T1069" t="s">
        <v>90</v>
      </c>
      <c r="U1069" t="s">
        <v>90</v>
      </c>
      <c r="V1069" t="s">
        <v>90</v>
      </c>
      <c r="W1069" t="s">
        <v>90</v>
      </c>
      <c r="X1069" t="s">
        <v>90</v>
      </c>
      <c r="Y1069" t="s">
        <v>90</v>
      </c>
      <c r="Z1069" t="s">
        <v>90</v>
      </c>
      <c r="AA1069" t="s">
        <v>90</v>
      </c>
      <c r="AB1069" t="s">
        <v>90</v>
      </c>
      <c r="AC1069">
        <v>15788</v>
      </c>
      <c r="AD1069">
        <f>AC1069/AY1069</f>
        <v>0.22734963718811066</v>
      </c>
      <c r="AH1069" t="s">
        <v>90</v>
      </c>
      <c r="AI1069" t="s">
        <v>90</v>
      </c>
      <c r="AJ1069" t="s">
        <v>90</v>
      </c>
      <c r="AK1069" t="s">
        <v>90</v>
      </c>
      <c r="AL1069" t="s">
        <v>90</v>
      </c>
      <c r="AM1069" t="s">
        <v>90</v>
      </c>
      <c r="AN1069">
        <v>0</v>
      </c>
      <c r="AO1069" t="s">
        <v>90</v>
      </c>
      <c r="AP1069" t="s">
        <v>90</v>
      </c>
      <c r="AQ1069">
        <v>0</v>
      </c>
      <c r="AR1069" t="s">
        <v>90</v>
      </c>
      <c r="AT1069" t="s">
        <v>90</v>
      </c>
      <c r="AU1069" t="s">
        <v>90</v>
      </c>
      <c r="AW1069">
        <v>2</v>
      </c>
      <c r="AY1069">
        <v>69443.7</v>
      </c>
    </row>
    <row r="1070" spans="1:51" ht="12.75" customHeight="1" x14ac:dyDescent="0.2">
      <c r="A1070" t="s">
        <v>54</v>
      </c>
      <c r="B1070">
        <v>1994</v>
      </c>
      <c r="C1070" t="s">
        <v>90</v>
      </c>
      <c r="D1070" t="s">
        <v>90</v>
      </c>
      <c r="G1070">
        <v>1</v>
      </c>
      <c r="H1070" t="s">
        <v>90</v>
      </c>
      <c r="I1070" t="s">
        <v>90</v>
      </c>
      <c r="J1070" t="s">
        <v>90</v>
      </c>
      <c r="K1070" t="s">
        <v>90</v>
      </c>
      <c r="L1070" t="s">
        <v>90</v>
      </c>
      <c r="M1070" t="s">
        <v>90</v>
      </c>
      <c r="N1070" t="s">
        <v>90</v>
      </c>
      <c r="O1070">
        <v>0</v>
      </c>
      <c r="P1070" t="s">
        <v>90</v>
      </c>
      <c r="Q1070" t="s">
        <v>90</v>
      </c>
      <c r="R1070" t="s">
        <v>90</v>
      </c>
      <c r="S1070" t="s">
        <v>90</v>
      </c>
      <c r="T1070" t="s">
        <v>90</v>
      </c>
      <c r="U1070" t="s">
        <v>90</v>
      </c>
      <c r="V1070" t="s">
        <v>90</v>
      </c>
      <c r="W1070" t="s">
        <v>90</v>
      </c>
      <c r="X1070" t="s">
        <v>90</v>
      </c>
      <c r="Y1070" t="s">
        <v>90</v>
      </c>
      <c r="Z1070" t="s">
        <v>90</v>
      </c>
      <c r="AA1070" t="s">
        <v>90</v>
      </c>
      <c r="AB1070" t="s">
        <v>90</v>
      </c>
      <c r="AC1070">
        <v>7406</v>
      </c>
      <c r="AD1070">
        <f>AC1070/AY1070</f>
        <v>9.4387836382521809E-2</v>
      </c>
      <c r="AH1070" t="s">
        <v>90</v>
      </c>
      <c r="AI1070" t="s">
        <v>90</v>
      </c>
      <c r="AJ1070" t="s">
        <v>90</v>
      </c>
      <c r="AK1070" t="s">
        <v>90</v>
      </c>
      <c r="AL1070" t="s">
        <v>90</v>
      </c>
      <c r="AM1070" t="s">
        <v>90</v>
      </c>
      <c r="AN1070">
        <v>0</v>
      </c>
      <c r="AO1070" t="s">
        <v>90</v>
      </c>
      <c r="AP1070" t="s">
        <v>90</v>
      </c>
      <c r="AQ1070">
        <v>1</v>
      </c>
      <c r="AR1070" t="s">
        <v>90</v>
      </c>
      <c r="AT1070" t="s">
        <v>90</v>
      </c>
      <c r="AU1070" t="s">
        <v>90</v>
      </c>
      <c r="AW1070">
        <v>2</v>
      </c>
      <c r="AY1070">
        <v>78463.5</v>
      </c>
    </row>
    <row r="1071" spans="1:51" ht="12.75" customHeight="1" x14ac:dyDescent="0.2">
      <c r="A1071" t="s">
        <v>55</v>
      </c>
      <c r="B1071">
        <v>1994</v>
      </c>
      <c r="C1071" t="s">
        <v>90</v>
      </c>
      <c r="D1071" t="s">
        <v>90</v>
      </c>
      <c r="G1071">
        <v>0</v>
      </c>
      <c r="H1071" t="s">
        <v>90</v>
      </c>
      <c r="I1071" t="s">
        <v>90</v>
      </c>
      <c r="J1071" t="s">
        <v>90</v>
      </c>
      <c r="K1071" t="s">
        <v>90</v>
      </c>
      <c r="L1071" t="s">
        <v>90</v>
      </c>
      <c r="M1071" t="s">
        <v>90</v>
      </c>
      <c r="N1071" t="s">
        <v>90</v>
      </c>
      <c r="O1071">
        <v>0</v>
      </c>
      <c r="P1071" t="s">
        <v>90</v>
      </c>
      <c r="Q1071" t="s">
        <v>90</v>
      </c>
      <c r="R1071" t="s">
        <v>90</v>
      </c>
      <c r="S1071" t="s">
        <v>90</v>
      </c>
      <c r="T1071" t="s">
        <v>90</v>
      </c>
      <c r="U1071" t="s">
        <v>90</v>
      </c>
      <c r="V1071" t="s">
        <v>90</v>
      </c>
      <c r="W1071" t="s">
        <v>90</v>
      </c>
      <c r="X1071" t="s">
        <v>90</v>
      </c>
      <c r="Y1071" t="s">
        <v>90</v>
      </c>
      <c r="Z1071" t="s">
        <v>90</v>
      </c>
      <c r="AA1071" t="s">
        <v>90</v>
      </c>
      <c r="AB1071" t="s">
        <v>90</v>
      </c>
      <c r="AC1071">
        <v>1621</v>
      </c>
      <c r="AD1071">
        <f>AC1071/AY1071</f>
        <v>6.6981533592003539E-2</v>
      </c>
      <c r="AH1071" t="s">
        <v>90</v>
      </c>
      <c r="AI1071" t="s">
        <v>90</v>
      </c>
      <c r="AJ1071" t="s">
        <v>90</v>
      </c>
      <c r="AK1071" t="s">
        <v>90</v>
      </c>
      <c r="AL1071" t="s">
        <v>90</v>
      </c>
      <c r="AM1071" t="s">
        <v>90</v>
      </c>
      <c r="AN1071">
        <v>0</v>
      </c>
      <c r="AO1071" t="s">
        <v>90</v>
      </c>
      <c r="AP1071" t="s">
        <v>90</v>
      </c>
      <c r="AQ1071">
        <v>0</v>
      </c>
      <c r="AR1071" t="s">
        <v>90</v>
      </c>
      <c r="AT1071" t="s">
        <v>90</v>
      </c>
      <c r="AU1071" t="s">
        <v>90</v>
      </c>
      <c r="AW1071">
        <v>2</v>
      </c>
      <c r="AY1071">
        <v>24200.7</v>
      </c>
    </row>
    <row r="1072" spans="1:51" ht="12.75" customHeight="1" x14ac:dyDescent="0.2">
      <c r="A1072" t="s">
        <v>56</v>
      </c>
      <c r="B1072">
        <v>1994</v>
      </c>
      <c r="C1072" t="s">
        <v>90</v>
      </c>
      <c r="D1072" t="s">
        <v>90</v>
      </c>
      <c r="G1072">
        <v>1</v>
      </c>
      <c r="H1072" t="s">
        <v>90</v>
      </c>
      <c r="I1072" t="s">
        <v>90</v>
      </c>
      <c r="J1072" t="s">
        <v>90</v>
      </c>
      <c r="K1072" t="s">
        <v>90</v>
      </c>
      <c r="L1072" t="s">
        <v>90</v>
      </c>
      <c r="M1072" t="s">
        <v>90</v>
      </c>
      <c r="N1072" t="s">
        <v>90</v>
      </c>
      <c r="O1072">
        <v>1</v>
      </c>
      <c r="P1072" t="s">
        <v>90</v>
      </c>
      <c r="Q1072" t="s">
        <v>90</v>
      </c>
      <c r="R1072" t="s">
        <v>90</v>
      </c>
      <c r="S1072" t="s">
        <v>90</v>
      </c>
      <c r="T1072" t="s">
        <v>90</v>
      </c>
      <c r="U1072" t="s">
        <v>90</v>
      </c>
      <c r="V1072" t="s">
        <v>90</v>
      </c>
      <c r="W1072" t="s">
        <v>90</v>
      </c>
      <c r="X1072" t="s">
        <v>90</v>
      </c>
      <c r="Y1072" t="s">
        <v>90</v>
      </c>
      <c r="Z1072" t="s">
        <v>90</v>
      </c>
      <c r="AA1072" t="s">
        <v>90</v>
      </c>
      <c r="AB1072" t="s">
        <v>90</v>
      </c>
      <c r="AC1072">
        <v>8166</v>
      </c>
      <c r="AD1072">
        <f>AC1072/AY1072</f>
        <v>6.3870225962628951E-2</v>
      </c>
      <c r="AH1072" t="s">
        <v>90</v>
      </c>
      <c r="AI1072" t="s">
        <v>90</v>
      </c>
      <c r="AJ1072" t="s">
        <v>90</v>
      </c>
      <c r="AK1072" t="s">
        <v>90</v>
      </c>
      <c r="AL1072" t="s">
        <v>90</v>
      </c>
      <c r="AM1072" t="s">
        <v>90</v>
      </c>
      <c r="AN1072">
        <v>0</v>
      </c>
      <c r="AO1072" t="s">
        <v>90</v>
      </c>
      <c r="AP1072" t="s">
        <v>90</v>
      </c>
      <c r="AQ1072">
        <v>1</v>
      </c>
      <c r="AR1072" t="s">
        <v>90</v>
      </c>
      <c r="AT1072" t="s">
        <v>90</v>
      </c>
      <c r="AU1072" t="s">
        <v>90</v>
      </c>
      <c r="AW1072">
        <v>2</v>
      </c>
      <c r="AY1072">
        <v>127853</v>
      </c>
    </row>
    <row r="1073" spans="1:51" ht="12.75" customHeight="1" x14ac:dyDescent="0.2">
      <c r="A1073" t="s">
        <v>57</v>
      </c>
      <c r="B1073">
        <v>1994</v>
      </c>
      <c r="C1073" t="s">
        <v>90</v>
      </c>
      <c r="D1073" t="s">
        <v>90</v>
      </c>
      <c r="G1073">
        <v>1</v>
      </c>
      <c r="H1073" t="s">
        <v>90</v>
      </c>
      <c r="I1073" t="s">
        <v>90</v>
      </c>
      <c r="J1073" t="s">
        <v>90</v>
      </c>
      <c r="K1073" t="s">
        <v>90</v>
      </c>
      <c r="L1073" t="s">
        <v>90</v>
      </c>
      <c r="M1073" t="s">
        <v>90</v>
      </c>
      <c r="N1073" t="s">
        <v>90</v>
      </c>
      <c r="O1073">
        <v>0</v>
      </c>
      <c r="P1073" t="s">
        <v>90</v>
      </c>
      <c r="Q1073" t="s">
        <v>90</v>
      </c>
      <c r="R1073" t="s">
        <v>90</v>
      </c>
      <c r="S1073" t="s">
        <v>90</v>
      </c>
      <c r="T1073" t="s">
        <v>90</v>
      </c>
      <c r="U1073" t="s">
        <v>90</v>
      </c>
      <c r="V1073" t="s">
        <v>90</v>
      </c>
      <c r="W1073" t="s">
        <v>90</v>
      </c>
      <c r="X1073" t="s">
        <v>90</v>
      </c>
      <c r="Y1073" t="s">
        <v>90</v>
      </c>
      <c r="Z1073" t="s">
        <v>90</v>
      </c>
      <c r="AA1073" t="s">
        <v>90</v>
      </c>
      <c r="AB1073" t="s">
        <v>90</v>
      </c>
      <c r="AC1073">
        <v>21776</v>
      </c>
      <c r="AD1073">
        <f>AC1073/AY1073</f>
        <v>0.13763375617032303</v>
      </c>
      <c r="AH1073" t="s">
        <v>90</v>
      </c>
      <c r="AI1073" t="s">
        <v>90</v>
      </c>
      <c r="AJ1073" t="s">
        <v>90</v>
      </c>
      <c r="AK1073" t="s">
        <v>90</v>
      </c>
      <c r="AL1073" t="s">
        <v>90</v>
      </c>
      <c r="AM1073" t="s">
        <v>90</v>
      </c>
      <c r="AN1073">
        <v>0</v>
      </c>
      <c r="AO1073" t="s">
        <v>90</v>
      </c>
      <c r="AP1073" t="s">
        <v>90</v>
      </c>
      <c r="AQ1073">
        <v>1</v>
      </c>
      <c r="AR1073" t="s">
        <v>90</v>
      </c>
      <c r="AT1073" t="s">
        <v>90</v>
      </c>
      <c r="AU1073" t="s">
        <v>90</v>
      </c>
      <c r="AW1073">
        <v>2</v>
      </c>
      <c r="AY1073">
        <v>158217</v>
      </c>
    </row>
    <row r="1074" spans="1:51" ht="12.75" customHeight="1" x14ac:dyDescent="0.2">
      <c r="A1074" t="s">
        <v>58</v>
      </c>
      <c r="B1074">
        <v>1994</v>
      </c>
      <c r="C1074" t="s">
        <v>90</v>
      </c>
      <c r="D1074" t="s">
        <v>90</v>
      </c>
      <c r="G1074">
        <v>1</v>
      </c>
      <c r="H1074" t="s">
        <v>90</v>
      </c>
      <c r="I1074" t="s">
        <v>90</v>
      </c>
      <c r="J1074" t="s">
        <v>90</v>
      </c>
      <c r="K1074" t="s">
        <v>90</v>
      </c>
      <c r="L1074" t="s">
        <v>90</v>
      </c>
      <c r="M1074" t="s">
        <v>90</v>
      </c>
      <c r="N1074" t="s">
        <v>90</v>
      </c>
      <c r="O1074">
        <v>1</v>
      </c>
      <c r="P1074" t="s">
        <v>90</v>
      </c>
      <c r="Q1074" t="s">
        <v>90</v>
      </c>
      <c r="R1074" t="s">
        <v>90</v>
      </c>
      <c r="S1074" t="s">
        <v>90</v>
      </c>
      <c r="T1074" t="s">
        <v>90</v>
      </c>
      <c r="U1074" t="s">
        <v>90</v>
      </c>
      <c r="V1074" t="s">
        <v>90</v>
      </c>
      <c r="W1074" t="s">
        <v>90</v>
      </c>
      <c r="X1074" t="s">
        <v>90</v>
      </c>
      <c r="Y1074" t="s">
        <v>90</v>
      </c>
      <c r="Z1074" t="s">
        <v>90</v>
      </c>
      <c r="AA1074" t="s">
        <v>90</v>
      </c>
      <c r="AB1074" t="s">
        <v>90</v>
      </c>
      <c r="AC1074">
        <v>17415</v>
      </c>
      <c r="AD1074">
        <f>AC1074/AY1074</f>
        <v>8.3510760731959954E-2</v>
      </c>
      <c r="AH1074" t="s">
        <v>90</v>
      </c>
      <c r="AI1074" t="s">
        <v>90</v>
      </c>
      <c r="AJ1074" t="s">
        <v>90</v>
      </c>
      <c r="AK1074" t="s">
        <v>90</v>
      </c>
      <c r="AL1074" t="s">
        <v>90</v>
      </c>
      <c r="AM1074" t="s">
        <v>90</v>
      </c>
      <c r="AN1074">
        <v>0</v>
      </c>
      <c r="AO1074" t="s">
        <v>90</v>
      </c>
      <c r="AP1074" t="s">
        <v>90</v>
      </c>
      <c r="AQ1074">
        <v>0</v>
      </c>
      <c r="AR1074" t="s">
        <v>90</v>
      </c>
      <c r="AT1074" t="s">
        <v>90</v>
      </c>
      <c r="AU1074" t="s">
        <v>90</v>
      </c>
      <c r="AW1074">
        <v>2</v>
      </c>
      <c r="AY1074">
        <v>208536</v>
      </c>
    </row>
    <row r="1075" spans="1:51" ht="12.75" customHeight="1" x14ac:dyDescent="0.2">
      <c r="A1075" t="s">
        <v>59</v>
      </c>
      <c r="B1075">
        <v>1994</v>
      </c>
      <c r="C1075" t="s">
        <v>90</v>
      </c>
      <c r="D1075" t="s">
        <v>90</v>
      </c>
      <c r="G1075">
        <v>1</v>
      </c>
      <c r="H1075" t="s">
        <v>90</v>
      </c>
      <c r="I1075" t="s">
        <v>90</v>
      </c>
      <c r="J1075" t="s">
        <v>90</v>
      </c>
      <c r="K1075" t="s">
        <v>90</v>
      </c>
      <c r="L1075" t="s">
        <v>90</v>
      </c>
      <c r="M1075" t="s">
        <v>90</v>
      </c>
      <c r="N1075" t="s">
        <v>90</v>
      </c>
      <c r="O1075">
        <v>1</v>
      </c>
      <c r="P1075" t="s">
        <v>90</v>
      </c>
      <c r="Q1075" t="s">
        <v>90</v>
      </c>
      <c r="R1075" t="s">
        <v>90</v>
      </c>
      <c r="S1075" t="s">
        <v>90</v>
      </c>
      <c r="T1075" t="s">
        <v>90</v>
      </c>
      <c r="U1075" t="s">
        <v>90</v>
      </c>
      <c r="V1075" t="s">
        <v>90</v>
      </c>
      <c r="W1075" t="s">
        <v>90</v>
      </c>
      <c r="X1075" t="s">
        <v>90</v>
      </c>
      <c r="Y1075" t="s">
        <v>90</v>
      </c>
      <c r="Z1075" t="s">
        <v>90</v>
      </c>
      <c r="AA1075" t="s">
        <v>90</v>
      </c>
      <c r="AB1075" t="s">
        <v>90</v>
      </c>
      <c r="AC1075">
        <v>57724</v>
      </c>
      <c r="AD1075">
        <f>AC1075/AY1075</f>
        <v>0.56423991241789173</v>
      </c>
      <c r="AH1075" t="s">
        <v>90</v>
      </c>
      <c r="AI1075" t="s">
        <v>90</v>
      </c>
      <c r="AJ1075" t="s">
        <v>90</v>
      </c>
      <c r="AK1075" t="s">
        <v>90</v>
      </c>
      <c r="AL1075" t="s">
        <v>90</v>
      </c>
      <c r="AM1075" t="s">
        <v>90</v>
      </c>
      <c r="AN1075">
        <v>0</v>
      </c>
      <c r="AO1075" t="s">
        <v>90</v>
      </c>
      <c r="AP1075" t="s">
        <v>90</v>
      </c>
      <c r="AQ1075">
        <v>0</v>
      </c>
      <c r="AR1075" t="s">
        <v>90</v>
      </c>
      <c r="AT1075" t="s">
        <v>90</v>
      </c>
      <c r="AU1075" t="s">
        <v>90</v>
      </c>
      <c r="AW1075">
        <v>2</v>
      </c>
      <c r="AY1075">
        <v>102304</v>
      </c>
    </row>
    <row r="1076" spans="1:51" ht="12.75" customHeight="1" x14ac:dyDescent="0.2">
      <c r="A1076" t="s">
        <v>60</v>
      </c>
      <c r="B1076">
        <v>1994</v>
      </c>
      <c r="C1076" t="s">
        <v>90</v>
      </c>
      <c r="D1076" t="s">
        <v>90</v>
      </c>
      <c r="G1076">
        <v>1</v>
      </c>
      <c r="H1076" t="s">
        <v>90</v>
      </c>
      <c r="I1076" t="s">
        <v>90</v>
      </c>
      <c r="J1076" t="s">
        <v>90</v>
      </c>
      <c r="K1076" t="s">
        <v>90</v>
      </c>
      <c r="L1076" t="s">
        <v>90</v>
      </c>
      <c r="M1076" t="s">
        <v>90</v>
      </c>
      <c r="N1076" t="s">
        <v>90</v>
      </c>
      <c r="O1076">
        <v>0</v>
      </c>
      <c r="P1076" t="s">
        <v>90</v>
      </c>
      <c r="Q1076" t="s">
        <v>90</v>
      </c>
      <c r="R1076" t="s">
        <v>90</v>
      </c>
      <c r="S1076" t="s">
        <v>90</v>
      </c>
      <c r="T1076" t="s">
        <v>90</v>
      </c>
      <c r="U1076" t="s">
        <v>90</v>
      </c>
      <c r="V1076" t="s">
        <v>90</v>
      </c>
      <c r="W1076" t="s">
        <v>90</v>
      </c>
      <c r="X1076" t="s">
        <v>90</v>
      </c>
      <c r="Y1076" t="s">
        <v>90</v>
      </c>
      <c r="Z1076" t="s">
        <v>90</v>
      </c>
      <c r="AA1076" t="s">
        <v>90</v>
      </c>
      <c r="AB1076" t="s">
        <v>90</v>
      </c>
      <c r="AC1076">
        <v>126941</v>
      </c>
      <c r="AD1076">
        <f>AC1076/AY1076</f>
        <v>2.9481123311595412</v>
      </c>
      <c r="AE1076">
        <v>1462.7950000000001</v>
      </c>
      <c r="AH1076" t="s">
        <v>90</v>
      </c>
      <c r="AI1076" t="s">
        <v>90</v>
      </c>
      <c r="AJ1076" t="s">
        <v>90</v>
      </c>
      <c r="AK1076" t="s">
        <v>90</v>
      </c>
      <c r="AL1076" t="s">
        <v>90</v>
      </c>
      <c r="AM1076" t="s">
        <v>90</v>
      </c>
      <c r="AN1076">
        <v>0</v>
      </c>
      <c r="AO1076" t="s">
        <v>90</v>
      </c>
      <c r="AP1076" t="s">
        <v>90</v>
      </c>
      <c r="AQ1076">
        <v>0</v>
      </c>
      <c r="AR1076" t="s">
        <v>90</v>
      </c>
      <c r="AT1076" t="s">
        <v>90</v>
      </c>
      <c r="AU1076" t="s">
        <v>90</v>
      </c>
      <c r="AW1076">
        <v>2</v>
      </c>
      <c r="AY1076">
        <v>43058.400000000001</v>
      </c>
    </row>
    <row r="1077" spans="1:51" ht="12.75" customHeight="1" x14ac:dyDescent="0.2">
      <c r="A1077" t="s">
        <v>61</v>
      </c>
      <c r="B1077">
        <v>1994</v>
      </c>
      <c r="C1077" t="s">
        <v>90</v>
      </c>
      <c r="D1077" t="s">
        <v>90</v>
      </c>
      <c r="G1077">
        <v>1</v>
      </c>
      <c r="H1077" t="s">
        <v>90</v>
      </c>
      <c r="I1077" t="s">
        <v>90</v>
      </c>
      <c r="J1077" t="s">
        <v>90</v>
      </c>
      <c r="K1077" t="s">
        <v>90</v>
      </c>
      <c r="L1077" t="s">
        <v>90</v>
      </c>
      <c r="M1077" t="s">
        <v>90</v>
      </c>
      <c r="N1077" t="s">
        <v>90</v>
      </c>
      <c r="O1077">
        <v>0</v>
      </c>
      <c r="P1077" t="s">
        <v>90</v>
      </c>
      <c r="Q1077" t="s">
        <v>90</v>
      </c>
      <c r="R1077" t="s">
        <v>90</v>
      </c>
      <c r="S1077" t="s">
        <v>90</v>
      </c>
      <c r="T1077" t="s">
        <v>90</v>
      </c>
      <c r="U1077" t="s">
        <v>90</v>
      </c>
      <c r="V1077" t="s">
        <v>90</v>
      </c>
      <c r="W1077" t="s">
        <v>90</v>
      </c>
      <c r="X1077" t="s">
        <v>90</v>
      </c>
      <c r="Y1077" t="s">
        <v>90</v>
      </c>
      <c r="Z1077" t="s">
        <v>90</v>
      </c>
      <c r="AA1077" t="s">
        <v>90</v>
      </c>
      <c r="AB1077" t="s">
        <v>90</v>
      </c>
      <c r="AC1077">
        <v>9366</v>
      </c>
      <c r="AD1077">
        <f>AC1077/AY1077</f>
        <v>8.5097490505351522E-2</v>
      </c>
      <c r="AE1077">
        <v>7.359</v>
      </c>
      <c r="AH1077" t="s">
        <v>90</v>
      </c>
      <c r="AI1077" t="s">
        <v>90</v>
      </c>
      <c r="AJ1077" t="s">
        <v>90</v>
      </c>
      <c r="AK1077" t="s">
        <v>90</v>
      </c>
      <c r="AL1077" t="s">
        <v>90</v>
      </c>
      <c r="AM1077" t="s">
        <v>90</v>
      </c>
      <c r="AN1077">
        <v>0</v>
      </c>
      <c r="AO1077" t="s">
        <v>90</v>
      </c>
      <c r="AP1077" t="s">
        <v>90</v>
      </c>
      <c r="AQ1077">
        <v>0</v>
      </c>
      <c r="AR1077" t="s">
        <v>90</v>
      </c>
      <c r="AT1077" t="s">
        <v>90</v>
      </c>
      <c r="AU1077" t="s">
        <v>90</v>
      </c>
      <c r="AW1077">
        <v>2</v>
      </c>
      <c r="AY1077">
        <v>110062</v>
      </c>
    </row>
    <row r="1078" spans="1:51" ht="12.75" customHeight="1" x14ac:dyDescent="0.2">
      <c r="A1078" t="s">
        <v>62</v>
      </c>
      <c r="B1078">
        <v>1994</v>
      </c>
      <c r="C1078" t="s">
        <v>90</v>
      </c>
      <c r="D1078" t="s">
        <v>90</v>
      </c>
      <c r="G1078">
        <v>1</v>
      </c>
      <c r="H1078" t="s">
        <v>90</v>
      </c>
      <c r="I1078" t="s">
        <v>90</v>
      </c>
      <c r="J1078" t="s">
        <v>90</v>
      </c>
      <c r="K1078" t="s">
        <v>90</v>
      </c>
      <c r="L1078" t="s">
        <v>90</v>
      </c>
      <c r="M1078" t="s">
        <v>90</v>
      </c>
      <c r="N1078" t="s">
        <v>90</v>
      </c>
      <c r="O1078">
        <v>0</v>
      </c>
      <c r="P1078" t="s">
        <v>90</v>
      </c>
      <c r="Q1078" t="s">
        <v>90</v>
      </c>
      <c r="R1078" t="s">
        <v>90</v>
      </c>
      <c r="S1078" t="s">
        <v>90</v>
      </c>
      <c r="T1078" t="s">
        <v>90</v>
      </c>
      <c r="U1078" t="s">
        <v>90</v>
      </c>
      <c r="V1078" t="s">
        <v>90</v>
      </c>
      <c r="W1078" t="s">
        <v>90</v>
      </c>
      <c r="X1078" t="s">
        <v>90</v>
      </c>
      <c r="Y1078" t="s">
        <v>90</v>
      </c>
      <c r="Z1078" t="s">
        <v>90</v>
      </c>
      <c r="AA1078" t="s">
        <v>90</v>
      </c>
      <c r="AB1078" t="s">
        <v>90</v>
      </c>
      <c r="AC1078">
        <v>190</v>
      </c>
      <c r="AD1078">
        <f>AC1078/AY1078</f>
        <v>1.2359250899298124E-2</v>
      </c>
      <c r="AH1078" t="s">
        <v>90</v>
      </c>
      <c r="AI1078" t="s">
        <v>90</v>
      </c>
      <c r="AJ1078" t="s">
        <v>90</v>
      </c>
      <c r="AK1078" t="s">
        <v>90</v>
      </c>
      <c r="AL1078" t="s">
        <v>90</v>
      </c>
      <c r="AM1078" t="s">
        <v>90</v>
      </c>
      <c r="AN1078">
        <v>0</v>
      </c>
      <c r="AO1078" t="s">
        <v>90</v>
      </c>
      <c r="AP1078" t="s">
        <v>90</v>
      </c>
      <c r="AQ1078">
        <v>1</v>
      </c>
      <c r="AR1078" t="s">
        <v>90</v>
      </c>
      <c r="AT1078" t="s">
        <v>90</v>
      </c>
      <c r="AU1078" t="s">
        <v>90</v>
      </c>
      <c r="AW1078">
        <v>2</v>
      </c>
      <c r="AY1078">
        <v>15373.1</v>
      </c>
    </row>
    <row r="1079" spans="1:51" ht="12.75" customHeight="1" x14ac:dyDescent="0.2">
      <c r="A1079" t="s">
        <v>64</v>
      </c>
      <c r="B1079">
        <v>1994</v>
      </c>
      <c r="C1079" t="s">
        <v>90</v>
      </c>
      <c r="D1079" t="s">
        <v>90</v>
      </c>
      <c r="G1079">
        <v>1</v>
      </c>
      <c r="H1079" t="s">
        <v>90</v>
      </c>
      <c r="I1079" t="s">
        <v>90</v>
      </c>
      <c r="J1079" t="s">
        <v>90</v>
      </c>
      <c r="K1079" t="s">
        <v>90</v>
      </c>
      <c r="L1079" t="s">
        <v>90</v>
      </c>
      <c r="M1079" t="s">
        <v>90</v>
      </c>
      <c r="N1079" t="s">
        <v>90</v>
      </c>
      <c r="O1079">
        <v>0</v>
      </c>
      <c r="P1079" t="s">
        <v>90</v>
      </c>
      <c r="Q1079" t="s">
        <v>90</v>
      </c>
      <c r="R1079" t="s">
        <v>90</v>
      </c>
      <c r="S1079" t="s">
        <v>90</v>
      </c>
      <c r="T1079" t="s">
        <v>90</v>
      </c>
      <c r="U1079" t="s">
        <v>90</v>
      </c>
      <c r="V1079" t="s">
        <v>90</v>
      </c>
      <c r="W1079" t="s">
        <v>90</v>
      </c>
      <c r="X1079" t="s">
        <v>90</v>
      </c>
      <c r="Y1079" t="s">
        <v>90</v>
      </c>
      <c r="Z1079" t="s">
        <v>90</v>
      </c>
      <c r="AA1079" t="s">
        <v>90</v>
      </c>
      <c r="AB1079" t="s">
        <v>90</v>
      </c>
      <c r="AC1079">
        <v>11675</v>
      </c>
      <c r="AD1079">
        <f>AC1079/AY1079</f>
        <v>0.34076050155275878</v>
      </c>
      <c r="AH1079" t="s">
        <v>90</v>
      </c>
      <c r="AI1079" t="s">
        <v>90</v>
      </c>
      <c r="AJ1079" t="s">
        <v>90</v>
      </c>
      <c r="AK1079" t="s">
        <v>90</v>
      </c>
      <c r="AL1079" t="s">
        <v>90</v>
      </c>
      <c r="AM1079" t="s">
        <v>90</v>
      </c>
      <c r="AN1079">
        <v>0</v>
      </c>
      <c r="AO1079" t="s">
        <v>90</v>
      </c>
      <c r="AP1079" t="s">
        <v>90</v>
      </c>
      <c r="AQ1079">
        <v>0</v>
      </c>
      <c r="AR1079" t="s">
        <v>90</v>
      </c>
      <c r="AT1079" t="s">
        <v>90</v>
      </c>
      <c r="AU1079" t="s">
        <v>90</v>
      </c>
      <c r="AW1079">
        <v>2</v>
      </c>
      <c r="AY1079">
        <v>34261.599999999999</v>
      </c>
    </row>
    <row r="1080" spans="1:51" ht="12.75" customHeight="1" x14ac:dyDescent="0.2">
      <c r="A1080" t="s">
        <v>65</v>
      </c>
      <c r="B1080">
        <v>1994</v>
      </c>
      <c r="C1080" t="s">
        <v>90</v>
      </c>
      <c r="D1080" t="s">
        <v>90</v>
      </c>
      <c r="G1080">
        <v>1</v>
      </c>
      <c r="H1080" t="s">
        <v>90</v>
      </c>
      <c r="I1080" t="s">
        <v>90</v>
      </c>
      <c r="J1080" t="s">
        <v>90</v>
      </c>
      <c r="K1080" t="s">
        <v>90</v>
      </c>
      <c r="L1080" t="s">
        <v>90</v>
      </c>
      <c r="M1080" t="s">
        <v>90</v>
      </c>
      <c r="N1080" t="s">
        <v>90</v>
      </c>
      <c r="O1080">
        <v>1</v>
      </c>
      <c r="P1080" t="s">
        <v>90</v>
      </c>
      <c r="Q1080" t="s">
        <v>90</v>
      </c>
      <c r="R1080" t="s">
        <v>90</v>
      </c>
      <c r="S1080" t="s">
        <v>90</v>
      </c>
      <c r="T1080" t="s">
        <v>90</v>
      </c>
      <c r="U1080" t="s">
        <v>90</v>
      </c>
      <c r="V1080" t="s">
        <v>90</v>
      </c>
      <c r="W1080" t="s">
        <v>90</v>
      </c>
      <c r="X1080" t="s">
        <v>90</v>
      </c>
      <c r="Y1080" t="s">
        <v>90</v>
      </c>
      <c r="Z1080" t="s">
        <v>90</v>
      </c>
      <c r="AA1080" t="s">
        <v>90</v>
      </c>
      <c r="AB1080" t="s">
        <v>90</v>
      </c>
      <c r="AC1080">
        <v>426694</v>
      </c>
      <c r="AD1080">
        <f>AC1080/AY1080</f>
        <v>12.357089281008273</v>
      </c>
      <c r="AH1080" t="s">
        <v>90</v>
      </c>
      <c r="AI1080" t="s">
        <v>90</v>
      </c>
      <c r="AJ1080" t="s">
        <v>90</v>
      </c>
      <c r="AK1080" t="s">
        <v>90</v>
      </c>
      <c r="AL1080" t="s">
        <v>90</v>
      </c>
      <c r="AM1080" t="s">
        <v>90</v>
      </c>
      <c r="AN1080">
        <v>1</v>
      </c>
      <c r="AO1080" t="s">
        <v>90</v>
      </c>
      <c r="AP1080" t="s">
        <v>90</v>
      </c>
      <c r="AQ1080">
        <v>0</v>
      </c>
      <c r="AR1080" t="s">
        <v>90</v>
      </c>
      <c r="AT1080" t="s">
        <v>90</v>
      </c>
      <c r="AU1080" t="s">
        <v>90</v>
      </c>
      <c r="AW1080">
        <v>2</v>
      </c>
      <c r="AY1080">
        <v>34530.300000000003</v>
      </c>
    </row>
    <row r="1081" spans="1:51" ht="12.75" customHeight="1" x14ac:dyDescent="0.2">
      <c r="A1081" t="s">
        <v>66</v>
      </c>
      <c r="B1081">
        <v>1994</v>
      </c>
      <c r="C1081" t="s">
        <v>90</v>
      </c>
      <c r="D1081" t="s">
        <v>90</v>
      </c>
      <c r="G1081">
        <v>0</v>
      </c>
      <c r="H1081" t="s">
        <v>90</v>
      </c>
      <c r="I1081" t="s">
        <v>90</v>
      </c>
      <c r="J1081" t="s">
        <v>90</v>
      </c>
      <c r="K1081" t="s">
        <v>90</v>
      </c>
      <c r="L1081" t="s">
        <v>90</v>
      </c>
      <c r="M1081" t="s">
        <v>90</v>
      </c>
      <c r="N1081" t="s">
        <v>90</v>
      </c>
      <c r="O1081">
        <v>1</v>
      </c>
      <c r="P1081" t="s">
        <v>90</v>
      </c>
      <c r="Q1081" t="s">
        <v>90</v>
      </c>
      <c r="R1081" t="s">
        <v>90</v>
      </c>
      <c r="S1081" t="s">
        <v>90</v>
      </c>
      <c r="T1081" t="s">
        <v>90</v>
      </c>
      <c r="U1081" t="s">
        <v>90</v>
      </c>
      <c r="V1081" t="s">
        <v>90</v>
      </c>
      <c r="W1081" t="s">
        <v>90</v>
      </c>
      <c r="X1081" t="s">
        <v>90</v>
      </c>
      <c r="Y1081" t="s">
        <v>90</v>
      </c>
      <c r="Z1081" t="s">
        <v>90</v>
      </c>
      <c r="AA1081" t="s">
        <v>90</v>
      </c>
      <c r="AB1081" t="s">
        <v>90</v>
      </c>
      <c r="AC1081">
        <v>8660</v>
      </c>
      <c r="AD1081">
        <f>AC1081/AY1081</f>
        <v>0.32544767846070011</v>
      </c>
      <c r="AH1081" t="s">
        <v>90</v>
      </c>
      <c r="AI1081" t="s">
        <v>90</v>
      </c>
      <c r="AJ1081" t="s">
        <v>90</v>
      </c>
      <c r="AK1081" t="s">
        <v>90</v>
      </c>
      <c r="AL1081" t="s">
        <v>90</v>
      </c>
      <c r="AM1081" t="s">
        <v>90</v>
      </c>
      <c r="AN1081">
        <v>0</v>
      </c>
      <c r="AO1081" t="s">
        <v>90</v>
      </c>
      <c r="AP1081" t="s">
        <v>90</v>
      </c>
      <c r="AQ1081">
        <v>1</v>
      </c>
      <c r="AR1081" t="s">
        <v>90</v>
      </c>
      <c r="AT1081" t="s">
        <v>90</v>
      </c>
      <c r="AU1081" t="s">
        <v>90</v>
      </c>
      <c r="AW1081">
        <v>2</v>
      </c>
      <c r="AY1081">
        <v>26609.5</v>
      </c>
    </row>
    <row r="1082" spans="1:51" ht="12.75" customHeight="1" x14ac:dyDescent="0.2">
      <c r="A1082" t="s">
        <v>67</v>
      </c>
      <c r="B1082">
        <v>1994</v>
      </c>
      <c r="C1082" t="s">
        <v>90</v>
      </c>
      <c r="D1082" t="s">
        <v>90</v>
      </c>
      <c r="G1082">
        <v>1</v>
      </c>
      <c r="H1082" t="s">
        <v>90</v>
      </c>
      <c r="I1082" t="s">
        <v>90</v>
      </c>
      <c r="J1082" t="s">
        <v>90</v>
      </c>
      <c r="K1082" t="s">
        <v>90</v>
      </c>
      <c r="L1082" t="s">
        <v>90</v>
      </c>
      <c r="M1082" t="s">
        <v>90</v>
      </c>
      <c r="N1082" t="s">
        <v>90</v>
      </c>
      <c r="O1082">
        <v>0</v>
      </c>
      <c r="P1082" t="s">
        <v>90</v>
      </c>
      <c r="Q1082" t="s">
        <v>90</v>
      </c>
      <c r="R1082" t="s">
        <v>90</v>
      </c>
      <c r="S1082" t="s">
        <v>90</v>
      </c>
      <c r="T1082" t="s">
        <v>90</v>
      </c>
      <c r="U1082" t="s">
        <v>90</v>
      </c>
      <c r="V1082" t="s">
        <v>90</v>
      </c>
      <c r="W1082" t="s">
        <v>90</v>
      </c>
      <c r="X1082" t="s">
        <v>90</v>
      </c>
      <c r="Y1082" t="s">
        <v>90</v>
      </c>
      <c r="Z1082" t="s">
        <v>90</v>
      </c>
      <c r="AA1082" t="s">
        <v>90</v>
      </c>
      <c r="AB1082" t="s">
        <v>90</v>
      </c>
      <c r="AC1082">
        <v>291861</v>
      </c>
      <c r="AD1082">
        <f>AC1082/AY1082</f>
        <v>1.3238547964964642</v>
      </c>
      <c r="AH1082" t="s">
        <v>90</v>
      </c>
      <c r="AI1082" t="s">
        <v>90</v>
      </c>
      <c r="AJ1082" t="s">
        <v>90</v>
      </c>
      <c r="AK1082" t="s">
        <v>90</v>
      </c>
      <c r="AL1082" t="s">
        <v>90</v>
      </c>
      <c r="AM1082" t="s">
        <v>90</v>
      </c>
      <c r="AN1082">
        <v>0</v>
      </c>
      <c r="AO1082" t="s">
        <v>90</v>
      </c>
      <c r="AP1082" t="s">
        <v>90</v>
      </c>
      <c r="AQ1082">
        <v>0</v>
      </c>
      <c r="AR1082" t="s">
        <v>90</v>
      </c>
      <c r="AT1082" t="s">
        <v>90</v>
      </c>
      <c r="AU1082" t="s">
        <v>90</v>
      </c>
      <c r="AW1082">
        <v>2</v>
      </c>
      <c r="AY1082">
        <v>220463</v>
      </c>
    </row>
    <row r="1083" spans="1:51" ht="12.75" customHeight="1" x14ac:dyDescent="0.2">
      <c r="A1083" t="s">
        <v>68</v>
      </c>
      <c r="B1083">
        <v>1994</v>
      </c>
      <c r="C1083" t="s">
        <v>90</v>
      </c>
      <c r="D1083" t="s">
        <v>90</v>
      </c>
      <c r="G1083">
        <v>1</v>
      </c>
      <c r="H1083" t="s">
        <v>90</v>
      </c>
      <c r="I1083" t="s">
        <v>90</v>
      </c>
      <c r="J1083" t="s">
        <v>90</v>
      </c>
      <c r="K1083" t="s">
        <v>90</v>
      </c>
      <c r="L1083" t="s">
        <v>90</v>
      </c>
      <c r="M1083" t="s">
        <v>90</v>
      </c>
      <c r="N1083" t="s">
        <v>90</v>
      </c>
      <c r="O1083">
        <v>1</v>
      </c>
      <c r="P1083" t="s">
        <v>90</v>
      </c>
      <c r="Q1083" t="s">
        <v>90</v>
      </c>
      <c r="R1083" t="s">
        <v>90</v>
      </c>
      <c r="S1083" t="s">
        <v>90</v>
      </c>
      <c r="T1083" t="s">
        <v>90</v>
      </c>
      <c r="U1083" t="s">
        <v>90</v>
      </c>
      <c r="V1083" t="s">
        <v>90</v>
      </c>
      <c r="W1083" t="s">
        <v>90</v>
      </c>
      <c r="X1083" t="s">
        <v>90</v>
      </c>
      <c r="Y1083" t="s">
        <v>90</v>
      </c>
      <c r="Z1083" t="s">
        <v>90</v>
      </c>
      <c r="AA1083" t="s">
        <v>90</v>
      </c>
      <c r="AB1083" t="s">
        <v>90</v>
      </c>
      <c r="AC1083">
        <v>2119</v>
      </c>
      <c r="AD1083">
        <f>AC1083/AY1083</f>
        <v>7.2217791682855179E-2</v>
      </c>
      <c r="AH1083" t="s">
        <v>90</v>
      </c>
      <c r="AI1083" t="s">
        <v>90</v>
      </c>
      <c r="AJ1083" t="s">
        <v>90</v>
      </c>
      <c r="AK1083" t="s">
        <v>90</v>
      </c>
      <c r="AL1083" t="s">
        <v>90</v>
      </c>
      <c r="AM1083" t="s">
        <v>90</v>
      </c>
      <c r="AN1083">
        <v>0</v>
      </c>
      <c r="AO1083" t="s">
        <v>90</v>
      </c>
      <c r="AP1083" t="s">
        <v>90</v>
      </c>
      <c r="AQ1083">
        <v>1</v>
      </c>
      <c r="AR1083" t="s">
        <v>90</v>
      </c>
      <c r="AT1083" t="s">
        <v>90</v>
      </c>
      <c r="AU1083" t="s">
        <v>90</v>
      </c>
      <c r="AW1083">
        <v>2</v>
      </c>
      <c r="AY1083">
        <v>29341.8</v>
      </c>
    </row>
    <row r="1084" spans="1:51" ht="12.75" customHeight="1" x14ac:dyDescent="0.2">
      <c r="A1084" t="s">
        <v>70</v>
      </c>
      <c r="B1084">
        <v>1994</v>
      </c>
      <c r="C1084" t="s">
        <v>90</v>
      </c>
      <c r="D1084" t="s">
        <v>90</v>
      </c>
      <c r="G1084">
        <v>1</v>
      </c>
      <c r="H1084" t="s">
        <v>90</v>
      </c>
      <c r="I1084" t="s">
        <v>90</v>
      </c>
      <c r="J1084" t="s">
        <v>90</v>
      </c>
      <c r="K1084" t="s">
        <v>90</v>
      </c>
      <c r="L1084" t="s">
        <v>90</v>
      </c>
      <c r="M1084" t="s">
        <v>90</v>
      </c>
      <c r="N1084" t="s">
        <v>90</v>
      </c>
      <c r="O1084">
        <v>0</v>
      </c>
      <c r="P1084" t="s">
        <v>90</v>
      </c>
      <c r="Q1084" t="s">
        <v>90</v>
      </c>
      <c r="R1084" t="s">
        <v>90</v>
      </c>
      <c r="S1084" t="s">
        <v>90</v>
      </c>
      <c r="T1084" t="s">
        <v>90</v>
      </c>
      <c r="U1084" t="s">
        <v>90</v>
      </c>
      <c r="V1084" t="s">
        <v>90</v>
      </c>
      <c r="W1084" t="s">
        <v>90</v>
      </c>
      <c r="X1084" t="s">
        <v>90</v>
      </c>
      <c r="Y1084" t="s">
        <v>90</v>
      </c>
      <c r="Z1084" t="s">
        <v>90</v>
      </c>
      <c r="AA1084" t="s">
        <v>90</v>
      </c>
      <c r="AB1084" t="s">
        <v>90</v>
      </c>
      <c r="AC1084">
        <v>67731</v>
      </c>
      <c r="AD1084">
        <f>AC1084/AY1084</f>
        <v>0.14193241493191619</v>
      </c>
      <c r="AH1084" t="s">
        <v>90</v>
      </c>
      <c r="AI1084" t="s">
        <v>90</v>
      </c>
      <c r="AJ1084" t="s">
        <v>90</v>
      </c>
      <c r="AK1084" t="s">
        <v>90</v>
      </c>
      <c r="AL1084" t="s">
        <v>90</v>
      </c>
      <c r="AM1084" t="s">
        <v>90</v>
      </c>
      <c r="AN1084">
        <v>0</v>
      </c>
      <c r="AO1084" t="s">
        <v>90</v>
      </c>
      <c r="AP1084" t="s">
        <v>90</v>
      </c>
      <c r="AQ1084">
        <v>0</v>
      </c>
      <c r="AR1084" t="s">
        <v>90</v>
      </c>
      <c r="AT1084" t="s">
        <v>90</v>
      </c>
      <c r="AU1084" t="s">
        <v>90</v>
      </c>
      <c r="AW1084">
        <v>2</v>
      </c>
      <c r="AY1084">
        <v>477206</v>
      </c>
    </row>
    <row r="1085" spans="1:51" ht="12.75" customHeight="1" x14ac:dyDescent="0.2">
      <c r="A1085" t="s">
        <v>71</v>
      </c>
      <c r="B1085">
        <v>1994</v>
      </c>
      <c r="C1085" t="s">
        <v>90</v>
      </c>
      <c r="D1085" t="s">
        <v>90</v>
      </c>
      <c r="G1085">
        <v>1</v>
      </c>
      <c r="H1085" t="s">
        <v>90</v>
      </c>
      <c r="I1085" t="s">
        <v>90</v>
      </c>
      <c r="J1085" t="s">
        <v>90</v>
      </c>
      <c r="K1085" t="s">
        <v>90</v>
      </c>
      <c r="L1085" t="s">
        <v>90</v>
      </c>
      <c r="M1085" t="s">
        <v>90</v>
      </c>
      <c r="N1085" t="s">
        <v>90</v>
      </c>
      <c r="O1085">
        <v>1</v>
      </c>
      <c r="P1085" t="s">
        <v>90</v>
      </c>
      <c r="Q1085" t="s">
        <v>90</v>
      </c>
      <c r="R1085" t="s">
        <v>90</v>
      </c>
      <c r="S1085" t="s">
        <v>90</v>
      </c>
      <c r="T1085" t="s">
        <v>90</v>
      </c>
      <c r="U1085" t="s">
        <v>90</v>
      </c>
      <c r="V1085" t="s">
        <v>90</v>
      </c>
      <c r="W1085" t="s">
        <v>90</v>
      </c>
      <c r="X1085" t="s">
        <v>90</v>
      </c>
      <c r="Y1085" t="s">
        <v>90</v>
      </c>
      <c r="Z1085" t="s">
        <v>90</v>
      </c>
      <c r="AA1085" t="s">
        <v>90</v>
      </c>
      <c r="AB1085" t="s">
        <v>90</v>
      </c>
      <c r="AC1085">
        <v>0</v>
      </c>
      <c r="AD1085">
        <f>AC1085/AY1085</f>
        <v>0</v>
      </c>
      <c r="AH1085" t="s">
        <v>90</v>
      </c>
      <c r="AI1085" t="s">
        <v>90</v>
      </c>
      <c r="AJ1085" t="s">
        <v>90</v>
      </c>
      <c r="AK1085" t="s">
        <v>90</v>
      </c>
      <c r="AL1085" t="s">
        <v>90</v>
      </c>
      <c r="AM1085" t="s">
        <v>90</v>
      </c>
      <c r="AN1085">
        <v>0</v>
      </c>
      <c r="AO1085" t="s">
        <v>90</v>
      </c>
      <c r="AP1085" t="s">
        <v>90</v>
      </c>
      <c r="AQ1085">
        <v>0</v>
      </c>
      <c r="AR1085" t="s">
        <v>90</v>
      </c>
      <c r="AT1085" t="s">
        <v>90</v>
      </c>
      <c r="AU1085" t="s">
        <v>90</v>
      </c>
      <c r="AW1085">
        <v>2</v>
      </c>
      <c r="AY1085">
        <v>144923</v>
      </c>
    </row>
    <row r="1086" spans="1:51" ht="12.75" customHeight="1" x14ac:dyDescent="0.2">
      <c r="A1086" t="s">
        <v>72</v>
      </c>
      <c r="B1086">
        <v>1994</v>
      </c>
      <c r="C1086" t="s">
        <v>90</v>
      </c>
      <c r="D1086" t="s">
        <v>90</v>
      </c>
      <c r="G1086">
        <v>1</v>
      </c>
      <c r="H1086" t="s">
        <v>90</v>
      </c>
      <c r="I1086" t="s">
        <v>90</v>
      </c>
      <c r="J1086" t="s">
        <v>90</v>
      </c>
      <c r="K1086" t="s">
        <v>90</v>
      </c>
      <c r="L1086" t="s">
        <v>90</v>
      </c>
      <c r="M1086" t="s">
        <v>90</v>
      </c>
      <c r="N1086" t="s">
        <v>90</v>
      </c>
      <c r="O1086">
        <v>1</v>
      </c>
      <c r="P1086" t="s">
        <v>90</v>
      </c>
      <c r="Q1086" t="s">
        <v>90</v>
      </c>
      <c r="R1086" t="s">
        <v>90</v>
      </c>
      <c r="S1086" t="s">
        <v>90</v>
      </c>
      <c r="T1086" t="s">
        <v>90</v>
      </c>
      <c r="U1086" t="s">
        <v>90</v>
      </c>
      <c r="V1086" t="s">
        <v>90</v>
      </c>
      <c r="W1086" t="s">
        <v>90</v>
      </c>
      <c r="X1086" t="s">
        <v>90</v>
      </c>
      <c r="Y1086" t="s">
        <v>90</v>
      </c>
      <c r="Z1086" t="s">
        <v>90</v>
      </c>
      <c r="AA1086" t="s">
        <v>90</v>
      </c>
      <c r="AB1086" t="s">
        <v>90</v>
      </c>
      <c r="AC1086">
        <v>11354</v>
      </c>
      <c r="AD1086">
        <f>AC1086/AY1086</f>
        <v>0.94237361287484545</v>
      </c>
      <c r="AH1086" t="s">
        <v>90</v>
      </c>
      <c r="AI1086" t="s">
        <v>90</v>
      </c>
      <c r="AJ1086" t="s">
        <v>90</v>
      </c>
      <c r="AK1086" t="s">
        <v>90</v>
      </c>
      <c r="AL1086" t="s">
        <v>90</v>
      </c>
      <c r="AM1086" t="s">
        <v>90</v>
      </c>
      <c r="AN1086">
        <v>0</v>
      </c>
      <c r="AO1086" t="s">
        <v>90</v>
      </c>
      <c r="AP1086" t="s">
        <v>90</v>
      </c>
      <c r="AQ1086">
        <v>0</v>
      </c>
      <c r="AR1086" t="s">
        <v>90</v>
      </c>
      <c r="AT1086" t="s">
        <v>90</v>
      </c>
      <c r="AU1086" t="s">
        <v>90</v>
      </c>
      <c r="AW1086">
        <v>2</v>
      </c>
      <c r="AY1086">
        <v>12048.3</v>
      </c>
    </row>
    <row r="1087" spans="1:51" ht="12.75" customHeight="1" x14ac:dyDescent="0.2">
      <c r="A1087" t="s">
        <v>73</v>
      </c>
      <c r="B1087">
        <v>1994</v>
      </c>
      <c r="C1087" t="s">
        <v>90</v>
      </c>
      <c r="D1087" t="s">
        <v>90</v>
      </c>
      <c r="G1087">
        <v>1</v>
      </c>
      <c r="H1087" t="s">
        <v>90</v>
      </c>
      <c r="I1087" t="s">
        <v>90</v>
      </c>
      <c r="J1087" t="s">
        <v>90</v>
      </c>
      <c r="K1087" t="s">
        <v>90</v>
      </c>
      <c r="L1087" t="s">
        <v>90</v>
      </c>
      <c r="M1087" t="s">
        <v>90</v>
      </c>
      <c r="N1087" t="s">
        <v>90</v>
      </c>
      <c r="O1087">
        <v>1</v>
      </c>
      <c r="P1087" t="s">
        <v>90</v>
      </c>
      <c r="Q1087" t="s">
        <v>90</v>
      </c>
      <c r="R1087" t="s">
        <v>90</v>
      </c>
      <c r="S1087" t="s">
        <v>90</v>
      </c>
      <c r="T1087" t="s">
        <v>90</v>
      </c>
      <c r="U1087" t="s">
        <v>90</v>
      </c>
      <c r="V1087" t="s">
        <v>90</v>
      </c>
      <c r="W1087" t="s">
        <v>90</v>
      </c>
      <c r="X1087" t="s">
        <v>90</v>
      </c>
      <c r="Y1087" t="s">
        <v>90</v>
      </c>
      <c r="Z1087" t="s">
        <v>90</v>
      </c>
      <c r="AA1087" t="s">
        <v>90</v>
      </c>
      <c r="AB1087" t="s">
        <v>90</v>
      </c>
      <c r="AC1087">
        <v>14089</v>
      </c>
      <c r="AD1087">
        <f>AC1087/AY1087</f>
        <v>5.9702947221221686E-2</v>
      </c>
      <c r="AH1087" t="s">
        <v>90</v>
      </c>
      <c r="AI1087" t="s">
        <v>90</v>
      </c>
      <c r="AJ1087" t="s">
        <v>90</v>
      </c>
      <c r="AK1087" t="s">
        <v>90</v>
      </c>
      <c r="AL1087" t="s">
        <v>90</v>
      </c>
      <c r="AM1087" t="s">
        <v>90</v>
      </c>
      <c r="AN1087">
        <v>0</v>
      </c>
      <c r="AO1087" t="s">
        <v>90</v>
      </c>
      <c r="AP1087" t="s">
        <v>90</v>
      </c>
      <c r="AQ1087">
        <v>0</v>
      </c>
      <c r="AR1087" t="s">
        <v>90</v>
      </c>
      <c r="AT1087" t="s">
        <v>90</v>
      </c>
      <c r="AU1087" t="s">
        <v>90</v>
      </c>
      <c r="AW1087">
        <v>2</v>
      </c>
      <c r="AY1087">
        <v>235985</v>
      </c>
    </row>
    <row r="1088" spans="1:51" ht="12.75" customHeight="1" x14ac:dyDescent="0.2">
      <c r="A1088" t="s">
        <v>74</v>
      </c>
      <c r="B1088">
        <v>1994</v>
      </c>
      <c r="C1088" t="s">
        <v>90</v>
      </c>
      <c r="D1088" t="s">
        <v>90</v>
      </c>
      <c r="G1088">
        <v>1</v>
      </c>
      <c r="H1088" t="s">
        <v>90</v>
      </c>
      <c r="I1088" t="s">
        <v>90</v>
      </c>
      <c r="J1088" t="s">
        <v>90</v>
      </c>
      <c r="K1088" t="s">
        <v>90</v>
      </c>
      <c r="L1088" t="s">
        <v>90</v>
      </c>
      <c r="M1088" t="s">
        <v>90</v>
      </c>
      <c r="N1088" t="s">
        <v>90</v>
      </c>
      <c r="O1088">
        <v>1</v>
      </c>
      <c r="P1088" t="s">
        <v>90</v>
      </c>
      <c r="Q1088" t="s">
        <v>90</v>
      </c>
      <c r="R1088" t="s">
        <v>90</v>
      </c>
      <c r="S1088" t="s">
        <v>90</v>
      </c>
      <c r="T1088" t="s">
        <v>90</v>
      </c>
      <c r="U1088" t="s">
        <v>90</v>
      </c>
      <c r="V1088" t="s">
        <v>90</v>
      </c>
      <c r="W1088" t="s">
        <v>90</v>
      </c>
      <c r="X1088" t="s">
        <v>90</v>
      </c>
      <c r="Y1088" t="s">
        <v>90</v>
      </c>
      <c r="Z1088" t="s">
        <v>90</v>
      </c>
      <c r="AA1088" t="s">
        <v>90</v>
      </c>
      <c r="AB1088" t="s">
        <v>90</v>
      </c>
      <c r="AC1088">
        <v>16000</v>
      </c>
      <c r="AD1088">
        <f>AC1088/AY1088</f>
        <v>0.27064835505004459</v>
      </c>
      <c r="AH1088" t="s">
        <v>90</v>
      </c>
      <c r="AI1088" t="s">
        <v>90</v>
      </c>
      <c r="AJ1088" t="s">
        <v>90</v>
      </c>
      <c r="AK1088" t="s">
        <v>90</v>
      </c>
      <c r="AL1088" t="s">
        <v>90</v>
      </c>
      <c r="AM1088" t="s">
        <v>90</v>
      </c>
      <c r="AN1088">
        <v>0</v>
      </c>
      <c r="AO1088" t="s">
        <v>90</v>
      </c>
      <c r="AP1088" t="s">
        <v>90</v>
      </c>
      <c r="AQ1088">
        <v>0</v>
      </c>
      <c r="AR1088" t="s">
        <v>90</v>
      </c>
      <c r="AT1088" t="s">
        <v>90</v>
      </c>
      <c r="AU1088" t="s">
        <v>90</v>
      </c>
      <c r="AW1088">
        <v>2</v>
      </c>
      <c r="AY1088">
        <v>59117.3</v>
      </c>
    </row>
    <row r="1089" spans="1:51" ht="12.75" customHeight="1" x14ac:dyDescent="0.2">
      <c r="A1089" t="s">
        <v>75</v>
      </c>
      <c r="B1089">
        <v>1994</v>
      </c>
      <c r="C1089" t="s">
        <v>90</v>
      </c>
      <c r="D1089" t="s">
        <v>90</v>
      </c>
      <c r="G1089">
        <v>1</v>
      </c>
      <c r="H1089" t="s">
        <v>90</v>
      </c>
      <c r="I1089" t="s">
        <v>90</v>
      </c>
      <c r="J1089" t="s">
        <v>90</v>
      </c>
      <c r="K1089" t="s">
        <v>90</v>
      </c>
      <c r="L1089" t="s">
        <v>90</v>
      </c>
      <c r="M1089" t="s">
        <v>90</v>
      </c>
      <c r="N1089" t="s">
        <v>90</v>
      </c>
      <c r="O1089">
        <v>1</v>
      </c>
      <c r="P1089" t="s">
        <v>90</v>
      </c>
      <c r="Q1089" t="s">
        <v>90</v>
      </c>
      <c r="R1089" t="s">
        <v>90</v>
      </c>
      <c r="S1089" t="s">
        <v>90</v>
      </c>
      <c r="T1089" t="s">
        <v>90</v>
      </c>
      <c r="U1089" t="s">
        <v>90</v>
      </c>
      <c r="V1089" t="s">
        <v>90</v>
      </c>
      <c r="W1089" t="s">
        <v>90</v>
      </c>
      <c r="X1089" t="s">
        <v>90</v>
      </c>
      <c r="Y1089" t="s">
        <v>90</v>
      </c>
      <c r="Z1089" t="s">
        <v>90</v>
      </c>
      <c r="AA1089" t="s">
        <v>90</v>
      </c>
      <c r="AB1089" t="s">
        <v>90</v>
      </c>
      <c r="AC1089">
        <v>2778</v>
      </c>
      <c r="AD1089">
        <f>AC1089/AY1089</f>
        <v>4.3251894800430964E-2</v>
      </c>
      <c r="AH1089" t="s">
        <v>90</v>
      </c>
      <c r="AI1089" t="s">
        <v>90</v>
      </c>
      <c r="AJ1089" t="s">
        <v>90</v>
      </c>
      <c r="AK1089" t="s">
        <v>90</v>
      </c>
      <c r="AL1089" t="s">
        <v>90</v>
      </c>
      <c r="AM1089" t="s">
        <v>90</v>
      </c>
      <c r="AN1089">
        <v>0</v>
      </c>
      <c r="AO1089" t="s">
        <v>90</v>
      </c>
      <c r="AP1089" t="s">
        <v>90</v>
      </c>
      <c r="AQ1089">
        <v>0</v>
      </c>
      <c r="AR1089" t="s">
        <v>90</v>
      </c>
      <c r="AT1089" t="s">
        <v>90</v>
      </c>
      <c r="AU1089" t="s">
        <v>90</v>
      </c>
      <c r="AW1089">
        <v>2</v>
      </c>
      <c r="AY1089">
        <v>64228.4</v>
      </c>
    </row>
    <row r="1090" spans="1:51" ht="12.75" customHeight="1" x14ac:dyDescent="0.2">
      <c r="A1090" t="s">
        <v>76</v>
      </c>
      <c r="B1090">
        <v>1994</v>
      </c>
      <c r="C1090" t="s">
        <v>90</v>
      </c>
      <c r="D1090" t="s">
        <v>90</v>
      </c>
      <c r="G1090">
        <v>1</v>
      </c>
      <c r="H1090" t="s">
        <v>90</v>
      </c>
      <c r="I1090" t="s">
        <v>90</v>
      </c>
      <c r="J1090" t="s">
        <v>90</v>
      </c>
      <c r="K1090" t="s">
        <v>90</v>
      </c>
      <c r="L1090" t="s">
        <v>90</v>
      </c>
      <c r="M1090" t="s">
        <v>90</v>
      </c>
      <c r="N1090" t="s">
        <v>90</v>
      </c>
      <c r="O1090">
        <v>0</v>
      </c>
      <c r="P1090" t="s">
        <v>90</v>
      </c>
      <c r="Q1090" t="s">
        <v>90</v>
      </c>
      <c r="R1090" t="s">
        <v>90</v>
      </c>
      <c r="S1090" t="s">
        <v>90</v>
      </c>
      <c r="T1090" t="s">
        <v>90</v>
      </c>
      <c r="U1090" t="s">
        <v>90</v>
      </c>
      <c r="V1090" t="s">
        <v>90</v>
      </c>
      <c r="W1090" t="s">
        <v>90</v>
      </c>
      <c r="X1090" t="s">
        <v>90</v>
      </c>
      <c r="Y1090" t="s">
        <v>90</v>
      </c>
      <c r="Z1090" t="s">
        <v>90</v>
      </c>
      <c r="AA1090" t="s">
        <v>90</v>
      </c>
      <c r="AB1090" t="s">
        <v>90</v>
      </c>
      <c r="AC1090">
        <v>16030</v>
      </c>
      <c r="AD1090">
        <f>AC1090/AY1090</f>
        <v>5.9405353523000581E-2</v>
      </c>
      <c r="AH1090" t="s">
        <v>90</v>
      </c>
      <c r="AI1090" t="s">
        <v>90</v>
      </c>
      <c r="AJ1090" t="s">
        <v>90</v>
      </c>
      <c r="AK1090" t="s">
        <v>90</v>
      </c>
      <c r="AL1090" t="s">
        <v>90</v>
      </c>
      <c r="AM1090" t="s">
        <v>90</v>
      </c>
      <c r="AN1090">
        <v>0</v>
      </c>
      <c r="AO1090" t="s">
        <v>90</v>
      </c>
      <c r="AP1090" t="s">
        <v>90</v>
      </c>
      <c r="AQ1090">
        <v>1</v>
      </c>
      <c r="AR1090" t="s">
        <v>90</v>
      </c>
      <c r="AT1090" t="s">
        <v>90</v>
      </c>
      <c r="AU1090" t="s">
        <v>90</v>
      </c>
      <c r="AW1090">
        <v>2</v>
      </c>
      <c r="AY1090">
        <v>269841</v>
      </c>
    </row>
    <row r="1091" spans="1:51" ht="12.75" customHeight="1" x14ac:dyDescent="0.2">
      <c r="A1091" t="s">
        <v>77</v>
      </c>
      <c r="B1091">
        <v>1994</v>
      </c>
      <c r="C1091" t="s">
        <v>90</v>
      </c>
      <c r="D1091" t="s">
        <v>90</v>
      </c>
      <c r="G1091">
        <v>1</v>
      </c>
      <c r="H1091" t="s">
        <v>90</v>
      </c>
      <c r="I1091" t="s">
        <v>90</v>
      </c>
      <c r="J1091" t="s">
        <v>90</v>
      </c>
      <c r="K1091" t="s">
        <v>90</v>
      </c>
      <c r="L1091" t="s">
        <v>90</v>
      </c>
      <c r="M1091" t="s">
        <v>90</v>
      </c>
      <c r="N1091" t="s">
        <v>90</v>
      </c>
      <c r="O1091">
        <v>0</v>
      </c>
      <c r="P1091" t="s">
        <v>90</v>
      </c>
      <c r="Q1091" t="s">
        <v>90</v>
      </c>
      <c r="R1091" t="s">
        <v>90</v>
      </c>
      <c r="S1091" t="s">
        <v>90</v>
      </c>
      <c r="T1091" t="s">
        <v>90</v>
      </c>
      <c r="U1091" t="s">
        <v>90</v>
      </c>
      <c r="V1091" t="s">
        <v>90</v>
      </c>
      <c r="W1091" t="s">
        <v>90</v>
      </c>
      <c r="X1091" t="s">
        <v>90</v>
      </c>
      <c r="Y1091" t="s">
        <v>90</v>
      </c>
      <c r="Z1091" t="s">
        <v>90</v>
      </c>
      <c r="AA1091" t="s">
        <v>90</v>
      </c>
      <c r="AB1091" t="s">
        <v>90</v>
      </c>
      <c r="AC1091">
        <v>7286</v>
      </c>
      <c r="AD1091">
        <f>AC1091/AY1091</f>
        <v>0.32230666466128161</v>
      </c>
      <c r="AH1091" t="s">
        <v>90</v>
      </c>
      <c r="AI1091" t="s">
        <v>90</v>
      </c>
      <c r="AJ1091" t="s">
        <v>90</v>
      </c>
      <c r="AK1091" t="s">
        <v>90</v>
      </c>
      <c r="AL1091" t="s">
        <v>90</v>
      </c>
      <c r="AM1091" t="s">
        <v>90</v>
      </c>
      <c r="AN1091">
        <v>0</v>
      </c>
      <c r="AO1091" t="s">
        <v>90</v>
      </c>
      <c r="AP1091" t="s">
        <v>90</v>
      </c>
      <c r="AQ1091">
        <v>0</v>
      </c>
      <c r="AR1091" t="s">
        <v>90</v>
      </c>
      <c r="AT1091" t="s">
        <v>90</v>
      </c>
      <c r="AU1091" t="s">
        <v>90</v>
      </c>
      <c r="AW1091">
        <v>2</v>
      </c>
      <c r="AY1091">
        <v>22605.8</v>
      </c>
    </row>
    <row r="1092" spans="1:51" ht="12.75" customHeight="1" x14ac:dyDescent="0.2">
      <c r="A1092" t="s">
        <v>78</v>
      </c>
      <c r="B1092">
        <v>1994</v>
      </c>
      <c r="C1092" t="s">
        <v>90</v>
      </c>
      <c r="D1092" t="s">
        <v>90</v>
      </c>
      <c r="G1092">
        <v>1</v>
      </c>
      <c r="H1092" t="s">
        <v>90</v>
      </c>
      <c r="I1092" t="s">
        <v>90</v>
      </c>
      <c r="J1092" t="s">
        <v>90</v>
      </c>
      <c r="K1092" t="s">
        <v>90</v>
      </c>
      <c r="L1092" t="s">
        <v>90</v>
      </c>
      <c r="M1092" t="s">
        <v>90</v>
      </c>
      <c r="N1092" t="s">
        <v>90</v>
      </c>
      <c r="O1092">
        <v>1</v>
      </c>
      <c r="P1092" t="s">
        <v>90</v>
      </c>
      <c r="Q1092" t="s">
        <v>90</v>
      </c>
      <c r="R1092" t="s">
        <v>90</v>
      </c>
      <c r="S1092" t="s">
        <v>90</v>
      </c>
      <c r="T1092" t="s">
        <v>90</v>
      </c>
      <c r="U1092" t="s">
        <v>90</v>
      </c>
      <c r="V1092" t="s">
        <v>90</v>
      </c>
      <c r="W1092" t="s">
        <v>90</v>
      </c>
      <c r="X1092" t="s">
        <v>90</v>
      </c>
      <c r="Y1092" t="s">
        <v>90</v>
      </c>
      <c r="Z1092" t="s">
        <v>90</v>
      </c>
      <c r="AA1092" t="s">
        <v>90</v>
      </c>
      <c r="AB1092" t="s">
        <v>90</v>
      </c>
      <c r="AC1092">
        <v>18318</v>
      </c>
      <c r="AD1092">
        <f>AC1092/AY1092</f>
        <v>0.27243968713608158</v>
      </c>
      <c r="AH1092" t="s">
        <v>90</v>
      </c>
      <c r="AI1092" t="s">
        <v>90</v>
      </c>
      <c r="AJ1092" t="s">
        <v>90</v>
      </c>
      <c r="AK1092" t="s">
        <v>90</v>
      </c>
      <c r="AL1092" t="s">
        <v>90</v>
      </c>
      <c r="AM1092" t="s">
        <v>90</v>
      </c>
      <c r="AN1092">
        <v>0</v>
      </c>
      <c r="AO1092" t="s">
        <v>90</v>
      </c>
      <c r="AP1092" t="s">
        <v>90</v>
      </c>
      <c r="AQ1092">
        <v>0</v>
      </c>
      <c r="AR1092" t="s">
        <v>90</v>
      </c>
      <c r="AT1092" t="s">
        <v>90</v>
      </c>
      <c r="AU1092" t="s">
        <v>90</v>
      </c>
      <c r="AW1092">
        <v>2</v>
      </c>
      <c r="AY1092">
        <v>67236.899999999994</v>
      </c>
    </row>
    <row r="1093" spans="1:51" ht="12.75" customHeight="1" x14ac:dyDescent="0.2">
      <c r="A1093" t="s">
        <v>80</v>
      </c>
      <c r="B1093">
        <v>1994</v>
      </c>
      <c r="C1093" t="s">
        <v>90</v>
      </c>
      <c r="D1093" t="s">
        <v>90</v>
      </c>
      <c r="G1093">
        <v>0</v>
      </c>
      <c r="H1093" t="s">
        <v>90</v>
      </c>
      <c r="I1093" t="s">
        <v>90</v>
      </c>
      <c r="J1093" t="s">
        <v>90</v>
      </c>
      <c r="K1093" t="s">
        <v>90</v>
      </c>
      <c r="L1093" t="s">
        <v>90</v>
      </c>
      <c r="M1093" t="s">
        <v>90</v>
      </c>
      <c r="N1093" t="s">
        <v>90</v>
      </c>
      <c r="O1093">
        <v>1</v>
      </c>
      <c r="P1093" t="s">
        <v>90</v>
      </c>
      <c r="Q1093" t="s">
        <v>90</v>
      </c>
      <c r="R1093" t="s">
        <v>90</v>
      </c>
      <c r="S1093" t="s">
        <v>90</v>
      </c>
      <c r="T1093" t="s">
        <v>90</v>
      </c>
      <c r="U1093" t="s">
        <v>90</v>
      </c>
      <c r="V1093" t="s">
        <v>90</v>
      </c>
      <c r="W1093" t="s">
        <v>90</v>
      </c>
      <c r="X1093" t="s">
        <v>90</v>
      </c>
      <c r="Y1093" t="s">
        <v>90</v>
      </c>
      <c r="Z1093" t="s">
        <v>90</v>
      </c>
      <c r="AA1093" t="s">
        <v>90</v>
      </c>
      <c r="AB1093" t="s">
        <v>90</v>
      </c>
      <c r="AC1093">
        <v>411</v>
      </c>
      <c r="AD1093">
        <f>AC1093/AY1093</f>
        <v>2.9181428967005818E-2</v>
      </c>
      <c r="AH1093" t="s">
        <v>90</v>
      </c>
      <c r="AI1093" t="s">
        <v>90</v>
      </c>
      <c r="AJ1093" t="s">
        <v>90</v>
      </c>
      <c r="AK1093" t="s">
        <v>90</v>
      </c>
      <c r="AL1093" t="s">
        <v>90</v>
      </c>
      <c r="AM1093" t="s">
        <v>90</v>
      </c>
      <c r="AN1093">
        <v>0</v>
      </c>
      <c r="AO1093" t="s">
        <v>90</v>
      </c>
      <c r="AP1093" t="s">
        <v>90</v>
      </c>
      <c r="AQ1093">
        <v>0</v>
      </c>
      <c r="AR1093" t="s">
        <v>90</v>
      </c>
      <c r="AT1093" t="s">
        <v>90</v>
      </c>
      <c r="AU1093" t="s">
        <v>90</v>
      </c>
      <c r="AW1093">
        <v>2</v>
      </c>
      <c r="AY1093">
        <v>14084.3</v>
      </c>
    </row>
    <row r="1094" spans="1:51" ht="12.75" customHeight="1" x14ac:dyDescent="0.2">
      <c r="A1094" t="s">
        <v>81</v>
      </c>
      <c r="B1094">
        <v>1994</v>
      </c>
      <c r="C1094" t="s">
        <v>90</v>
      </c>
      <c r="D1094" t="s">
        <v>90</v>
      </c>
      <c r="G1094">
        <v>1</v>
      </c>
      <c r="H1094" t="s">
        <v>90</v>
      </c>
      <c r="I1094" t="s">
        <v>90</v>
      </c>
      <c r="J1094" t="s">
        <v>90</v>
      </c>
      <c r="K1094" t="s">
        <v>90</v>
      </c>
      <c r="L1094" t="s">
        <v>90</v>
      </c>
      <c r="M1094" t="s">
        <v>90</v>
      </c>
      <c r="N1094" t="s">
        <v>90</v>
      </c>
      <c r="O1094">
        <v>1</v>
      </c>
      <c r="P1094" t="s">
        <v>90</v>
      </c>
      <c r="Q1094" t="s">
        <v>90</v>
      </c>
      <c r="R1094" t="s">
        <v>90</v>
      </c>
      <c r="S1094" t="s">
        <v>90</v>
      </c>
      <c r="T1094" t="s">
        <v>90</v>
      </c>
      <c r="U1094" t="s">
        <v>90</v>
      </c>
      <c r="V1094" t="s">
        <v>90</v>
      </c>
      <c r="W1094" t="s">
        <v>90</v>
      </c>
      <c r="X1094" t="s">
        <v>90</v>
      </c>
      <c r="Y1094" t="s">
        <v>90</v>
      </c>
      <c r="Z1094" t="s">
        <v>90</v>
      </c>
      <c r="AA1094" t="s">
        <v>90</v>
      </c>
      <c r="AB1094" t="s">
        <v>90</v>
      </c>
      <c r="AC1094">
        <v>0</v>
      </c>
      <c r="AD1094">
        <f>AC1094/AY1094</f>
        <v>0</v>
      </c>
      <c r="AH1094" t="s">
        <v>90</v>
      </c>
      <c r="AI1094" t="s">
        <v>90</v>
      </c>
      <c r="AJ1094" t="s">
        <v>90</v>
      </c>
      <c r="AK1094" t="s">
        <v>90</v>
      </c>
      <c r="AL1094" t="s">
        <v>90</v>
      </c>
      <c r="AM1094" t="s">
        <v>90</v>
      </c>
      <c r="AN1094">
        <v>0</v>
      </c>
      <c r="AO1094" t="s">
        <v>90</v>
      </c>
      <c r="AP1094" t="s">
        <v>90</v>
      </c>
      <c r="AQ1094">
        <v>0</v>
      </c>
      <c r="AR1094" t="s">
        <v>90</v>
      </c>
      <c r="AT1094" t="s">
        <v>90</v>
      </c>
      <c r="AU1094" t="s">
        <v>90</v>
      </c>
      <c r="AW1094">
        <v>2</v>
      </c>
      <c r="AY1094">
        <v>103102</v>
      </c>
    </row>
    <row r="1095" spans="1:51" ht="12.75" customHeight="1" x14ac:dyDescent="0.2">
      <c r="A1095" t="s">
        <v>82</v>
      </c>
      <c r="B1095">
        <v>1994</v>
      </c>
      <c r="C1095" t="s">
        <v>90</v>
      </c>
      <c r="D1095" t="s">
        <v>90</v>
      </c>
      <c r="G1095">
        <v>1</v>
      </c>
      <c r="H1095" t="s">
        <v>90</v>
      </c>
      <c r="I1095" t="s">
        <v>90</v>
      </c>
      <c r="J1095" t="s">
        <v>90</v>
      </c>
      <c r="K1095" t="s">
        <v>90</v>
      </c>
      <c r="L1095" t="s">
        <v>90</v>
      </c>
      <c r="M1095" t="s">
        <v>90</v>
      </c>
      <c r="N1095" t="s">
        <v>90</v>
      </c>
      <c r="O1095">
        <v>0</v>
      </c>
      <c r="P1095" t="s">
        <v>90</v>
      </c>
      <c r="Q1095" t="s">
        <v>90</v>
      </c>
      <c r="R1095" t="s">
        <v>90</v>
      </c>
      <c r="S1095" t="s">
        <v>90</v>
      </c>
      <c r="T1095" t="s">
        <v>90</v>
      </c>
      <c r="U1095" t="s">
        <v>90</v>
      </c>
      <c r="V1095" t="s">
        <v>90</v>
      </c>
      <c r="W1095" t="s">
        <v>90</v>
      </c>
      <c r="X1095" t="s">
        <v>90</v>
      </c>
      <c r="Y1095" t="s">
        <v>90</v>
      </c>
      <c r="Z1095" t="s">
        <v>90</v>
      </c>
      <c r="AA1095" t="s">
        <v>90</v>
      </c>
      <c r="AB1095" t="s">
        <v>90</v>
      </c>
      <c r="AC1095">
        <v>20759</v>
      </c>
      <c r="AD1095">
        <f>AC1095/AY1095</f>
        <v>5.7192527144340949E-2</v>
      </c>
      <c r="AH1095" t="s">
        <v>90</v>
      </c>
      <c r="AI1095" t="s">
        <v>90</v>
      </c>
      <c r="AJ1095" t="s">
        <v>90</v>
      </c>
      <c r="AK1095" t="s">
        <v>90</v>
      </c>
      <c r="AL1095" t="s">
        <v>90</v>
      </c>
      <c r="AM1095" t="s">
        <v>90</v>
      </c>
      <c r="AN1095">
        <v>0</v>
      </c>
      <c r="AO1095" t="s">
        <v>90</v>
      </c>
      <c r="AP1095" t="s">
        <v>90</v>
      </c>
      <c r="AQ1095">
        <v>0</v>
      </c>
      <c r="AR1095" t="s">
        <v>90</v>
      </c>
      <c r="AT1095" t="s">
        <v>90</v>
      </c>
      <c r="AU1095" t="s">
        <v>90</v>
      </c>
      <c r="AW1095">
        <v>2</v>
      </c>
      <c r="AY1095">
        <v>362967</v>
      </c>
    </row>
    <row r="1096" spans="1:51" ht="12.75" customHeight="1" x14ac:dyDescent="0.2">
      <c r="A1096" t="s">
        <v>83</v>
      </c>
      <c r="B1096">
        <v>1994</v>
      </c>
      <c r="C1096" t="s">
        <v>90</v>
      </c>
      <c r="D1096" t="s">
        <v>90</v>
      </c>
      <c r="G1096">
        <v>1</v>
      </c>
      <c r="H1096" t="s">
        <v>90</v>
      </c>
      <c r="I1096" t="s">
        <v>90</v>
      </c>
      <c r="J1096" t="s">
        <v>90</v>
      </c>
      <c r="K1096" t="s">
        <v>90</v>
      </c>
      <c r="L1096" t="s">
        <v>90</v>
      </c>
      <c r="M1096" t="s">
        <v>90</v>
      </c>
      <c r="N1096" t="s">
        <v>90</v>
      </c>
      <c r="O1096">
        <v>1</v>
      </c>
      <c r="P1096" t="s">
        <v>90</v>
      </c>
      <c r="Q1096" t="s">
        <v>90</v>
      </c>
      <c r="R1096" t="s">
        <v>90</v>
      </c>
      <c r="S1096" t="s">
        <v>90</v>
      </c>
      <c r="T1096" t="s">
        <v>90</v>
      </c>
      <c r="U1096" t="s">
        <v>90</v>
      </c>
      <c r="V1096" t="s">
        <v>90</v>
      </c>
      <c r="W1096" t="s">
        <v>90</v>
      </c>
      <c r="X1096" t="s">
        <v>90</v>
      </c>
      <c r="Y1096" t="s">
        <v>90</v>
      </c>
      <c r="Z1096" t="s">
        <v>90</v>
      </c>
      <c r="AA1096" t="s">
        <v>90</v>
      </c>
      <c r="AB1096" t="s">
        <v>90</v>
      </c>
      <c r="AC1096">
        <v>0</v>
      </c>
      <c r="AD1096">
        <f>AC1096/AY1096</f>
        <v>0</v>
      </c>
      <c r="AH1096" t="s">
        <v>90</v>
      </c>
      <c r="AI1096" t="s">
        <v>90</v>
      </c>
      <c r="AJ1096" t="s">
        <v>90</v>
      </c>
      <c r="AK1096" t="s">
        <v>90</v>
      </c>
      <c r="AL1096" t="s">
        <v>90</v>
      </c>
      <c r="AM1096" t="s">
        <v>90</v>
      </c>
      <c r="AN1096">
        <v>0</v>
      </c>
      <c r="AO1096" t="s">
        <v>90</v>
      </c>
      <c r="AP1096" t="s">
        <v>90</v>
      </c>
      <c r="AQ1096">
        <v>1</v>
      </c>
      <c r="AR1096" t="s">
        <v>90</v>
      </c>
      <c r="AT1096" t="s">
        <v>90</v>
      </c>
      <c r="AU1096" t="s">
        <v>90</v>
      </c>
      <c r="AW1096">
        <v>2</v>
      </c>
      <c r="AY1096">
        <v>33506.400000000001</v>
      </c>
    </row>
    <row r="1097" spans="1:51" ht="12.75" customHeight="1" x14ac:dyDescent="0.2">
      <c r="A1097" t="s">
        <v>84</v>
      </c>
      <c r="B1097">
        <v>1994</v>
      </c>
      <c r="C1097" t="s">
        <v>90</v>
      </c>
      <c r="D1097" t="s">
        <v>90</v>
      </c>
      <c r="G1097">
        <v>1</v>
      </c>
      <c r="H1097" t="s">
        <v>90</v>
      </c>
      <c r="I1097" t="s">
        <v>90</v>
      </c>
      <c r="J1097" t="s">
        <v>90</v>
      </c>
      <c r="K1097" t="s">
        <v>90</v>
      </c>
      <c r="L1097" t="s">
        <v>90</v>
      </c>
      <c r="M1097" t="s">
        <v>90</v>
      </c>
      <c r="N1097" t="s">
        <v>90</v>
      </c>
      <c r="O1097">
        <v>0</v>
      </c>
      <c r="P1097" t="s">
        <v>90</v>
      </c>
      <c r="Q1097" t="s">
        <v>90</v>
      </c>
      <c r="R1097" t="s">
        <v>90</v>
      </c>
      <c r="S1097" t="s">
        <v>90</v>
      </c>
      <c r="T1097" t="s">
        <v>90</v>
      </c>
      <c r="U1097" t="s">
        <v>90</v>
      </c>
      <c r="V1097" t="s">
        <v>90</v>
      </c>
      <c r="W1097" t="s">
        <v>90</v>
      </c>
      <c r="X1097" t="s">
        <v>90</v>
      </c>
      <c r="Y1097" t="s">
        <v>90</v>
      </c>
      <c r="Z1097" t="s">
        <v>90</v>
      </c>
      <c r="AA1097" t="s">
        <v>90</v>
      </c>
      <c r="AB1097" t="s">
        <v>90</v>
      </c>
      <c r="AC1097">
        <v>103</v>
      </c>
      <c r="AD1097">
        <f>AC1097/AY1097</f>
        <v>8.743707501761476E-3</v>
      </c>
      <c r="AH1097" t="s">
        <v>90</v>
      </c>
      <c r="AI1097" t="s">
        <v>90</v>
      </c>
      <c r="AJ1097" t="s">
        <v>90</v>
      </c>
      <c r="AK1097" t="s">
        <v>90</v>
      </c>
      <c r="AL1097" t="s">
        <v>90</v>
      </c>
      <c r="AM1097" t="s">
        <v>90</v>
      </c>
      <c r="AN1097">
        <v>0</v>
      </c>
      <c r="AO1097" t="s">
        <v>90</v>
      </c>
      <c r="AP1097" t="s">
        <v>90</v>
      </c>
      <c r="AQ1097">
        <v>0</v>
      </c>
      <c r="AR1097" t="s">
        <v>90</v>
      </c>
      <c r="AT1097" t="s">
        <v>90</v>
      </c>
      <c r="AU1097" t="s">
        <v>90</v>
      </c>
      <c r="AW1097">
        <v>2</v>
      </c>
      <c r="AY1097">
        <v>11779.9</v>
      </c>
    </row>
    <row r="1098" spans="1:51" ht="12.75" customHeight="1" x14ac:dyDescent="0.2">
      <c r="A1098" t="s">
        <v>85</v>
      </c>
      <c r="B1098">
        <v>1994</v>
      </c>
      <c r="C1098" t="s">
        <v>90</v>
      </c>
      <c r="D1098" t="s">
        <v>90</v>
      </c>
      <c r="G1098">
        <v>1</v>
      </c>
      <c r="H1098" t="s">
        <v>90</v>
      </c>
      <c r="I1098" t="s">
        <v>90</v>
      </c>
      <c r="J1098" t="s">
        <v>90</v>
      </c>
      <c r="K1098" t="s">
        <v>90</v>
      </c>
      <c r="L1098" t="s">
        <v>90</v>
      </c>
      <c r="M1098" t="s">
        <v>90</v>
      </c>
      <c r="N1098" t="s">
        <v>90</v>
      </c>
      <c r="O1098">
        <v>0</v>
      </c>
      <c r="P1098" t="s">
        <v>90</v>
      </c>
      <c r="Q1098" t="s">
        <v>90</v>
      </c>
      <c r="R1098" t="s">
        <v>90</v>
      </c>
      <c r="S1098" t="s">
        <v>90</v>
      </c>
      <c r="T1098" t="s">
        <v>90</v>
      </c>
      <c r="U1098" t="s">
        <v>90</v>
      </c>
      <c r="V1098" t="s">
        <v>90</v>
      </c>
      <c r="W1098" t="s">
        <v>90</v>
      </c>
      <c r="X1098" t="s">
        <v>90</v>
      </c>
      <c r="Y1098" t="s">
        <v>90</v>
      </c>
      <c r="Z1098" t="s">
        <v>90</v>
      </c>
      <c r="AA1098" t="s">
        <v>90</v>
      </c>
      <c r="AB1098" t="s">
        <v>90</v>
      </c>
      <c r="AC1098">
        <v>61</v>
      </c>
      <c r="AD1098">
        <f>AC1098/AY1098</f>
        <v>3.9414341651267072E-4</v>
      </c>
      <c r="AH1098" t="s">
        <v>90</v>
      </c>
      <c r="AI1098" t="s">
        <v>90</v>
      </c>
      <c r="AJ1098" t="s">
        <v>90</v>
      </c>
      <c r="AK1098" t="s">
        <v>90</v>
      </c>
      <c r="AL1098" t="s">
        <v>90</v>
      </c>
      <c r="AM1098" t="s">
        <v>90</v>
      </c>
      <c r="AN1098">
        <v>0</v>
      </c>
      <c r="AO1098" t="s">
        <v>90</v>
      </c>
      <c r="AP1098" t="s">
        <v>90</v>
      </c>
      <c r="AQ1098">
        <v>0.5</v>
      </c>
      <c r="AR1098" t="s">
        <v>90</v>
      </c>
      <c r="AT1098" t="s">
        <v>90</v>
      </c>
      <c r="AU1098" t="s">
        <v>90</v>
      </c>
      <c r="AW1098">
        <v>2</v>
      </c>
      <c r="AY1098">
        <v>154766</v>
      </c>
    </row>
    <row r="1099" spans="1:51" ht="12.75" customHeight="1" x14ac:dyDescent="0.2">
      <c r="A1099" t="s">
        <v>86</v>
      </c>
      <c r="B1099">
        <v>1994</v>
      </c>
      <c r="C1099" t="s">
        <v>90</v>
      </c>
      <c r="D1099" t="s">
        <v>90</v>
      </c>
      <c r="G1099">
        <v>1</v>
      </c>
      <c r="H1099" t="s">
        <v>90</v>
      </c>
      <c r="I1099" t="s">
        <v>90</v>
      </c>
      <c r="J1099" t="s">
        <v>90</v>
      </c>
      <c r="K1099" t="s">
        <v>90</v>
      </c>
      <c r="L1099" t="s">
        <v>90</v>
      </c>
      <c r="M1099" t="s">
        <v>90</v>
      </c>
      <c r="N1099" t="s">
        <v>90</v>
      </c>
      <c r="O1099">
        <v>1</v>
      </c>
      <c r="P1099" t="s">
        <v>90</v>
      </c>
      <c r="Q1099" t="s">
        <v>90</v>
      </c>
      <c r="R1099" t="s">
        <v>90</v>
      </c>
      <c r="S1099" t="s">
        <v>90</v>
      </c>
      <c r="T1099" t="s">
        <v>90</v>
      </c>
      <c r="U1099" t="s">
        <v>90</v>
      </c>
      <c r="V1099" t="s">
        <v>90</v>
      </c>
      <c r="W1099" t="s">
        <v>90</v>
      </c>
      <c r="X1099" t="s">
        <v>90</v>
      </c>
      <c r="Y1099" t="s">
        <v>90</v>
      </c>
      <c r="Z1099" t="s">
        <v>90</v>
      </c>
      <c r="AA1099" t="s">
        <v>90</v>
      </c>
      <c r="AB1099" t="s">
        <v>90</v>
      </c>
      <c r="AC1099">
        <v>3804</v>
      </c>
      <c r="AD1099">
        <f>AC1099/AY1099</f>
        <v>3.0955015949482457E-2</v>
      </c>
      <c r="AH1099" t="s">
        <v>90</v>
      </c>
      <c r="AI1099" t="s">
        <v>90</v>
      </c>
      <c r="AJ1099" t="s">
        <v>90</v>
      </c>
      <c r="AK1099" t="s">
        <v>90</v>
      </c>
      <c r="AL1099" t="s">
        <v>90</v>
      </c>
      <c r="AM1099" t="s">
        <v>90</v>
      </c>
      <c r="AN1099">
        <v>0</v>
      </c>
      <c r="AO1099" t="s">
        <v>90</v>
      </c>
      <c r="AP1099" t="s">
        <v>90</v>
      </c>
      <c r="AQ1099">
        <v>1</v>
      </c>
      <c r="AR1099" t="s">
        <v>90</v>
      </c>
      <c r="AT1099" t="s">
        <v>90</v>
      </c>
      <c r="AU1099" t="s">
        <v>90</v>
      </c>
      <c r="AW1099">
        <v>2</v>
      </c>
      <c r="AY1099">
        <v>122888</v>
      </c>
    </row>
    <row r="1100" spans="1:51" ht="12.75" customHeight="1" x14ac:dyDescent="0.2">
      <c r="A1100" t="s">
        <v>87</v>
      </c>
      <c r="B1100">
        <v>1994</v>
      </c>
      <c r="C1100" t="s">
        <v>90</v>
      </c>
      <c r="D1100" t="s">
        <v>90</v>
      </c>
      <c r="G1100">
        <v>1</v>
      </c>
      <c r="H1100" t="s">
        <v>90</v>
      </c>
      <c r="I1100" t="s">
        <v>90</v>
      </c>
      <c r="J1100" t="s">
        <v>90</v>
      </c>
      <c r="K1100" t="s">
        <v>90</v>
      </c>
      <c r="L1100" t="s">
        <v>90</v>
      </c>
      <c r="M1100" t="s">
        <v>90</v>
      </c>
      <c r="N1100" t="s">
        <v>90</v>
      </c>
      <c r="O1100">
        <v>0</v>
      </c>
      <c r="P1100" t="s">
        <v>90</v>
      </c>
      <c r="Q1100" t="s">
        <v>90</v>
      </c>
      <c r="R1100" t="s">
        <v>90</v>
      </c>
      <c r="S1100" t="s">
        <v>90</v>
      </c>
      <c r="T1100" t="s">
        <v>90</v>
      </c>
      <c r="U1100" t="s">
        <v>90</v>
      </c>
      <c r="V1100" t="s">
        <v>90</v>
      </c>
      <c r="W1100" t="s">
        <v>90</v>
      </c>
      <c r="X1100" t="s">
        <v>90</v>
      </c>
      <c r="Y1100" t="s">
        <v>90</v>
      </c>
      <c r="Z1100" t="s">
        <v>90</v>
      </c>
      <c r="AA1100" t="s">
        <v>90</v>
      </c>
      <c r="AB1100" t="s">
        <v>90</v>
      </c>
      <c r="AC1100">
        <v>2500</v>
      </c>
      <c r="AD1100">
        <f>AC1100/AY1100</f>
        <v>8.0891227184629377E-2</v>
      </c>
      <c r="AH1100" t="s">
        <v>90</v>
      </c>
      <c r="AI1100" t="s">
        <v>90</v>
      </c>
      <c r="AJ1100" t="s">
        <v>90</v>
      </c>
      <c r="AK1100" t="s">
        <v>90</v>
      </c>
      <c r="AL1100" t="s">
        <v>90</v>
      </c>
      <c r="AM1100" t="s">
        <v>90</v>
      </c>
      <c r="AN1100">
        <v>0</v>
      </c>
      <c r="AO1100" t="s">
        <v>90</v>
      </c>
      <c r="AP1100" t="s">
        <v>90</v>
      </c>
      <c r="AQ1100">
        <v>0</v>
      </c>
      <c r="AR1100" t="s">
        <v>90</v>
      </c>
      <c r="AT1100" t="s">
        <v>90</v>
      </c>
      <c r="AU1100" t="s">
        <v>90</v>
      </c>
      <c r="AW1100">
        <v>2</v>
      </c>
      <c r="AY1100">
        <v>30905.7</v>
      </c>
    </row>
    <row r="1101" spans="1:51" ht="12.75" customHeight="1" x14ac:dyDescent="0.2">
      <c r="A1101" t="s">
        <v>88</v>
      </c>
      <c r="B1101">
        <v>1994</v>
      </c>
      <c r="C1101" t="s">
        <v>90</v>
      </c>
      <c r="D1101" t="s">
        <v>90</v>
      </c>
      <c r="G1101">
        <v>1</v>
      </c>
      <c r="H1101" t="s">
        <v>90</v>
      </c>
      <c r="I1101" t="s">
        <v>90</v>
      </c>
      <c r="J1101" t="s">
        <v>90</v>
      </c>
      <c r="K1101" t="s">
        <v>90</v>
      </c>
      <c r="L1101" t="s">
        <v>90</v>
      </c>
      <c r="M1101" t="s">
        <v>90</v>
      </c>
      <c r="N1101" t="s">
        <v>90</v>
      </c>
      <c r="O1101">
        <v>1</v>
      </c>
      <c r="P1101" t="s">
        <v>90</v>
      </c>
      <c r="Q1101" t="s">
        <v>90</v>
      </c>
      <c r="R1101" t="s">
        <v>90</v>
      </c>
      <c r="S1101" t="s">
        <v>90</v>
      </c>
      <c r="T1101" t="s">
        <v>90</v>
      </c>
      <c r="U1101" t="s">
        <v>90</v>
      </c>
      <c r="V1101" t="s">
        <v>90</v>
      </c>
      <c r="W1101" t="s">
        <v>90</v>
      </c>
      <c r="X1101" t="s">
        <v>90</v>
      </c>
      <c r="Y1101" t="s">
        <v>90</v>
      </c>
      <c r="Z1101" t="s">
        <v>90</v>
      </c>
      <c r="AA1101" t="s">
        <v>90</v>
      </c>
      <c r="AB1101" t="s">
        <v>90</v>
      </c>
      <c r="AC1101">
        <v>8473</v>
      </c>
      <c r="AD1101">
        <f>AC1101/AY1101</f>
        <v>7.7446186188931038E-2</v>
      </c>
      <c r="AH1101" t="s">
        <v>90</v>
      </c>
      <c r="AI1101" t="s">
        <v>90</v>
      </c>
      <c r="AJ1101" t="s">
        <v>90</v>
      </c>
      <c r="AK1101" t="s">
        <v>90</v>
      </c>
      <c r="AL1101" t="s">
        <v>90</v>
      </c>
      <c r="AM1101" t="s">
        <v>90</v>
      </c>
      <c r="AN1101">
        <v>0</v>
      </c>
      <c r="AO1101" t="s">
        <v>90</v>
      </c>
      <c r="AP1101" t="s">
        <v>90</v>
      </c>
      <c r="AQ1101">
        <v>0</v>
      </c>
      <c r="AR1101" t="s">
        <v>90</v>
      </c>
      <c r="AT1101" t="s">
        <v>90</v>
      </c>
      <c r="AU1101" t="s">
        <v>90</v>
      </c>
      <c r="AW1101">
        <v>2</v>
      </c>
      <c r="AY1101">
        <v>109405</v>
      </c>
    </row>
    <row r="1102" spans="1:51" ht="12.75" customHeight="1" x14ac:dyDescent="0.2">
      <c r="A1102" t="s">
        <v>89</v>
      </c>
      <c r="B1102">
        <v>1994</v>
      </c>
      <c r="C1102" t="s">
        <v>90</v>
      </c>
      <c r="D1102" t="s">
        <v>90</v>
      </c>
      <c r="G1102">
        <v>1</v>
      </c>
      <c r="H1102" t="s">
        <v>90</v>
      </c>
      <c r="I1102" t="s">
        <v>90</v>
      </c>
      <c r="J1102" t="s">
        <v>90</v>
      </c>
      <c r="K1102" t="s">
        <v>90</v>
      </c>
      <c r="L1102" t="s">
        <v>90</v>
      </c>
      <c r="M1102" t="s">
        <v>90</v>
      </c>
      <c r="N1102" t="s">
        <v>90</v>
      </c>
      <c r="O1102">
        <v>0</v>
      </c>
      <c r="P1102" t="s">
        <v>90</v>
      </c>
      <c r="Q1102" t="s">
        <v>90</v>
      </c>
      <c r="R1102" t="s">
        <v>90</v>
      </c>
      <c r="S1102" t="s">
        <v>90</v>
      </c>
      <c r="T1102" t="s">
        <v>90</v>
      </c>
      <c r="U1102" t="s">
        <v>90</v>
      </c>
      <c r="V1102" t="s">
        <v>90</v>
      </c>
      <c r="W1102" t="s">
        <v>90</v>
      </c>
      <c r="X1102" t="s">
        <v>90</v>
      </c>
      <c r="Y1102" t="s">
        <v>90</v>
      </c>
      <c r="Z1102" t="s">
        <v>90</v>
      </c>
      <c r="AA1102" t="s">
        <v>90</v>
      </c>
      <c r="AB1102" t="s">
        <v>90</v>
      </c>
      <c r="AC1102">
        <v>252</v>
      </c>
      <c r="AD1102">
        <f>AC1102/AY1102</f>
        <v>2.5814144307212902E-2</v>
      </c>
      <c r="AH1102" t="s">
        <v>90</v>
      </c>
      <c r="AI1102" t="s">
        <v>90</v>
      </c>
      <c r="AJ1102" t="s">
        <v>90</v>
      </c>
      <c r="AK1102" t="s">
        <v>90</v>
      </c>
      <c r="AL1102" t="s">
        <v>90</v>
      </c>
      <c r="AM1102" t="s">
        <v>90</v>
      </c>
      <c r="AN1102">
        <v>0</v>
      </c>
      <c r="AO1102" t="s">
        <v>90</v>
      </c>
      <c r="AP1102" t="s">
        <v>90</v>
      </c>
      <c r="AQ1102">
        <v>1</v>
      </c>
      <c r="AR1102" t="s">
        <v>90</v>
      </c>
      <c r="AT1102" t="s">
        <v>90</v>
      </c>
      <c r="AU1102" t="s">
        <v>90</v>
      </c>
      <c r="AW1102">
        <v>2</v>
      </c>
      <c r="AY1102">
        <v>9762.09</v>
      </c>
    </row>
    <row r="1103" spans="1:51" ht="12.75" customHeight="1" x14ac:dyDescent="0.2">
      <c r="A1103" t="s">
        <v>34</v>
      </c>
      <c r="B1103">
        <v>1995</v>
      </c>
      <c r="C1103" t="s">
        <v>90</v>
      </c>
      <c r="D1103" t="s">
        <v>90</v>
      </c>
      <c r="G1103">
        <v>1</v>
      </c>
      <c r="H1103" t="s">
        <v>90</v>
      </c>
      <c r="I1103" t="s">
        <v>90</v>
      </c>
      <c r="J1103" t="s">
        <v>90</v>
      </c>
      <c r="K1103" t="s">
        <v>90</v>
      </c>
      <c r="L1103" t="s">
        <v>90</v>
      </c>
      <c r="M1103" t="s">
        <v>90</v>
      </c>
      <c r="N1103" t="s">
        <v>90</v>
      </c>
      <c r="O1103">
        <v>0</v>
      </c>
      <c r="P1103" t="s">
        <v>90</v>
      </c>
      <c r="Q1103" t="s">
        <v>90</v>
      </c>
      <c r="R1103" t="s">
        <v>90</v>
      </c>
      <c r="S1103" t="s">
        <v>90</v>
      </c>
      <c r="T1103" t="s">
        <v>90</v>
      </c>
      <c r="U1103" t="s">
        <v>90</v>
      </c>
      <c r="V1103" t="s">
        <v>90</v>
      </c>
      <c r="W1103" t="s">
        <v>90</v>
      </c>
      <c r="X1103" t="s">
        <v>90</v>
      </c>
      <c r="Y1103" t="s">
        <v>90</v>
      </c>
      <c r="Z1103" t="s">
        <v>90</v>
      </c>
      <c r="AA1103" t="s">
        <v>90</v>
      </c>
      <c r="AB1103" t="s">
        <v>90</v>
      </c>
      <c r="AC1103">
        <v>4800</v>
      </c>
      <c r="AD1103">
        <f>AC1103/AY1103</f>
        <v>5.7650317196849404E-2</v>
      </c>
      <c r="AH1103" t="s">
        <v>90</v>
      </c>
      <c r="AI1103" t="s">
        <v>90</v>
      </c>
      <c r="AJ1103" t="s">
        <v>90</v>
      </c>
      <c r="AK1103" t="s">
        <v>90</v>
      </c>
      <c r="AL1103" t="s">
        <v>90</v>
      </c>
      <c r="AM1103" t="s">
        <v>90</v>
      </c>
      <c r="AN1103">
        <v>0</v>
      </c>
      <c r="AO1103" t="s">
        <v>90</v>
      </c>
      <c r="AP1103" t="s">
        <v>90</v>
      </c>
      <c r="AQ1103">
        <v>0</v>
      </c>
      <c r="AR1103" t="s">
        <v>90</v>
      </c>
      <c r="AT1103" t="s">
        <v>90</v>
      </c>
      <c r="AU1103" t="s">
        <v>90</v>
      </c>
      <c r="AW1103">
        <v>2</v>
      </c>
      <c r="AY1103">
        <v>83260.600000000006</v>
      </c>
    </row>
    <row r="1104" spans="1:51" ht="12.75" customHeight="1" x14ac:dyDescent="0.2">
      <c r="A1104" t="s">
        <v>35</v>
      </c>
      <c r="B1104">
        <v>1995</v>
      </c>
      <c r="C1104" t="s">
        <v>90</v>
      </c>
      <c r="D1104" t="s">
        <v>90</v>
      </c>
      <c r="G1104">
        <v>1</v>
      </c>
      <c r="H1104" t="s">
        <v>90</v>
      </c>
      <c r="I1104" t="s">
        <v>90</v>
      </c>
      <c r="J1104" t="s">
        <v>90</v>
      </c>
      <c r="K1104" t="s">
        <v>90</v>
      </c>
      <c r="L1104" t="s">
        <v>90</v>
      </c>
      <c r="M1104" t="s">
        <v>90</v>
      </c>
      <c r="N1104" t="s">
        <v>90</v>
      </c>
      <c r="O1104">
        <v>1</v>
      </c>
      <c r="P1104" t="s">
        <v>90</v>
      </c>
      <c r="Q1104" t="s">
        <v>90</v>
      </c>
      <c r="R1104" t="s">
        <v>90</v>
      </c>
      <c r="S1104" t="s">
        <v>90</v>
      </c>
      <c r="T1104" t="s">
        <v>90</v>
      </c>
      <c r="U1104" t="s">
        <v>90</v>
      </c>
      <c r="V1104">
        <v>0</v>
      </c>
      <c r="W1104">
        <v>0</v>
      </c>
      <c r="X1104">
        <v>0</v>
      </c>
      <c r="Y1104">
        <v>0</v>
      </c>
      <c r="Z1104">
        <v>1</v>
      </c>
      <c r="AA1104">
        <v>0</v>
      </c>
      <c r="AB1104">
        <v>0</v>
      </c>
      <c r="AC1104">
        <v>2032</v>
      </c>
      <c r="AD1104">
        <f>AC1104/AY1104</f>
        <v>0.13070970480962826</v>
      </c>
      <c r="AH1104" t="s">
        <v>90</v>
      </c>
      <c r="AI1104" t="s">
        <v>90</v>
      </c>
      <c r="AJ1104" t="s">
        <v>90</v>
      </c>
      <c r="AK1104" t="s">
        <v>90</v>
      </c>
      <c r="AL1104" t="s">
        <v>90</v>
      </c>
      <c r="AM1104" t="s">
        <v>90</v>
      </c>
      <c r="AN1104">
        <v>0</v>
      </c>
      <c r="AO1104" t="s">
        <v>90</v>
      </c>
      <c r="AP1104" t="s">
        <v>90</v>
      </c>
      <c r="AQ1104">
        <v>1</v>
      </c>
      <c r="AR1104" t="s">
        <v>90</v>
      </c>
      <c r="AT1104" t="s">
        <v>90</v>
      </c>
      <c r="AU1104" t="s">
        <v>90</v>
      </c>
      <c r="AW1104">
        <v>2</v>
      </c>
      <c r="AY1104">
        <v>15545.9</v>
      </c>
    </row>
    <row r="1105" spans="1:51" ht="12.75" customHeight="1" x14ac:dyDescent="0.2">
      <c r="A1105" t="s">
        <v>36</v>
      </c>
      <c r="B1105">
        <v>1995</v>
      </c>
      <c r="C1105" t="s">
        <v>90</v>
      </c>
      <c r="D1105" t="s">
        <v>90</v>
      </c>
      <c r="G1105">
        <v>1</v>
      </c>
      <c r="H1105" t="s">
        <v>90</v>
      </c>
      <c r="I1105" t="s">
        <v>90</v>
      </c>
      <c r="J1105" t="s">
        <v>90</v>
      </c>
      <c r="K1105" t="s">
        <v>90</v>
      </c>
      <c r="L1105" t="s">
        <v>90</v>
      </c>
      <c r="M1105" t="s">
        <v>90</v>
      </c>
      <c r="N1105" t="s">
        <v>90</v>
      </c>
      <c r="O1105">
        <v>0</v>
      </c>
      <c r="P1105" t="s">
        <v>90</v>
      </c>
      <c r="Q1105" t="s">
        <v>90</v>
      </c>
      <c r="R1105" t="s">
        <v>90</v>
      </c>
      <c r="S1105" t="s">
        <v>90</v>
      </c>
      <c r="T1105" t="s">
        <v>90</v>
      </c>
      <c r="U1105" t="s">
        <v>90</v>
      </c>
      <c r="V1105" t="s">
        <v>90</v>
      </c>
      <c r="W1105" t="s">
        <v>90</v>
      </c>
      <c r="X1105" t="s">
        <v>90</v>
      </c>
      <c r="Y1105" t="s">
        <v>90</v>
      </c>
      <c r="Z1105" t="s">
        <v>90</v>
      </c>
      <c r="AA1105" t="s">
        <v>90</v>
      </c>
      <c r="AB1105" t="s">
        <v>90</v>
      </c>
      <c r="AC1105">
        <v>9354</v>
      </c>
      <c r="AD1105">
        <f>AC1105/AY1105</f>
        <v>0.10670809961704181</v>
      </c>
      <c r="AH1105" t="s">
        <v>90</v>
      </c>
      <c r="AI1105" t="s">
        <v>90</v>
      </c>
      <c r="AJ1105" t="s">
        <v>90</v>
      </c>
      <c r="AK1105" t="s">
        <v>90</v>
      </c>
      <c r="AL1105" t="s">
        <v>90</v>
      </c>
      <c r="AM1105" t="s">
        <v>90</v>
      </c>
      <c r="AN1105">
        <v>0</v>
      </c>
      <c r="AO1105" t="s">
        <v>90</v>
      </c>
      <c r="AP1105" t="s">
        <v>90</v>
      </c>
      <c r="AQ1105">
        <v>0</v>
      </c>
      <c r="AR1105" t="s">
        <v>90</v>
      </c>
      <c r="AT1105" t="s">
        <v>90</v>
      </c>
      <c r="AU1105" t="s">
        <v>90</v>
      </c>
      <c r="AW1105">
        <v>2</v>
      </c>
      <c r="AY1105">
        <v>87659.7</v>
      </c>
    </row>
    <row r="1106" spans="1:51" ht="12.75" customHeight="1" x14ac:dyDescent="0.2">
      <c r="A1106" t="s">
        <v>38</v>
      </c>
      <c r="B1106">
        <v>1995</v>
      </c>
      <c r="C1106" t="s">
        <v>90</v>
      </c>
      <c r="D1106" t="s">
        <v>90</v>
      </c>
      <c r="G1106">
        <v>1</v>
      </c>
      <c r="H1106" t="s">
        <v>90</v>
      </c>
      <c r="I1106" t="s">
        <v>90</v>
      </c>
      <c r="J1106" t="s">
        <v>90</v>
      </c>
      <c r="K1106" t="s">
        <v>90</v>
      </c>
      <c r="L1106" t="s">
        <v>90</v>
      </c>
      <c r="M1106" t="s">
        <v>90</v>
      </c>
      <c r="N1106" t="s">
        <v>90</v>
      </c>
      <c r="O1106">
        <v>0</v>
      </c>
      <c r="P1106" t="s">
        <v>90</v>
      </c>
      <c r="Q1106" t="s">
        <v>90</v>
      </c>
      <c r="R1106" t="s">
        <v>90</v>
      </c>
      <c r="S1106" t="s">
        <v>90</v>
      </c>
      <c r="T1106" t="s">
        <v>90</v>
      </c>
      <c r="U1106" t="s">
        <v>90</v>
      </c>
      <c r="V1106" t="s">
        <v>90</v>
      </c>
      <c r="W1106" t="s">
        <v>90</v>
      </c>
      <c r="X1106" t="s">
        <v>90</v>
      </c>
      <c r="Y1106" t="s">
        <v>90</v>
      </c>
      <c r="Z1106" t="s">
        <v>90</v>
      </c>
      <c r="AA1106" t="s">
        <v>90</v>
      </c>
      <c r="AB1106" t="s">
        <v>90</v>
      </c>
      <c r="AC1106">
        <v>11570</v>
      </c>
      <c r="AD1106">
        <f>AC1106/AY1106</f>
        <v>0.25347237435919906</v>
      </c>
      <c r="AH1106" t="s">
        <v>90</v>
      </c>
      <c r="AI1106" t="s">
        <v>90</v>
      </c>
      <c r="AJ1106" t="s">
        <v>90</v>
      </c>
      <c r="AK1106" t="s">
        <v>90</v>
      </c>
      <c r="AL1106" t="s">
        <v>90</v>
      </c>
      <c r="AM1106" t="s">
        <v>90</v>
      </c>
      <c r="AN1106">
        <v>0</v>
      </c>
      <c r="AO1106" t="s">
        <v>90</v>
      </c>
      <c r="AP1106" t="s">
        <v>90</v>
      </c>
      <c r="AQ1106">
        <v>0</v>
      </c>
      <c r="AR1106" t="s">
        <v>90</v>
      </c>
      <c r="AT1106" t="s">
        <v>90</v>
      </c>
      <c r="AU1106" t="s">
        <v>90</v>
      </c>
      <c r="AW1106">
        <v>2</v>
      </c>
      <c r="AY1106">
        <v>45646</v>
      </c>
    </row>
    <row r="1107" spans="1:51" ht="12.75" customHeight="1" x14ac:dyDescent="0.2">
      <c r="A1107" t="s">
        <v>39</v>
      </c>
      <c r="B1107">
        <v>1995</v>
      </c>
      <c r="C1107" t="s">
        <v>90</v>
      </c>
      <c r="D1107" t="s">
        <v>90</v>
      </c>
      <c r="G1107">
        <v>1</v>
      </c>
      <c r="H1107" t="s">
        <v>90</v>
      </c>
      <c r="I1107" t="s">
        <v>90</v>
      </c>
      <c r="J1107" t="s">
        <v>90</v>
      </c>
      <c r="K1107" t="s">
        <v>90</v>
      </c>
      <c r="L1107" t="s">
        <v>90</v>
      </c>
      <c r="M1107" t="s">
        <v>90</v>
      </c>
      <c r="N1107" t="s">
        <v>90</v>
      </c>
      <c r="O1107">
        <v>1</v>
      </c>
      <c r="P1107" t="s">
        <v>90</v>
      </c>
      <c r="Q1107" t="s">
        <v>90</v>
      </c>
      <c r="R1107" t="s">
        <v>90</v>
      </c>
      <c r="S1107" t="s">
        <v>90</v>
      </c>
      <c r="T1107" t="s">
        <v>90</v>
      </c>
      <c r="U1107" t="s">
        <v>90</v>
      </c>
      <c r="V1107" t="s">
        <v>90</v>
      </c>
      <c r="W1107" t="s">
        <v>90</v>
      </c>
      <c r="X1107" t="s">
        <v>90</v>
      </c>
      <c r="Y1107" t="s">
        <v>90</v>
      </c>
      <c r="Z1107" t="s">
        <v>90</v>
      </c>
      <c r="AA1107" t="s">
        <v>90</v>
      </c>
      <c r="AB1107" t="s">
        <v>90</v>
      </c>
      <c r="AC1107">
        <v>109023</v>
      </c>
      <c r="AD1107">
        <f>AC1107/AY1107</f>
        <v>0.14362120455644242</v>
      </c>
      <c r="AH1107" t="s">
        <v>90</v>
      </c>
      <c r="AI1107" t="s">
        <v>90</v>
      </c>
      <c r="AJ1107" t="s">
        <v>90</v>
      </c>
      <c r="AK1107" t="s">
        <v>90</v>
      </c>
      <c r="AL1107" t="s">
        <v>90</v>
      </c>
      <c r="AM1107" t="s">
        <v>90</v>
      </c>
      <c r="AN1107">
        <v>0</v>
      </c>
      <c r="AO1107" t="s">
        <v>90</v>
      </c>
      <c r="AP1107" t="s">
        <v>90</v>
      </c>
      <c r="AQ1107">
        <v>0.5</v>
      </c>
      <c r="AR1107" t="s">
        <v>90</v>
      </c>
      <c r="AT1107" t="s">
        <v>90</v>
      </c>
      <c r="AU1107" t="s">
        <v>90</v>
      </c>
      <c r="AW1107">
        <v>2</v>
      </c>
      <c r="AY1107">
        <v>759101</v>
      </c>
    </row>
    <row r="1108" spans="1:51" ht="12.75" customHeight="1" x14ac:dyDescent="0.2">
      <c r="A1108" t="s">
        <v>40</v>
      </c>
      <c r="B1108">
        <v>1995</v>
      </c>
      <c r="C1108" t="s">
        <v>90</v>
      </c>
      <c r="D1108" t="s">
        <v>90</v>
      </c>
      <c r="G1108">
        <v>1</v>
      </c>
      <c r="H1108" t="s">
        <v>90</v>
      </c>
      <c r="I1108" t="s">
        <v>90</v>
      </c>
      <c r="J1108" t="s">
        <v>90</v>
      </c>
      <c r="K1108" t="s">
        <v>90</v>
      </c>
      <c r="L1108" t="s">
        <v>90</v>
      </c>
      <c r="M1108" t="s">
        <v>90</v>
      </c>
      <c r="N1108" t="s">
        <v>90</v>
      </c>
      <c r="O1108">
        <v>0</v>
      </c>
      <c r="P1108" t="s">
        <v>90</v>
      </c>
      <c r="Q1108" t="s">
        <v>90</v>
      </c>
      <c r="R1108" t="s">
        <v>90</v>
      </c>
      <c r="S1108" t="s">
        <v>90</v>
      </c>
      <c r="T1108" t="s">
        <v>90</v>
      </c>
      <c r="U1108" t="s">
        <v>90</v>
      </c>
      <c r="V1108" t="s">
        <v>90</v>
      </c>
      <c r="W1108" t="s">
        <v>90</v>
      </c>
      <c r="X1108" t="s">
        <v>90</v>
      </c>
      <c r="Y1108" t="s">
        <v>90</v>
      </c>
      <c r="Z1108" t="s">
        <v>90</v>
      </c>
      <c r="AA1108" t="s">
        <v>90</v>
      </c>
      <c r="AB1108" t="s">
        <v>90</v>
      </c>
      <c r="AC1108">
        <v>9346</v>
      </c>
      <c r="AD1108">
        <f>AC1108/AY1108</f>
        <v>0.10268072950999781</v>
      </c>
      <c r="AE1108">
        <v>371.44499999999999</v>
      </c>
      <c r="AH1108" t="s">
        <v>90</v>
      </c>
      <c r="AI1108" t="s">
        <v>90</v>
      </c>
      <c r="AJ1108" t="s">
        <v>90</v>
      </c>
      <c r="AK1108" t="s">
        <v>90</v>
      </c>
      <c r="AL1108" t="s">
        <v>90</v>
      </c>
      <c r="AM1108" t="s">
        <v>90</v>
      </c>
      <c r="AN1108">
        <v>0</v>
      </c>
      <c r="AO1108" t="s">
        <v>90</v>
      </c>
      <c r="AP1108" t="s">
        <v>90</v>
      </c>
      <c r="AQ1108">
        <v>1</v>
      </c>
      <c r="AR1108" t="s">
        <v>90</v>
      </c>
      <c r="AT1108" t="s">
        <v>90</v>
      </c>
      <c r="AU1108" t="s">
        <v>90</v>
      </c>
      <c r="AW1108">
        <v>2</v>
      </c>
      <c r="AY1108">
        <v>91020</v>
      </c>
    </row>
    <row r="1109" spans="1:51" ht="12.75" customHeight="1" x14ac:dyDescent="0.2">
      <c r="A1109" t="s">
        <v>41</v>
      </c>
      <c r="B1109">
        <v>1995</v>
      </c>
      <c r="C1109" t="s">
        <v>90</v>
      </c>
      <c r="D1109" t="s">
        <v>90</v>
      </c>
      <c r="G1109">
        <v>1</v>
      </c>
      <c r="H1109" t="s">
        <v>90</v>
      </c>
      <c r="I1109" t="s">
        <v>90</v>
      </c>
      <c r="J1109" t="s">
        <v>90</v>
      </c>
      <c r="K1109" t="s">
        <v>90</v>
      </c>
      <c r="L1109" t="s">
        <v>90</v>
      </c>
      <c r="M1109" t="s">
        <v>90</v>
      </c>
      <c r="N1109" t="s">
        <v>90</v>
      </c>
      <c r="O1109">
        <v>0</v>
      </c>
      <c r="P1109" t="s">
        <v>90</v>
      </c>
      <c r="Q1109" t="s">
        <v>90</v>
      </c>
      <c r="R1109" t="s">
        <v>90</v>
      </c>
      <c r="S1109" t="s">
        <v>90</v>
      </c>
      <c r="T1109" t="s">
        <v>90</v>
      </c>
      <c r="U1109" t="s">
        <v>90</v>
      </c>
      <c r="V1109" t="s">
        <v>90</v>
      </c>
      <c r="W1109" t="s">
        <v>90</v>
      </c>
      <c r="X1109" t="s">
        <v>90</v>
      </c>
      <c r="Y1109" t="s">
        <v>90</v>
      </c>
      <c r="Z1109" t="s">
        <v>90</v>
      </c>
      <c r="AA1109" t="s">
        <v>90</v>
      </c>
      <c r="AB1109" t="s">
        <v>90</v>
      </c>
      <c r="AC1109">
        <v>161280</v>
      </c>
      <c r="AD1109">
        <f>AC1109/AY1109</f>
        <v>1.5709345930940437</v>
      </c>
      <c r="AH1109" t="s">
        <v>90</v>
      </c>
      <c r="AI1109" t="s">
        <v>90</v>
      </c>
      <c r="AJ1109" t="s">
        <v>90</v>
      </c>
      <c r="AK1109" t="s">
        <v>90</v>
      </c>
      <c r="AL1109" t="s">
        <v>90</v>
      </c>
      <c r="AM1109" t="s">
        <v>90</v>
      </c>
      <c r="AN1109">
        <v>0</v>
      </c>
      <c r="AO1109" t="s">
        <v>90</v>
      </c>
      <c r="AP1109" t="s">
        <v>90</v>
      </c>
      <c r="AQ1109">
        <v>1</v>
      </c>
      <c r="AR1109" t="s">
        <v>90</v>
      </c>
      <c r="AT1109" t="s">
        <v>90</v>
      </c>
      <c r="AU1109" t="s">
        <v>90</v>
      </c>
      <c r="AW1109">
        <v>2</v>
      </c>
      <c r="AY1109">
        <v>102665</v>
      </c>
    </row>
    <row r="1110" spans="1:51" ht="12.75" customHeight="1" x14ac:dyDescent="0.2">
      <c r="A1110" t="s">
        <v>42</v>
      </c>
      <c r="B1110">
        <v>1995</v>
      </c>
      <c r="C1110" t="s">
        <v>90</v>
      </c>
      <c r="D1110" t="s">
        <v>90</v>
      </c>
      <c r="G1110">
        <v>1</v>
      </c>
      <c r="H1110" t="s">
        <v>90</v>
      </c>
      <c r="I1110" t="s">
        <v>90</v>
      </c>
      <c r="J1110" t="s">
        <v>90</v>
      </c>
      <c r="K1110" t="s">
        <v>90</v>
      </c>
      <c r="L1110" t="s">
        <v>90</v>
      </c>
      <c r="M1110" t="s">
        <v>90</v>
      </c>
      <c r="N1110" t="s">
        <v>90</v>
      </c>
      <c r="O1110">
        <v>0</v>
      </c>
      <c r="P1110" t="s">
        <v>90</v>
      </c>
      <c r="Q1110" t="s">
        <v>90</v>
      </c>
      <c r="R1110" t="s">
        <v>90</v>
      </c>
      <c r="S1110" t="s">
        <v>90</v>
      </c>
      <c r="T1110" t="s">
        <v>90</v>
      </c>
      <c r="U1110" t="s">
        <v>90</v>
      </c>
      <c r="V1110" t="s">
        <v>90</v>
      </c>
      <c r="W1110" t="s">
        <v>90</v>
      </c>
      <c r="X1110" t="s">
        <v>90</v>
      </c>
      <c r="Y1110" t="s">
        <v>90</v>
      </c>
      <c r="Z1110" t="s">
        <v>90</v>
      </c>
      <c r="AA1110" t="s">
        <v>90</v>
      </c>
      <c r="AB1110" t="s">
        <v>90</v>
      </c>
      <c r="AC1110">
        <v>166</v>
      </c>
      <c r="AD1110">
        <f>AC1110/AY1110</f>
        <v>9.3838857201001685E-3</v>
      </c>
      <c r="AH1110" t="s">
        <v>90</v>
      </c>
      <c r="AI1110" t="s">
        <v>90</v>
      </c>
      <c r="AJ1110" t="s">
        <v>90</v>
      </c>
      <c r="AK1110" t="s">
        <v>90</v>
      </c>
      <c r="AL1110" t="s">
        <v>90</v>
      </c>
      <c r="AM1110" t="s">
        <v>90</v>
      </c>
      <c r="AN1110">
        <v>0</v>
      </c>
      <c r="AO1110" t="s">
        <v>90</v>
      </c>
      <c r="AP1110" t="s">
        <v>90</v>
      </c>
      <c r="AQ1110">
        <v>0</v>
      </c>
      <c r="AR1110" t="s">
        <v>90</v>
      </c>
      <c r="AT1110" t="s">
        <v>90</v>
      </c>
      <c r="AU1110" t="s">
        <v>90</v>
      </c>
      <c r="AW1110">
        <v>2</v>
      </c>
      <c r="AY1110">
        <v>17689.900000000001</v>
      </c>
    </row>
    <row r="1111" spans="1:51" ht="12.75" customHeight="1" x14ac:dyDescent="0.2">
      <c r="A1111" t="s">
        <v>43</v>
      </c>
      <c r="B1111">
        <v>1995</v>
      </c>
      <c r="C1111" t="s">
        <v>90</v>
      </c>
      <c r="D1111" t="s">
        <v>90</v>
      </c>
      <c r="G1111">
        <v>1</v>
      </c>
      <c r="H1111" t="s">
        <v>90</v>
      </c>
      <c r="I1111" t="s">
        <v>90</v>
      </c>
      <c r="J1111" t="s">
        <v>90</v>
      </c>
      <c r="K1111" t="s">
        <v>90</v>
      </c>
      <c r="L1111" t="s">
        <v>90</v>
      </c>
      <c r="M1111" t="s">
        <v>90</v>
      </c>
      <c r="N1111" t="s">
        <v>90</v>
      </c>
      <c r="O1111">
        <v>1</v>
      </c>
      <c r="P1111" t="s">
        <v>90</v>
      </c>
      <c r="Q1111" t="s">
        <v>90</v>
      </c>
      <c r="R1111" t="s">
        <v>90</v>
      </c>
      <c r="S1111" t="s">
        <v>90</v>
      </c>
      <c r="T1111" t="s">
        <v>90</v>
      </c>
      <c r="U1111" t="s">
        <v>90</v>
      </c>
      <c r="V1111" t="s">
        <v>90</v>
      </c>
      <c r="W1111" t="s">
        <v>90</v>
      </c>
      <c r="X1111" t="s">
        <v>90</v>
      </c>
      <c r="Y1111" t="s">
        <v>90</v>
      </c>
      <c r="Z1111" t="s">
        <v>90</v>
      </c>
      <c r="AA1111" t="s">
        <v>90</v>
      </c>
      <c r="AB1111" t="s">
        <v>90</v>
      </c>
      <c r="AC1111">
        <v>87138</v>
      </c>
      <c r="AD1111">
        <f>AC1111/AY1111</f>
        <v>0.26230741906935023</v>
      </c>
      <c r="AH1111" t="s">
        <v>90</v>
      </c>
      <c r="AI1111" t="s">
        <v>90</v>
      </c>
      <c r="AJ1111" t="s">
        <v>90</v>
      </c>
      <c r="AK1111" t="s">
        <v>90</v>
      </c>
      <c r="AL1111" t="s">
        <v>90</v>
      </c>
      <c r="AM1111" t="s">
        <v>90</v>
      </c>
      <c r="AN1111">
        <v>0</v>
      </c>
      <c r="AO1111" t="s">
        <v>90</v>
      </c>
      <c r="AP1111" t="s">
        <v>90</v>
      </c>
      <c r="AQ1111">
        <v>0</v>
      </c>
      <c r="AR1111" t="s">
        <v>90</v>
      </c>
      <c r="AT1111" t="s">
        <v>90</v>
      </c>
      <c r="AU1111" t="s">
        <v>90</v>
      </c>
      <c r="AW1111">
        <v>2</v>
      </c>
      <c r="AY1111">
        <v>332198</v>
      </c>
    </row>
    <row r="1112" spans="1:51" ht="12.75" customHeight="1" x14ac:dyDescent="0.2">
      <c r="A1112" t="s">
        <v>45</v>
      </c>
      <c r="B1112">
        <v>1995</v>
      </c>
      <c r="C1112" t="s">
        <v>90</v>
      </c>
      <c r="D1112" t="s">
        <v>90</v>
      </c>
      <c r="G1112">
        <v>1</v>
      </c>
      <c r="H1112" t="s">
        <v>90</v>
      </c>
      <c r="I1112" t="s">
        <v>90</v>
      </c>
      <c r="J1112" t="s">
        <v>90</v>
      </c>
      <c r="K1112" t="s">
        <v>90</v>
      </c>
      <c r="L1112" t="s">
        <v>90</v>
      </c>
      <c r="M1112" t="s">
        <v>90</v>
      </c>
      <c r="N1112" t="s">
        <v>90</v>
      </c>
      <c r="O1112">
        <v>1</v>
      </c>
      <c r="P1112" t="s">
        <v>90</v>
      </c>
      <c r="Q1112" t="s">
        <v>90</v>
      </c>
      <c r="R1112" t="s">
        <v>90</v>
      </c>
      <c r="S1112" t="s">
        <v>90</v>
      </c>
      <c r="T1112" t="s">
        <v>90</v>
      </c>
      <c r="U1112" t="s">
        <v>90</v>
      </c>
      <c r="V1112">
        <v>0</v>
      </c>
      <c r="W1112">
        <v>0</v>
      </c>
      <c r="X1112">
        <v>0</v>
      </c>
      <c r="Y1112">
        <v>0</v>
      </c>
      <c r="Z1112">
        <v>1</v>
      </c>
      <c r="AA1112">
        <v>0</v>
      </c>
      <c r="AB1112">
        <v>0</v>
      </c>
      <c r="AC1112">
        <v>0</v>
      </c>
      <c r="AD1112">
        <f>AC1112/AY1112</f>
        <v>0</v>
      </c>
      <c r="AH1112" t="s">
        <v>90</v>
      </c>
      <c r="AI1112" t="s">
        <v>90</v>
      </c>
      <c r="AJ1112" t="s">
        <v>90</v>
      </c>
      <c r="AK1112" t="s">
        <v>90</v>
      </c>
      <c r="AL1112" t="s">
        <v>90</v>
      </c>
      <c r="AM1112" t="s">
        <v>90</v>
      </c>
      <c r="AN1112">
        <v>0</v>
      </c>
      <c r="AO1112" t="s">
        <v>90</v>
      </c>
      <c r="AP1112" t="s">
        <v>90</v>
      </c>
      <c r="AQ1112">
        <v>0</v>
      </c>
      <c r="AR1112" t="s">
        <v>90</v>
      </c>
      <c r="AT1112" t="s">
        <v>90</v>
      </c>
      <c r="AU1112" t="s">
        <v>90</v>
      </c>
      <c r="AW1112">
        <v>2</v>
      </c>
      <c r="AY1112">
        <v>156222</v>
      </c>
    </row>
    <row r="1113" spans="1:51" ht="12.75" customHeight="1" x14ac:dyDescent="0.2">
      <c r="A1113" t="s">
        <v>47</v>
      </c>
      <c r="B1113">
        <v>1995</v>
      </c>
      <c r="C1113" t="s">
        <v>90</v>
      </c>
      <c r="D1113" t="s">
        <v>90</v>
      </c>
      <c r="G1113">
        <v>1</v>
      </c>
      <c r="H1113" t="s">
        <v>90</v>
      </c>
      <c r="I1113" t="s">
        <v>90</v>
      </c>
      <c r="J1113" t="s">
        <v>90</v>
      </c>
      <c r="K1113" t="s">
        <v>90</v>
      </c>
      <c r="L1113" t="s">
        <v>90</v>
      </c>
      <c r="M1113" t="s">
        <v>90</v>
      </c>
      <c r="N1113" t="s">
        <v>90</v>
      </c>
      <c r="O1113">
        <v>1</v>
      </c>
      <c r="P1113" t="s">
        <v>90</v>
      </c>
      <c r="Q1113" t="s">
        <v>90</v>
      </c>
      <c r="R1113" t="s">
        <v>90</v>
      </c>
      <c r="S1113" t="s">
        <v>90</v>
      </c>
      <c r="T1113" t="s">
        <v>90</v>
      </c>
      <c r="U1113" t="s">
        <v>90</v>
      </c>
      <c r="V1113">
        <v>0</v>
      </c>
      <c r="W1113">
        <v>0</v>
      </c>
      <c r="X1113">
        <v>0</v>
      </c>
      <c r="Y1113">
        <v>0</v>
      </c>
      <c r="Z1113">
        <v>0</v>
      </c>
      <c r="AA1113">
        <v>0</v>
      </c>
      <c r="AB1113">
        <v>0</v>
      </c>
      <c r="AC1113">
        <v>0</v>
      </c>
      <c r="AD1113">
        <f>AC1113/AY1113</f>
        <v>0</v>
      </c>
      <c r="AE1113">
        <v>0</v>
      </c>
      <c r="AH1113" t="s">
        <v>90</v>
      </c>
      <c r="AI1113" t="s">
        <v>90</v>
      </c>
      <c r="AJ1113" t="s">
        <v>90</v>
      </c>
      <c r="AK1113" t="s">
        <v>90</v>
      </c>
      <c r="AL1113" t="s">
        <v>90</v>
      </c>
      <c r="AM1113" t="s">
        <v>90</v>
      </c>
      <c r="AN1113">
        <v>0</v>
      </c>
      <c r="AO1113" t="s">
        <v>90</v>
      </c>
      <c r="AP1113" t="s">
        <v>90</v>
      </c>
      <c r="AQ1113">
        <v>1</v>
      </c>
      <c r="AR1113" t="s">
        <v>90</v>
      </c>
      <c r="AT1113" t="s">
        <v>90</v>
      </c>
      <c r="AU1113" t="s">
        <v>90</v>
      </c>
      <c r="AW1113">
        <v>2</v>
      </c>
      <c r="AY1113">
        <v>30571.5</v>
      </c>
    </row>
    <row r="1114" spans="1:51" ht="12.75" customHeight="1" x14ac:dyDescent="0.2">
      <c r="A1114" t="s">
        <v>48</v>
      </c>
      <c r="B1114">
        <v>1995</v>
      </c>
      <c r="C1114" t="s">
        <v>90</v>
      </c>
      <c r="D1114" t="s">
        <v>90</v>
      </c>
      <c r="G1114">
        <v>1</v>
      </c>
      <c r="H1114" t="s">
        <v>90</v>
      </c>
      <c r="I1114" t="s">
        <v>90</v>
      </c>
      <c r="J1114" t="s">
        <v>90</v>
      </c>
      <c r="K1114" t="s">
        <v>90</v>
      </c>
      <c r="L1114" t="s">
        <v>90</v>
      </c>
      <c r="M1114" t="s">
        <v>90</v>
      </c>
      <c r="N1114" t="s">
        <v>90</v>
      </c>
      <c r="O1114">
        <v>1</v>
      </c>
      <c r="P1114" t="s">
        <v>90</v>
      </c>
      <c r="Q1114" t="s">
        <v>90</v>
      </c>
      <c r="R1114" t="s">
        <v>90</v>
      </c>
      <c r="S1114" t="s">
        <v>90</v>
      </c>
      <c r="T1114" t="s">
        <v>90</v>
      </c>
      <c r="U1114" t="s">
        <v>90</v>
      </c>
      <c r="V1114" t="s">
        <v>90</v>
      </c>
      <c r="W1114" t="s">
        <v>90</v>
      </c>
      <c r="X1114" t="s">
        <v>90</v>
      </c>
      <c r="Y1114" t="s">
        <v>90</v>
      </c>
      <c r="Z1114" t="s">
        <v>90</v>
      </c>
      <c r="AA1114" t="s">
        <v>90</v>
      </c>
      <c r="AB1114" t="s">
        <v>90</v>
      </c>
      <c r="AC1114">
        <v>1599</v>
      </c>
      <c r="AD1114">
        <f>AC1114/AY1114</f>
        <v>7.0396492062234195E-2</v>
      </c>
      <c r="AH1114" t="s">
        <v>90</v>
      </c>
      <c r="AI1114" t="s">
        <v>90</v>
      </c>
      <c r="AJ1114" t="s">
        <v>90</v>
      </c>
      <c r="AK1114" t="s">
        <v>90</v>
      </c>
      <c r="AL1114" t="s">
        <v>90</v>
      </c>
      <c r="AM1114" t="s">
        <v>90</v>
      </c>
      <c r="AN1114">
        <v>0</v>
      </c>
      <c r="AO1114" t="s">
        <v>90</v>
      </c>
      <c r="AP1114" t="s">
        <v>90</v>
      </c>
      <c r="AQ1114">
        <v>0</v>
      </c>
      <c r="AR1114" t="s">
        <v>90</v>
      </c>
      <c r="AT1114" t="s">
        <v>90</v>
      </c>
      <c r="AU1114" t="s">
        <v>90</v>
      </c>
      <c r="AW1114">
        <v>2</v>
      </c>
      <c r="AY1114">
        <v>22714.2</v>
      </c>
    </row>
    <row r="1115" spans="1:51" ht="12.75" customHeight="1" x14ac:dyDescent="0.2">
      <c r="A1115" t="s">
        <v>49</v>
      </c>
      <c r="B1115">
        <v>1995</v>
      </c>
      <c r="C1115" t="s">
        <v>90</v>
      </c>
      <c r="D1115" t="s">
        <v>90</v>
      </c>
      <c r="G1115">
        <v>1</v>
      </c>
      <c r="H1115" t="s">
        <v>90</v>
      </c>
      <c r="I1115" t="s">
        <v>90</v>
      </c>
      <c r="J1115" t="s">
        <v>90</v>
      </c>
      <c r="K1115" t="s">
        <v>90</v>
      </c>
      <c r="L1115" t="s">
        <v>90</v>
      </c>
      <c r="M1115" t="s">
        <v>90</v>
      </c>
      <c r="N1115" t="s">
        <v>90</v>
      </c>
      <c r="O1115">
        <v>1</v>
      </c>
      <c r="P1115" t="s">
        <v>90</v>
      </c>
      <c r="Q1115" t="s">
        <v>90</v>
      </c>
      <c r="R1115" t="s">
        <v>90</v>
      </c>
      <c r="S1115" t="s">
        <v>90</v>
      </c>
      <c r="T1115" t="s">
        <v>90</v>
      </c>
      <c r="U1115" t="s">
        <v>90</v>
      </c>
      <c r="V1115" t="s">
        <v>90</v>
      </c>
      <c r="W1115" t="s">
        <v>90</v>
      </c>
      <c r="X1115" t="s">
        <v>90</v>
      </c>
      <c r="Y1115" t="s">
        <v>90</v>
      </c>
      <c r="Z1115" t="s">
        <v>90</v>
      </c>
      <c r="AA1115" t="s">
        <v>90</v>
      </c>
      <c r="AB1115" t="s">
        <v>90</v>
      </c>
      <c r="AC1115">
        <v>316574</v>
      </c>
      <c r="AD1115">
        <f>AC1115/AY1115</f>
        <v>1.0560774475921058</v>
      </c>
      <c r="AH1115" t="s">
        <v>90</v>
      </c>
      <c r="AI1115" t="s">
        <v>90</v>
      </c>
      <c r="AJ1115" t="s">
        <v>90</v>
      </c>
      <c r="AK1115" t="s">
        <v>90</v>
      </c>
      <c r="AL1115" t="s">
        <v>90</v>
      </c>
      <c r="AM1115" t="s">
        <v>90</v>
      </c>
      <c r="AN1115">
        <v>0</v>
      </c>
      <c r="AO1115" t="s">
        <v>90</v>
      </c>
      <c r="AP1115" t="s">
        <v>90</v>
      </c>
      <c r="AQ1115">
        <v>1</v>
      </c>
      <c r="AR1115" t="s">
        <v>90</v>
      </c>
      <c r="AT1115" t="s">
        <v>90</v>
      </c>
      <c r="AU1115" t="s">
        <v>90</v>
      </c>
      <c r="AW1115">
        <v>2</v>
      </c>
      <c r="AY1115">
        <v>299764</v>
      </c>
    </row>
    <row r="1116" spans="1:51" ht="12.75" customHeight="1" x14ac:dyDescent="0.2">
      <c r="A1116" t="s">
        <v>50</v>
      </c>
      <c r="B1116">
        <v>1995</v>
      </c>
      <c r="C1116" t="s">
        <v>90</v>
      </c>
      <c r="D1116" t="s">
        <v>90</v>
      </c>
      <c r="G1116">
        <v>1</v>
      </c>
      <c r="H1116" t="s">
        <v>90</v>
      </c>
      <c r="I1116" t="s">
        <v>90</v>
      </c>
      <c r="J1116" t="s">
        <v>90</v>
      </c>
      <c r="K1116" t="s">
        <v>90</v>
      </c>
      <c r="L1116" t="s">
        <v>90</v>
      </c>
      <c r="M1116" t="s">
        <v>90</v>
      </c>
      <c r="N1116" t="s">
        <v>90</v>
      </c>
      <c r="O1116">
        <v>1</v>
      </c>
      <c r="P1116" t="s">
        <v>90</v>
      </c>
      <c r="Q1116" t="s">
        <v>90</v>
      </c>
      <c r="R1116" t="s">
        <v>90</v>
      </c>
      <c r="S1116" t="s">
        <v>90</v>
      </c>
      <c r="T1116" t="s">
        <v>90</v>
      </c>
      <c r="U1116" t="s">
        <v>90</v>
      </c>
      <c r="V1116" t="s">
        <v>90</v>
      </c>
      <c r="W1116">
        <v>0</v>
      </c>
      <c r="X1116">
        <v>1</v>
      </c>
      <c r="Y1116">
        <v>1</v>
      </c>
      <c r="Z1116">
        <v>1</v>
      </c>
      <c r="AA1116">
        <v>0</v>
      </c>
      <c r="AB1116">
        <v>0</v>
      </c>
      <c r="AC1116">
        <v>1643</v>
      </c>
      <c r="AD1116">
        <f>AC1116/AY1116</f>
        <v>1.3034303303398597E-2</v>
      </c>
      <c r="AH1116" t="s">
        <v>90</v>
      </c>
      <c r="AI1116" t="s">
        <v>90</v>
      </c>
      <c r="AJ1116" t="s">
        <v>90</v>
      </c>
      <c r="AK1116" t="s">
        <v>90</v>
      </c>
      <c r="AL1116" t="s">
        <v>90</v>
      </c>
      <c r="AM1116" t="s">
        <v>90</v>
      </c>
      <c r="AN1116">
        <v>0</v>
      </c>
      <c r="AO1116" t="s">
        <v>90</v>
      </c>
      <c r="AP1116" t="s">
        <v>90</v>
      </c>
      <c r="AQ1116">
        <v>0</v>
      </c>
      <c r="AR1116" t="s">
        <v>90</v>
      </c>
      <c r="AT1116" t="s">
        <v>90</v>
      </c>
      <c r="AU1116" t="s">
        <v>90</v>
      </c>
      <c r="AW1116">
        <v>2</v>
      </c>
      <c r="AY1116">
        <v>126052</v>
      </c>
    </row>
    <row r="1117" spans="1:51" ht="12.75" customHeight="1" x14ac:dyDescent="0.2">
      <c r="A1117" t="s">
        <v>51</v>
      </c>
      <c r="B1117">
        <v>1995</v>
      </c>
      <c r="C1117" t="s">
        <v>90</v>
      </c>
      <c r="D1117" t="s">
        <v>90</v>
      </c>
      <c r="G1117">
        <v>1</v>
      </c>
      <c r="H1117" t="s">
        <v>90</v>
      </c>
      <c r="I1117" t="s">
        <v>90</v>
      </c>
      <c r="J1117" t="s">
        <v>90</v>
      </c>
      <c r="K1117" t="s">
        <v>90</v>
      </c>
      <c r="L1117" t="s">
        <v>90</v>
      </c>
      <c r="M1117" t="s">
        <v>90</v>
      </c>
      <c r="N1117" t="s">
        <v>90</v>
      </c>
      <c r="O1117">
        <v>1</v>
      </c>
      <c r="P1117" t="s">
        <v>90</v>
      </c>
      <c r="Q1117" t="s">
        <v>90</v>
      </c>
      <c r="R1117" t="s">
        <v>90</v>
      </c>
      <c r="S1117" t="s">
        <v>90</v>
      </c>
      <c r="T1117" t="s">
        <v>90</v>
      </c>
      <c r="U1117" t="s">
        <v>90</v>
      </c>
      <c r="V1117" t="s">
        <v>90</v>
      </c>
      <c r="W1117" t="s">
        <v>90</v>
      </c>
      <c r="X1117" t="s">
        <v>90</v>
      </c>
      <c r="Y1117" t="s">
        <v>90</v>
      </c>
      <c r="Z1117" t="s">
        <v>90</v>
      </c>
      <c r="AA1117" t="s">
        <v>90</v>
      </c>
      <c r="AB1117" t="s">
        <v>90</v>
      </c>
      <c r="AC1117">
        <v>28498</v>
      </c>
      <c r="AD1117">
        <f>AC1117/AY1117</f>
        <v>0.47446136531260874</v>
      </c>
      <c r="AE1117">
        <v>181.12</v>
      </c>
      <c r="AH1117" t="s">
        <v>90</v>
      </c>
      <c r="AI1117" t="s">
        <v>90</v>
      </c>
      <c r="AJ1117" t="s">
        <v>90</v>
      </c>
      <c r="AK1117" t="s">
        <v>90</v>
      </c>
      <c r="AL1117" t="s">
        <v>90</v>
      </c>
      <c r="AM1117" t="s">
        <v>90</v>
      </c>
      <c r="AN1117">
        <v>0</v>
      </c>
      <c r="AO1117" t="s">
        <v>90</v>
      </c>
      <c r="AP1117" t="s">
        <v>90</v>
      </c>
      <c r="AQ1117">
        <v>0</v>
      </c>
      <c r="AR1117" t="s">
        <v>90</v>
      </c>
      <c r="AT1117" t="s">
        <v>90</v>
      </c>
      <c r="AU1117" t="s">
        <v>90</v>
      </c>
      <c r="AW1117">
        <v>2</v>
      </c>
      <c r="AY1117">
        <v>60063.9</v>
      </c>
    </row>
    <row r="1118" spans="1:51" ht="12.75" customHeight="1" x14ac:dyDescent="0.2">
      <c r="A1118" t="s">
        <v>52</v>
      </c>
      <c r="B1118">
        <v>1995</v>
      </c>
      <c r="C1118" t="s">
        <v>90</v>
      </c>
      <c r="D1118" t="s">
        <v>90</v>
      </c>
      <c r="G1118">
        <v>1</v>
      </c>
      <c r="H1118" t="s">
        <v>90</v>
      </c>
      <c r="I1118" t="s">
        <v>90</v>
      </c>
      <c r="J1118" t="s">
        <v>90</v>
      </c>
      <c r="K1118" t="s">
        <v>90</v>
      </c>
      <c r="L1118" t="s">
        <v>90</v>
      </c>
      <c r="M1118" t="s">
        <v>90</v>
      </c>
      <c r="N1118" t="s">
        <v>90</v>
      </c>
      <c r="O1118">
        <v>1</v>
      </c>
      <c r="P1118" t="s">
        <v>90</v>
      </c>
      <c r="Q1118" t="s">
        <v>90</v>
      </c>
      <c r="R1118" t="s">
        <v>90</v>
      </c>
      <c r="S1118" t="s">
        <v>90</v>
      </c>
      <c r="T1118" t="s">
        <v>90</v>
      </c>
      <c r="U1118" t="s">
        <v>90</v>
      </c>
      <c r="V1118" t="s">
        <v>90</v>
      </c>
      <c r="W1118" t="s">
        <v>90</v>
      </c>
      <c r="X1118" t="s">
        <v>90</v>
      </c>
      <c r="Y1118" t="s">
        <v>90</v>
      </c>
      <c r="Z1118" t="s">
        <v>90</v>
      </c>
      <c r="AA1118" t="s">
        <v>90</v>
      </c>
      <c r="AB1118" t="s">
        <v>90</v>
      </c>
      <c r="AC1118">
        <v>7479</v>
      </c>
      <c r="AD1118">
        <f>AC1118/AY1118</f>
        <v>0.1312455251224888</v>
      </c>
      <c r="AH1118" t="s">
        <v>90</v>
      </c>
      <c r="AI1118" t="s">
        <v>90</v>
      </c>
      <c r="AJ1118" t="s">
        <v>90</v>
      </c>
      <c r="AK1118" t="s">
        <v>90</v>
      </c>
      <c r="AL1118" t="s">
        <v>90</v>
      </c>
      <c r="AM1118" t="s">
        <v>90</v>
      </c>
      <c r="AN1118">
        <v>0</v>
      </c>
      <c r="AO1118" t="s">
        <v>90</v>
      </c>
      <c r="AP1118" t="s">
        <v>90</v>
      </c>
      <c r="AQ1118">
        <v>0</v>
      </c>
      <c r="AR1118" t="s">
        <v>90</v>
      </c>
      <c r="AT1118" t="s">
        <v>90</v>
      </c>
      <c r="AU1118" t="s">
        <v>90</v>
      </c>
      <c r="AW1118">
        <v>2</v>
      </c>
      <c r="AY1118">
        <v>56984.800000000003</v>
      </c>
    </row>
    <row r="1119" spans="1:51" ht="12.75" customHeight="1" x14ac:dyDescent="0.2">
      <c r="A1119" t="s">
        <v>53</v>
      </c>
      <c r="B1119">
        <v>1995</v>
      </c>
      <c r="C1119" t="s">
        <v>90</v>
      </c>
      <c r="D1119" t="s">
        <v>90</v>
      </c>
      <c r="G1119">
        <v>1</v>
      </c>
      <c r="H1119" t="s">
        <v>90</v>
      </c>
      <c r="I1119" t="s">
        <v>90</v>
      </c>
      <c r="J1119" t="s">
        <v>90</v>
      </c>
      <c r="K1119" t="s">
        <v>90</v>
      </c>
      <c r="L1119" t="s">
        <v>90</v>
      </c>
      <c r="M1119" t="s">
        <v>90</v>
      </c>
      <c r="N1119" t="s">
        <v>90</v>
      </c>
      <c r="O1119">
        <v>0</v>
      </c>
      <c r="P1119" t="s">
        <v>90</v>
      </c>
      <c r="Q1119" t="s">
        <v>90</v>
      </c>
      <c r="R1119" t="s">
        <v>90</v>
      </c>
      <c r="S1119" t="s">
        <v>90</v>
      </c>
      <c r="T1119" t="s">
        <v>90</v>
      </c>
      <c r="U1119" t="s">
        <v>90</v>
      </c>
      <c r="V1119" t="s">
        <v>90</v>
      </c>
      <c r="W1119" t="s">
        <v>90</v>
      </c>
      <c r="X1119" t="s">
        <v>90</v>
      </c>
      <c r="Y1119" t="s">
        <v>90</v>
      </c>
      <c r="Z1119" t="s">
        <v>90</v>
      </c>
      <c r="AA1119" t="s">
        <v>90</v>
      </c>
      <c r="AB1119" t="s">
        <v>90</v>
      </c>
      <c r="AC1119">
        <v>20925</v>
      </c>
      <c r="AD1119">
        <f>AC1119/AY1119</f>
        <v>0.28616949987007834</v>
      </c>
      <c r="AH1119" t="s">
        <v>90</v>
      </c>
      <c r="AI1119" t="s">
        <v>90</v>
      </c>
      <c r="AJ1119" t="s">
        <v>90</v>
      </c>
      <c r="AK1119" t="s">
        <v>90</v>
      </c>
      <c r="AL1119" t="s">
        <v>90</v>
      </c>
      <c r="AM1119" t="s">
        <v>90</v>
      </c>
      <c r="AN1119">
        <v>0</v>
      </c>
      <c r="AO1119" t="s">
        <v>90</v>
      </c>
      <c r="AP1119" t="s">
        <v>90</v>
      </c>
      <c r="AQ1119">
        <v>0</v>
      </c>
      <c r="AR1119" t="s">
        <v>90</v>
      </c>
      <c r="AT1119" t="s">
        <v>90</v>
      </c>
      <c r="AU1119" t="s">
        <v>90</v>
      </c>
      <c r="AW1119">
        <v>2</v>
      </c>
      <c r="AY1119">
        <v>73121</v>
      </c>
    </row>
    <row r="1120" spans="1:51" ht="12.75" customHeight="1" x14ac:dyDescent="0.2">
      <c r="A1120" t="s">
        <v>54</v>
      </c>
      <c r="B1120">
        <v>1995</v>
      </c>
      <c r="C1120" t="s">
        <v>90</v>
      </c>
      <c r="D1120" t="s">
        <v>90</v>
      </c>
      <c r="G1120">
        <v>1</v>
      </c>
      <c r="H1120" t="s">
        <v>90</v>
      </c>
      <c r="I1120" t="s">
        <v>90</v>
      </c>
      <c r="J1120" t="s">
        <v>90</v>
      </c>
      <c r="K1120" t="s">
        <v>90</v>
      </c>
      <c r="L1120" t="s">
        <v>90</v>
      </c>
      <c r="M1120" t="s">
        <v>90</v>
      </c>
      <c r="N1120" t="s">
        <v>90</v>
      </c>
      <c r="O1120">
        <v>0</v>
      </c>
      <c r="P1120" t="s">
        <v>90</v>
      </c>
      <c r="Q1120" t="s">
        <v>90</v>
      </c>
      <c r="R1120" t="s">
        <v>90</v>
      </c>
      <c r="S1120" t="s">
        <v>90</v>
      </c>
      <c r="T1120" t="s">
        <v>90</v>
      </c>
      <c r="U1120" t="s">
        <v>90</v>
      </c>
      <c r="V1120" t="s">
        <v>90</v>
      </c>
      <c r="W1120" t="s">
        <v>90</v>
      </c>
      <c r="X1120" t="s">
        <v>90</v>
      </c>
      <c r="Y1120" t="s">
        <v>90</v>
      </c>
      <c r="Z1120" t="s">
        <v>90</v>
      </c>
      <c r="AA1120" t="s">
        <v>90</v>
      </c>
      <c r="AB1120" t="s">
        <v>90</v>
      </c>
      <c r="AC1120">
        <v>6065</v>
      </c>
      <c r="AD1120">
        <f>AC1120/AY1120</f>
        <v>7.2823286161294271E-2</v>
      </c>
      <c r="AH1120" t="s">
        <v>90</v>
      </c>
      <c r="AI1120" t="s">
        <v>90</v>
      </c>
      <c r="AJ1120" t="s">
        <v>90</v>
      </c>
      <c r="AK1120" t="s">
        <v>90</v>
      </c>
      <c r="AL1120" t="s">
        <v>90</v>
      </c>
      <c r="AM1120" t="s">
        <v>90</v>
      </c>
      <c r="AN1120">
        <v>0</v>
      </c>
      <c r="AO1120" t="s">
        <v>90</v>
      </c>
      <c r="AP1120" t="s">
        <v>90</v>
      </c>
      <c r="AQ1120">
        <v>1</v>
      </c>
      <c r="AR1120" t="s">
        <v>90</v>
      </c>
      <c r="AT1120" t="s">
        <v>90</v>
      </c>
      <c r="AU1120" t="s">
        <v>90</v>
      </c>
      <c r="AW1120">
        <v>2</v>
      </c>
      <c r="AY1120">
        <v>83283.8</v>
      </c>
    </row>
    <row r="1121" spans="1:51" ht="12.75" customHeight="1" x14ac:dyDescent="0.2">
      <c r="A1121" t="s">
        <v>55</v>
      </c>
      <c r="B1121">
        <v>1995</v>
      </c>
      <c r="C1121" t="s">
        <v>90</v>
      </c>
      <c r="D1121" t="s">
        <v>90</v>
      </c>
      <c r="G1121">
        <v>0</v>
      </c>
      <c r="H1121" t="s">
        <v>90</v>
      </c>
      <c r="I1121" t="s">
        <v>90</v>
      </c>
      <c r="J1121" t="s">
        <v>90</v>
      </c>
      <c r="K1121" t="s">
        <v>90</v>
      </c>
      <c r="L1121" t="s">
        <v>90</v>
      </c>
      <c r="M1121" t="s">
        <v>90</v>
      </c>
      <c r="N1121" t="s">
        <v>90</v>
      </c>
      <c r="O1121">
        <v>0</v>
      </c>
      <c r="P1121" t="s">
        <v>90</v>
      </c>
      <c r="Q1121" t="s">
        <v>90</v>
      </c>
      <c r="R1121" t="s">
        <v>90</v>
      </c>
      <c r="S1121" t="s">
        <v>90</v>
      </c>
      <c r="T1121" t="s">
        <v>90</v>
      </c>
      <c r="U1121" t="s">
        <v>90</v>
      </c>
      <c r="V1121" t="s">
        <v>90</v>
      </c>
      <c r="W1121" t="s">
        <v>90</v>
      </c>
      <c r="X1121" t="s">
        <v>90</v>
      </c>
      <c r="Y1121" t="s">
        <v>90</v>
      </c>
      <c r="Z1121" t="s">
        <v>90</v>
      </c>
      <c r="AA1121" t="s">
        <v>90</v>
      </c>
      <c r="AB1121" t="s">
        <v>90</v>
      </c>
      <c r="AC1121">
        <v>2775</v>
      </c>
      <c r="AD1121">
        <f>AC1121/AY1121</f>
        <v>0.10955475368933036</v>
      </c>
      <c r="AH1121" t="s">
        <v>90</v>
      </c>
      <c r="AI1121" t="s">
        <v>90</v>
      </c>
      <c r="AJ1121" t="s">
        <v>90</v>
      </c>
      <c r="AK1121" t="s">
        <v>90</v>
      </c>
      <c r="AL1121" t="s">
        <v>90</v>
      </c>
      <c r="AM1121" t="s">
        <v>90</v>
      </c>
      <c r="AN1121">
        <v>0</v>
      </c>
      <c r="AO1121" t="s">
        <v>90</v>
      </c>
      <c r="AP1121" t="s">
        <v>90</v>
      </c>
      <c r="AQ1121">
        <v>0</v>
      </c>
      <c r="AR1121" t="s">
        <v>90</v>
      </c>
      <c r="AT1121" t="s">
        <v>90</v>
      </c>
      <c r="AU1121" t="s">
        <v>90</v>
      </c>
      <c r="AW1121">
        <v>2</v>
      </c>
      <c r="AY1121">
        <v>25329.8</v>
      </c>
    </row>
    <row r="1122" spans="1:51" ht="12.75" customHeight="1" x14ac:dyDescent="0.2">
      <c r="A1122" t="s">
        <v>56</v>
      </c>
      <c r="B1122">
        <v>1995</v>
      </c>
      <c r="C1122" t="s">
        <v>90</v>
      </c>
      <c r="D1122" t="s">
        <v>90</v>
      </c>
      <c r="G1122">
        <v>1</v>
      </c>
      <c r="H1122" t="s">
        <v>90</v>
      </c>
      <c r="I1122" t="s">
        <v>90</v>
      </c>
      <c r="J1122" t="s">
        <v>90</v>
      </c>
      <c r="K1122" t="s">
        <v>90</v>
      </c>
      <c r="L1122" t="s">
        <v>90</v>
      </c>
      <c r="M1122" t="s">
        <v>90</v>
      </c>
      <c r="N1122" t="s">
        <v>90</v>
      </c>
      <c r="O1122">
        <v>1</v>
      </c>
      <c r="P1122" t="s">
        <v>90</v>
      </c>
      <c r="Q1122" t="s">
        <v>90</v>
      </c>
      <c r="R1122" t="s">
        <v>90</v>
      </c>
      <c r="S1122" t="s">
        <v>90</v>
      </c>
      <c r="T1122" t="s">
        <v>90</v>
      </c>
      <c r="U1122" t="s">
        <v>90</v>
      </c>
      <c r="V1122" t="s">
        <v>90</v>
      </c>
      <c r="W1122" t="s">
        <v>90</v>
      </c>
      <c r="X1122" t="s">
        <v>90</v>
      </c>
      <c r="Y1122" t="s">
        <v>90</v>
      </c>
      <c r="Z1122" t="s">
        <v>90</v>
      </c>
      <c r="AA1122" t="s">
        <v>90</v>
      </c>
      <c r="AB1122" t="s">
        <v>90</v>
      </c>
      <c r="AC1122">
        <v>6703</v>
      </c>
      <c r="AD1122">
        <f>AC1122/AY1122</f>
        <v>4.9875367387179584E-2</v>
      </c>
      <c r="AH1122" t="s">
        <v>90</v>
      </c>
      <c r="AI1122" t="s">
        <v>90</v>
      </c>
      <c r="AJ1122" t="s">
        <v>90</v>
      </c>
      <c r="AK1122" t="s">
        <v>90</v>
      </c>
      <c r="AL1122" t="s">
        <v>90</v>
      </c>
      <c r="AM1122" t="s">
        <v>90</v>
      </c>
      <c r="AN1122">
        <v>0</v>
      </c>
      <c r="AO1122" t="s">
        <v>90</v>
      </c>
      <c r="AP1122" t="s">
        <v>90</v>
      </c>
      <c r="AQ1122">
        <v>1</v>
      </c>
      <c r="AR1122" t="s">
        <v>90</v>
      </c>
      <c r="AT1122" t="s">
        <v>90</v>
      </c>
      <c r="AU1122" t="s">
        <v>90</v>
      </c>
      <c r="AW1122">
        <v>2</v>
      </c>
      <c r="AY1122">
        <v>134395</v>
      </c>
    </row>
    <row r="1123" spans="1:51" ht="12.75" customHeight="1" x14ac:dyDescent="0.2">
      <c r="A1123" t="s">
        <v>57</v>
      </c>
      <c r="B1123">
        <v>1995</v>
      </c>
      <c r="C1123" t="s">
        <v>90</v>
      </c>
      <c r="D1123" t="s">
        <v>90</v>
      </c>
      <c r="G1123">
        <v>1</v>
      </c>
      <c r="H1123" t="s">
        <v>90</v>
      </c>
      <c r="I1123" t="s">
        <v>90</v>
      </c>
      <c r="J1123" t="s">
        <v>90</v>
      </c>
      <c r="K1123" t="s">
        <v>90</v>
      </c>
      <c r="L1123" t="s">
        <v>90</v>
      </c>
      <c r="M1123" t="s">
        <v>90</v>
      </c>
      <c r="N1123" t="s">
        <v>90</v>
      </c>
      <c r="O1123">
        <v>0</v>
      </c>
      <c r="P1123" t="s">
        <v>90</v>
      </c>
      <c r="Q1123" t="s">
        <v>90</v>
      </c>
      <c r="R1123" t="s">
        <v>90</v>
      </c>
      <c r="S1123" t="s">
        <v>90</v>
      </c>
      <c r="T1123" t="s">
        <v>90</v>
      </c>
      <c r="U1123" t="s">
        <v>90</v>
      </c>
      <c r="V1123" t="s">
        <v>90</v>
      </c>
      <c r="W1123" t="s">
        <v>90</v>
      </c>
      <c r="X1123" t="s">
        <v>90</v>
      </c>
      <c r="Y1123" t="s">
        <v>90</v>
      </c>
      <c r="Z1123" t="s">
        <v>90</v>
      </c>
      <c r="AA1123" t="s">
        <v>90</v>
      </c>
      <c r="AB1123" t="s">
        <v>90</v>
      </c>
      <c r="AC1123">
        <v>20879</v>
      </c>
      <c r="AD1123">
        <f>AC1123/AY1123</f>
        <v>0.12542953262044937</v>
      </c>
      <c r="AH1123" t="s">
        <v>90</v>
      </c>
      <c r="AI1123" t="s">
        <v>90</v>
      </c>
      <c r="AJ1123" t="s">
        <v>90</v>
      </c>
      <c r="AK1123" t="s">
        <v>90</v>
      </c>
      <c r="AL1123" t="s">
        <v>90</v>
      </c>
      <c r="AM1123" t="s">
        <v>90</v>
      </c>
      <c r="AN1123">
        <v>0</v>
      </c>
      <c r="AO1123" t="s">
        <v>90</v>
      </c>
      <c r="AP1123" t="s">
        <v>90</v>
      </c>
      <c r="AQ1123">
        <v>1</v>
      </c>
      <c r="AR1123" t="s">
        <v>90</v>
      </c>
      <c r="AT1123" t="s">
        <v>90</v>
      </c>
      <c r="AU1123" t="s">
        <v>90</v>
      </c>
      <c r="AW1123">
        <v>2</v>
      </c>
      <c r="AY1123">
        <v>166460</v>
      </c>
    </row>
    <row r="1124" spans="1:51" ht="12.75" customHeight="1" x14ac:dyDescent="0.2">
      <c r="A1124" t="s">
        <v>58</v>
      </c>
      <c r="B1124">
        <v>1995</v>
      </c>
      <c r="C1124" t="s">
        <v>90</v>
      </c>
      <c r="D1124" t="s">
        <v>90</v>
      </c>
      <c r="G1124">
        <v>1</v>
      </c>
      <c r="H1124" t="s">
        <v>90</v>
      </c>
      <c r="I1124" t="s">
        <v>90</v>
      </c>
      <c r="J1124" t="s">
        <v>90</v>
      </c>
      <c r="K1124" t="s">
        <v>90</v>
      </c>
      <c r="L1124" t="s">
        <v>90</v>
      </c>
      <c r="M1124" t="s">
        <v>90</v>
      </c>
      <c r="N1124" t="s">
        <v>90</v>
      </c>
      <c r="O1124">
        <v>1</v>
      </c>
      <c r="P1124" t="s">
        <v>90</v>
      </c>
      <c r="Q1124" t="s">
        <v>90</v>
      </c>
      <c r="R1124" t="s">
        <v>90</v>
      </c>
      <c r="S1124" t="s">
        <v>90</v>
      </c>
      <c r="T1124" t="s">
        <v>90</v>
      </c>
      <c r="U1124" t="s">
        <v>90</v>
      </c>
      <c r="V1124" t="s">
        <v>90</v>
      </c>
      <c r="W1124" t="s">
        <v>90</v>
      </c>
      <c r="X1124" t="s">
        <v>90</v>
      </c>
      <c r="Y1124" t="s">
        <v>90</v>
      </c>
      <c r="Z1124" t="s">
        <v>90</v>
      </c>
      <c r="AA1124" t="s">
        <v>90</v>
      </c>
      <c r="AB1124" t="s">
        <v>90</v>
      </c>
      <c r="AC1124">
        <v>14753</v>
      </c>
      <c r="AD1124">
        <f>AC1124/AY1124</f>
        <v>6.6058307549712758E-2</v>
      </c>
      <c r="AH1124" t="s">
        <v>90</v>
      </c>
      <c r="AI1124" t="s">
        <v>90</v>
      </c>
      <c r="AJ1124" t="s">
        <v>90</v>
      </c>
      <c r="AK1124" t="s">
        <v>90</v>
      </c>
      <c r="AL1124" t="s">
        <v>90</v>
      </c>
      <c r="AM1124" t="s">
        <v>90</v>
      </c>
      <c r="AN1124">
        <v>0</v>
      </c>
      <c r="AO1124" t="s">
        <v>90</v>
      </c>
      <c r="AP1124" t="s">
        <v>90</v>
      </c>
      <c r="AQ1124">
        <v>0</v>
      </c>
      <c r="AR1124" t="s">
        <v>90</v>
      </c>
      <c r="AT1124" t="s">
        <v>90</v>
      </c>
      <c r="AU1124" t="s">
        <v>90</v>
      </c>
      <c r="AW1124">
        <v>2</v>
      </c>
      <c r="AY1124">
        <v>223333</v>
      </c>
    </row>
    <row r="1125" spans="1:51" ht="12.75" customHeight="1" x14ac:dyDescent="0.2">
      <c r="A1125" t="s">
        <v>59</v>
      </c>
      <c r="B1125">
        <v>1995</v>
      </c>
      <c r="C1125" t="s">
        <v>90</v>
      </c>
      <c r="D1125" t="s">
        <v>90</v>
      </c>
      <c r="G1125">
        <v>1</v>
      </c>
      <c r="H1125" t="s">
        <v>90</v>
      </c>
      <c r="I1125" t="s">
        <v>90</v>
      </c>
      <c r="J1125" t="s">
        <v>90</v>
      </c>
      <c r="K1125" t="s">
        <v>90</v>
      </c>
      <c r="L1125" t="s">
        <v>90</v>
      </c>
      <c r="M1125" t="s">
        <v>90</v>
      </c>
      <c r="N1125" t="s">
        <v>90</v>
      </c>
      <c r="O1125">
        <v>1</v>
      </c>
      <c r="P1125" t="s">
        <v>90</v>
      </c>
      <c r="Q1125" t="s">
        <v>90</v>
      </c>
      <c r="R1125" t="s">
        <v>90</v>
      </c>
      <c r="S1125" t="s">
        <v>90</v>
      </c>
      <c r="T1125" t="s">
        <v>90</v>
      </c>
      <c r="U1125" t="s">
        <v>90</v>
      </c>
      <c r="V1125" t="s">
        <v>90</v>
      </c>
      <c r="W1125" t="s">
        <v>90</v>
      </c>
      <c r="X1125" t="s">
        <v>90</v>
      </c>
      <c r="Y1125" t="s">
        <v>90</v>
      </c>
      <c r="Z1125" t="s">
        <v>90</v>
      </c>
      <c r="AA1125" t="s">
        <v>90</v>
      </c>
      <c r="AB1125" t="s">
        <v>90</v>
      </c>
      <c r="AC1125">
        <v>65690</v>
      </c>
      <c r="AD1125">
        <f>AC1125/AY1125</f>
        <v>0.59851487403762926</v>
      </c>
      <c r="AH1125" t="s">
        <v>90</v>
      </c>
      <c r="AI1125" t="s">
        <v>90</v>
      </c>
      <c r="AJ1125" t="s">
        <v>90</v>
      </c>
      <c r="AK1125" t="s">
        <v>90</v>
      </c>
      <c r="AL1125" t="s">
        <v>90</v>
      </c>
      <c r="AM1125" t="s">
        <v>90</v>
      </c>
      <c r="AN1125">
        <v>0</v>
      </c>
      <c r="AO1125" t="s">
        <v>90</v>
      </c>
      <c r="AP1125" t="s">
        <v>90</v>
      </c>
      <c r="AQ1125">
        <v>0</v>
      </c>
      <c r="AR1125" t="s">
        <v>90</v>
      </c>
      <c r="AT1125" t="s">
        <v>90</v>
      </c>
      <c r="AU1125" t="s">
        <v>90</v>
      </c>
      <c r="AW1125">
        <v>2</v>
      </c>
      <c r="AY1125">
        <v>109755</v>
      </c>
    </row>
    <row r="1126" spans="1:51" ht="12.75" customHeight="1" x14ac:dyDescent="0.2">
      <c r="A1126" t="s">
        <v>60</v>
      </c>
      <c r="B1126">
        <v>1995</v>
      </c>
      <c r="C1126" t="s">
        <v>90</v>
      </c>
      <c r="D1126" t="s">
        <v>90</v>
      </c>
      <c r="G1126">
        <v>1</v>
      </c>
      <c r="H1126" t="s">
        <v>90</v>
      </c>
      <c r="I1126" t="s">
        <v>90</v>
      </c>
      <c r="J1126" t="s">
        <v>90</v>
      </c>
      <c r="K1126" t="s">
        <v>90</v>
      </c>
      <c r="L1126" t="s">
        <v>90</v>
      </c>
      <c r="M1126" t="s">
        <v>90</v>
      </c>
      <c r="N1126" t="s">
        <v>90</v>
      </c>
      <c r="O1126">
        <v>0</v>
      </c>
      <c r="P1126" t="s">
        <v>90</v>
      </c>
      <c r="Q1126" t="s">
        <v>90</v>
      </c>
      <c r="R1126" t="s">
        <v>90</v>
      </c>
      <c r="S1126" t="s">
        <v>90</v>
      </c>
      <c r="T1126" t="s">
        <v>90</v>
      </c>
      <c r="U1126" t="s">
        <v>90</v>
      </c>
      <c r="V1126" t="s">
        <v>90</v>
      </c>
      <c r="W1126" t="s">
        <v>90</v>
      </c>
      <c r="X1126" t="s">
        <v>90</v>
      </c>
      <c r="Y1126" t="s">
        <v>90</v>
      </c>
      <c r="Z1126" t="s">
        <v>90</v>
      </c>
      <c r="AA1126" t="s">
        <v>90</v>
      </c>
      <c r="AB1126" t="s">
        <v>90</v>
      </c>
      <c r="AC1126">
        <v>191423</v>
      </c>
      <c r="AD1126">
        <f>AC1126/AY1126</f>
        <v>4.1487609395792786</v>
      </c>
      <c r="AE1126">
        <v>1724.3430000000001</v>
      </c>
      <c r="AH1126" t="s">
        <v>90</v>
      </c>
      <c r="AI1126" t="s">
        <v>90</v>
      </c>
      <c r="AJ1126" t="s">
        <v>90</v>
      </c>
      <c r="AK1126" t="s">
        <v>90</v>
      </c>
      <c r="AL1126" t="s">
        <v>90</v>
      </c>
      <c r="AM1126" t="s">
        <v>90</v>
      </c>
      <c r="AN1126">
        <v>0</v>
      </c>
      <c r="AO1126" t="s">
        <v>90</v>
      </c>
      <c r="AP1126" t="s">
        <v>90</v>
      </c>
      <c r="AQ1126">
        <v>0</v>
      </c>
      <c r="AR1126" t="s">
        <v>90</v>
      </c>
      <c r="AT1126" t="s">
        <v>90</v>
      </c>
      <c r="AU1126" t="s">
        <v>90</v>
      </c>
      <c r="AW1126">
        <v>2</v>
      </c>
      <c r="AY1126">
        <v>46139.8</v>
      </c>
    </row>
    <row r="1127" spans="1:51" x14ac:dyDescent="0.2">
      <c r="A1127" t="s">
        <v>61</v>
      </c>
      <c r="B1127">
        <v>1995</v>
      </c>
      <c r="C1127" t="s">
        <v>90</v>
      </c>
      <c r="D1127" t="s">
        <v>90</v>
      </c>
      <c r="G1127">
        <v>1</v>
      </c>
      <c r="H1127" t="s">
        <v>90</v>
      </c>
      <c r="I1127" t="s">
        <v>90</v>
      </c>
      <c r="J1127" t="s">
        <v>90</v>
      </c>
      <c r="K1127" t="s">
        <v>90</v>
      </c>
      <c r="L1127" t="s">
        <v>90</v>
      </c>
      <c r="M1127" t="s">
        <v>90</v>
      </c>
      <c r="N1127" t="s">
        <v>90</v>
      </c>
      <c r="O1127">
        <v>0</v>
      </c>
      <c r="P1127" t="s">
        <v>90</v>
      </c>
      <c r="Q1127" t="s">
        <v>90</v>
      </c>
      <c r="R1127" t="s">
        <v>90</v>
      </c>
      <c r="S1127" t="s">
        <v>90</v>
      </c>
      <c r="T1127" t="s">
        <v>90</v>
      </c>
      <c r="U1127" t="s">
        <v>90</v>
      </c>
      <c r="V1127" t="s">
        <v>90</v>
      </c>
      <c r="W1127" t="s">
        <v>90</v>
      </c>
      <c r="X1127" t="s">
        <v>90</v>
      </c>
      <c r="Y1127" t="s">
        <v>90</v>
      </c>
      <c r="Z1127" t="s">
        <v>90</v>
      </c>
      <c r="AA1127" t="s">
        <v>90</v>
      </c>
      <c r="AB1127" t="s">
        <v>90</v>
      </c>
      <c r="AC1127">
        <v>61762</v>
      </c>
      <c r="AD1127">
        <f>AC1127/AY1127</f>
        <v>0.52945059278372608</v>
      </c>
      <c r="AE1127">
        <v>310.12299999999999</v>
      </c>
      <c r="AH1127" t="s">
        <v>90</v>
      </c>
      <c r="AI1127" t="s">
        <v>90</v>
      </c>
      <c r="AJ1127" t="s">
        <v>90</v>
      </c>
      <c r="AK1127" t="s">
        <v>90</v>
      </c>
      <c r="AL1127" t="s">
        <v>90</v>
      </c>
      <c r="AM1127" t="s">
        <v>90</v>
      </c>
      <c r="AN1127">
        <v>0</v>
      </c>
      <c r="AO1127" t="s">
        <v>90</v>
      </c>
      <c r="AP1127" t="s">
        <v>90</v>
      </c>
      <c r="AQ1127">
        <v>0</v>
      </c>
      <c r="AR1127" t="s">
        <v>90</v>
      </c>
      <c r="AT1127" t="s">
        <v>90</v>
      </c>
      <c r="AU1127" t="s">
        <v>90</v>
      </c>
      <c r="AW1127">
        <v>2</v>
      </c>
      <c r="AY1127">
        <v>116653</v>
      </c>
    </row>
    <row r="1128" spans="1:51" ht="12.75" customHeight="1" x14ac:dyDescent="0.2">
      <c r="A1128" t="s">
        <v>62</v>
      </c>
      <c r="B1128">
        <v>1995</v>
      </c>
      <c r="C1128" t="s">
        <v>90</v>
      </c>
      <c r="D1128" t="s">
        <v>90</v>
      </c>
      <c r="G1128">
        <v>1</v>
      </c>
      <c r="H1128" t="s">
        <v>90</v>
      </c>
      <c r="I1128" t="s">
        <v>90</v>
      </c>
      <c r="J1128" t="s">
        <v>90</v>
      </c>
      <c r="K1128" t="s">
        <v>90</v>
      </c>
      <c r="L1128" t="s">
        <v>90</v>
      </c>
      <c r="M1128" t="s">
        <v>90</v>
      </c>
      <c r="N1128" t="s">
        <v>90</v>
      </c>
      <c r="O1128">
        <v>0</v>
      </c>
      <c r="P1128" t="s">
        <v>90</v>
      </c>
      <c r="Q1128" t="s">
        <v>90</v>
      </c>
      <c r="R1128" t="s">
        <v>90</v>
      </c>
      <c r="S1128" t="s">
        <v>90</v>
      </c>
      <c r="T1128" t="s">
        <v>90</v>
      </c>
      <c r="U1128" t="s">
        <v>90</v>
      </c>
      <c r="V1128" t="s">
        <v>90</v>
      </c>
      <c r="W1128" t="s">
        <v>90</v>
      </c>
      <c r="X1128" t="s">
        <v>90</v>
      </c>
      <c r="Y1128" t="s">
        <v>90</v>
      </c>
      <c r="Z1128" t="s">
        <v>90</v>
      </c>
      <c r="AA1128" t="s">
        <v>90</v>
      </c>
      <c r="AB1128" t="s">
        <v>90</v>
      </c>
      <c r="AC1128">
        <v>181</v>
      </c>
      <c r="AD1128">
        <f>AC1128/AY1128</f>
        <v>1.123469970454602E-2</v>
      </c>
      <c r="AH1128" t="s">
        <v>90</v>
      </c>
      <c r="AI1128" t="s">
        <v>90</v>
      </c>
      <c r="AJ1128" t="s">
        <v>90</v>
      </c>
      <c r="AK1128" t="s">
        <v>90</v>
      </c>
      <c r="AL1128" t="s">
        <v>90</v>
      </c>
      <c r="AM1128" t="s">
        <v>90</v>
      </c>
      <c r="AN1128">
        <v>0</v>
      </c>
      <c r="AO1128" t="s">
        <v>90</v>
      </c>
      <c r="AP1128" t="s">
        <v>90</v>
      </c>
      <c r="AQ1128">
        <v>1</v>
      </c>
      <c r="AR1128" t="s">
        <v>90</v>
      </c>
      <c r="AT1128" t="s">
        <v>90</v>
      </c>
      <c r="AU1128" t="s">
        <v>90</v>
      </c>
      <c r="AW1128">
        <v>2</v>
      </c>
      <c r="AY1128">
        <v>16110.8</v>
      </c>
    </row>
    <row r="1129" spans="1:51" ht="12.75" customHeight="1" x14ac:dyDescent="0.2">
      <c r="A1129" t="s">
        <v>64</v>
      </c>
      <c r="B1129">
        <v>1995</v>
      </c>
      <c r="C1129" t="s">
        <v>90</v>
      </c>
      <c r="D1129" t="s">
        <v>90</v>
      </c>
      <c r="G1129">
        <v>1</v>
      </c>
      <c r="H1129" t="s">
        <v>90</v>
      </c>
      <c r="I1129" t="s">
        <v>90</v>
      </c>
      <c r="J1129" t="s">
        <v>90</v>
      </c>
      <c r="K1129" t="s">
        <v>90</v>
      </c>
      <c r="L1129" t="s">
        <v>90</v>
      </c>
      <c r="M1129" t="s">
        <v>90</v>
      </c>
      <c r="N1129" t="s">
        <v>90</v>
      </c>
      <c r="O1129">
        <v>0</v>
      </c>
      <c r="P1129" t="s">
        <v>90</v>
      </c>
      <c r="Q1129" t="s">
        <v>90</v>
      </c>
      <c r="R1129" t="s">
        <v>90</v>
      </c>
      <c r="S1129" t="s">
        <v>90</v>
      </c>
      <c r="T1129" t="s">
        <v>90</v>
      </c>
      <c r="U1129" t="s">
        <v>90</v>
      </c>
      <c r="V1129" t="s">
        <v>90</v>
      </c>
      <c r="W1129" t="s">
        <v>90</v>
      </c>
      <c r="X1129" t="s">
        <v>90</v>
      </c>
      <c r="Y1129" t="s">
        <v>90</v>
      </c>
      <c r="Z1129" t="s">
        <v>90</v>
      </c>
      <c r="AA1129" t="s">
        <v>90</v>
      </c>
      <c r="AB1129" t="s">
        <v>90</v>
      </c>
      <c r="AC1129">
        <v>11489</v>
      </c>
      <c r="AD1129">
        <f>AC1129/AY1129</f>
        <v>0.31641508238799887</v>
      </c>
      <c r="AH1129" t="s">
        <v>90</v>
      </c>
      <c r="AI1129" t="s">
        <v>90</v>
      </c>
      <c r="AJ1129" t="s">
        <v>90</v>
      </c>
      <c r="AK1129" t="s">
        <v>90</v>
      </c>
      <c r="AL1129" t="s">
        <v>90</v>
      </c>
      <c r="AM1129" t="s">
        <v>90</v>
      </c>
      <c r="AN1129">
        <v>0</v>
      </c>
      <c r="AO1129" t="s">
        <v>90</v>
      </c>
      <c r="AP1129" t="s">
        <v>90</v>
      </c>
      <c r="AQ1129">
        <v>0</v>
      </c>
      <c r="AR1129" t="s">
        <v>90</v>
      </c>
      <c r="AT1129" t="s">
        <v>90</v>
      </c>
      <c r="AU1129" t="s">
        <v>90</v>
      </c>
      <c r="AW1129">
        <v>2</v>
      </c>
      <c r="AY1129">
        <v>36309.9</v>
      </c>
    </row>
    <row r="1130" spans="1:51" ht="12.75" customHeight="1" x14ac:dyDescent="0.2">
      <c r="A1130" t="s">
        <v>65</v>
      </c>
      <c r="B1130">
        <v>1995</v>
      </c>
      <c r="C1130" t="s">
        <v>90</v>
      </c>
      <c r="D1130" t="s">
        <v>90</v>
      </c>
      <c r="G1130">
        <v>1</v>
      </c>
      <c r="H1130" t="s">
        <v>90</v>
      </c>
      <c r="I1130" t="s">
        <v>90</v>
      </c>
      <c r="J1130" t="s">
        <v>90</v>
      </c>
      <c r="K1130" t="s">
        <v>90</v>
      </c>
      <c r="L1130" t="s">
        <v>90</v>
      </c>
      <c r="M1130" t="s">
        <v>90</v>
      </c>
      <c r="N1130" t="s">
        <v>90</v>
      </c>
      <c r="O1130">
        <v>1</v>
      </c>
      <c r="P1130" t="s">
        <v>90</v>
      </c>
      <c r="Q1130" t="s">
        <v>90</v>
      </c>
      <c r="R1130" t="s">
        <v>90</v>
      </c>
      <c r="S1130" t="s">
        <v>90</v>
      </c>
      <c r="T1130" t="s">
        <v>90</v>
      </c>
      <c r="U1130" t="s">
        <v>90</v>
      </c>
      <c r="V1130" t="s">
        <v>90</v>
      </c>
      <c r="W1130" t="s">
        <v>90</v>
      </c>
      <c r="X1130" t="s">
        <v>90</v>
      </c>
      <c r="Y1130" t="s">
        <v>90</v>
      </c>
      <c r="Z1130" t="s">
        <v>90</v>
      </c>
      <c r="AA1130" t="s">
        <v>90</v>
      </c>
      <c r="AB1130" t="s">
        <v>90</v>
      </c>
      <c r="AC1130">
        <v>449098</v>
      </c>
      <c r="AD1130">
        <f>AC1130/AY1130</f>
        <v>11.738761086003603</v>
      </c>
      <c r="AH1130" t="s">
        <v>90</v>
      </c>
      <c r="AI1130" t="s">
        <v>90</v>
      </c>
      <c r="AJ1130" t="s">
        <v>90</v>
      </c>
      <c r="AK1130" t="s">
        <v>90</v>
      </c>
      <c r="AL1130" t="s">
        <v>90</v>
      </c>
      <c r="AM1130" t="s">
        <v>90</v>
      </c>
      <c r="AN1130">
        <v>1</v>
      </c>
      <c r="AO1130" t="s">
        <v>90</v>
      </c>
      <c r="AP1130" t="s">
        <v>90</v>
      </c>
      <c r="AQ1130">
        <v>0</v>
      </c>
      <c r="AR1130" t="s">
        <v>90</v>
      </c>
      <c r="AT1130" t="s">
        <v>90</v>
      </c>
      <c r="AU1130" t="s">
        <v>90</v>
      </c>
      <c r="AW1130">
        <v>2</v>
      </c>
      <c r="AY1130">
        <v>38257.699999999997</v>
      </c>
    </row>
    <row r="1131" spans="1:51" ht="12.75" customHeight="1" x14ac:dyDescent="0.2">
      <c r="A1131" t="s">
        <v>66</v>
      </c>
      <c r="B1131">
        <v>1995</v>
      </c>
      <c r="C1131" t="s">
        <v>90</v>
      </c>
      <c r="D1131" t="s">
        <v>90</v>
      </c>
      <c r="G1131">
        <v>0</v>
      </c>
      <c r="H1131" t="s">
        <v>90</v>
      </c>
      <c r="I1131" t="s">
        <v>90</v>
      </c>
      <c r="J1131" t="s">
        <v>90</v>
      </c>
      <c r="K1131" t="s">
        <v>90</v>
      </c>
      <c r="L1131" t="s">
        <v>90</v>
      </c>
      <c r="M1131" t="s">
        <v>90</v>
      </c>
      <c r="N1131" t="s">
        <v>90</v>
      </c>
      <c r="O1131">
        <v>1</v>
      </c>
      <c r="P1131" t="s">
        <v>90</v>
      </c>
      <c r="Q1131" t="s">
        <v>90</v>
      </c>
      <c r="R1131" t="s">
        <v>90</v>
      </c>
      <c r="S1131" t="s">
        <v>90</v>
      </c>
      <c r="T1131" t="s">
        <v>90</v>
      </c>
      <c r="U1131" t="s">
        <v>90</v>
      </c>
      <c r="V1131" t="s">
        <v>90</v>
      </c>
      <c r="W1131" t="s">
        <v>90</v>
      </c>
      <c r="X1131" t="s">
        <v>90</v>
      </c>
      <c r="Y1131" t="s">
        <v>90</v>
      </c>
      <c r="Z1131" t="s">
        <v>90</v>
      </c>
      <c r="AA1131" t="s">
        <v>90</v>
      </c>
      <c r="AB1131" t="s">
        <v>90</v>
      </c>
      <c r="AC1131">
        <v>8311</v>
      </c>
      <c r="AD1131">
        <f>AC1131/AY1131</f>
        <v>0.29176554842514707</v>
      </c>
      <c r="AH1131" t="s">
        <v>90</v>
      </c>
      <c r="AI1131" t="s">
        <v>90</v>
      </c>
      <c r="AJ1131" t="s">
        <v>90</v>
      </c>
      <c r="AK1131" t="s">
        <v>90</v>
      </c>
      <c r="AL1131" t="s">
        <v>90</v>
      </c>
      <c r="AM1131" t="s">
        <v>90</v>
      </c>
      <c r="AN1131">
        <v>0</v>
      </c>
      <c r="AO1131" t="s">
        <v>90</v>
      </c>
      <c r="AP1131" t="s">
        <v>90</v>
      </c>
      <c r="AQ1131">
        <v>1</v>
      </c>
      <c r="AR1131" t="s">
        <v>90</v>
      </c>
      <c r="AT1131" t="s">
        <v>90</v>
      </c>
      <c r="AU1131" t="s">
        <v>90</v>
      </c>
      <c r="AW1131">
        <v>2</v>
      </c>
      <c r="AY1131">
        <v>28485.200000000001</v>
      </c>
    </row>
    <row r="1132" spans="1:51" ht="12.75" customHeight="1" x14ac:dyDescent="0.2">
      <c r="A1132" t="s">
        <v>67</v>
      </c>
      <c r="B1132">
        <v>1995</v>
      </c>
      <c r="C1132" t="s">
        <v>90</v>
      </c>
      <c r="D1132" t="s">
        <v>90</v>
      </c>
      <c r="G1132">
        <v>1</v>
      </c>
      <c r="H1132" t="s">
        <v>90</v>
      </c>
      <c r="I1132" t="s">
        <v>90</v>
      </c>
      <c r="J1132" t="s">
        <v>90</v>
      </c>
      <c r="K1132" t="s">
        <v>90</v>
      </c>
      <c r="L1132" t="s">
        <v>90</v>
      </c>
      <c r="M1132" t="s">
        <v>90</v>
      </c>
      <c r="N1132" t="s">
        <v>90</v>
      </c>
      <c r="O1132">
        <v>0</v>
      </c>
      <c r="P1132" t="s">
        <v>90</v>
      </c>
      <c r="Q1132" t="s">
        <v>90</v>
      </c>
      <c r="R1132" t="s">
        <v>90</v>
      </c>
      <c r="S1132" t="s">
        <v>90</v>
      </c>
      <c r="T1132" t="s">
        <v>90</v>
      </c>
      <c r="U1132" t="s">
        <v>90</v>
      </c>
      <c r="V1132" t="s">
        <v>90</v>
      </c>
      <c r="W1132" t="s">
        <v>90</v>
      </c>
      <c r="X1132" t="s">
        <v>90</v>
      </c>
      <c r="Y1132" t="s">
        <v>90</v>
      </c>
      <c r="Z1132" t="s">
        <v>90</v>
      </c>
      <c r="AA1132" t="s">
        <v>90</v>
      </c>
      <c r="AB1132" t="s">
        <v>90</v>
      </c>
      <c r="AC1132">
        <v>304032</v>
      </c>
      <c r="AD1132">
        <f>AC1132/AY1132</f>
        <v>1.3079176614828676</v>
      </c>
      <c r="AH1132" t="s">
        <v>90</v>
      </c>
      <c r="AI1132" t="s">
        <v>90</v>
      </c>
      <c r="AJ1132" t="s">
        <v>90</v>
      </c>
      <c r="AK1132" t="s">
        <v>90</v>
      </c>
      <c r="AL1132" t="s">
        <v>90</v>
      </c>
      <c r="AM1132" t="s">
        <v>90</v>
      </c>
      <c r="AN1132">
        <v>0</v>
      </c>
      <c r="AO1132" t="s">
        <v>90</v>
      </c>
      <c r="AP1132" t="s">
        <v>90</v>
      </c>
      <c r="AQ1132">
        <v>0</v>
      </c>
      <c r="AR1132" t="s">
        <v>90</v>
      </c>
      <c r="AT1132" t="s">
        <v>90</v>
      </c>
      <c r="AU1132" t="s">
        <v>90</v>
      </c>
      <c r="AW1132">
        <v>2</v>
      </c>
      <c r="AY1132">
        <v>232455</v>
      </c>
    </row>
    <row r="1133" spans="1:51" ht="12.75" customHeight="1" x14ac:dyDescent="0.2">
      <c r="A1133" t="s">
        <v>68</v>
      </c>
      <c r="B1133">
        <v>1995</v>
      </c>
      <c r="C1133" t="s">
        <v>90</v>
      </c>
      <c r="D1133" t="s">
        <v>90</v>
      </c>
      <c r="G1133">
        <v>1</v>
      </c>
      <c r="H1133" t="s">
        <v>90</v>
      </c>
      <c r="I1133" t="s">
        <v>90</v>
      </c>
      <c r="J1133" t="s">
        <v>90</v>
      </c>
      <c r="K1133" t="s">
        <v>90</v>
      </c>
      <c r="L1133" t="s">
        <v>90</v>
      </c>
      <c r="M1133" t="s">
        <v>90</v>
      </c>
      <c r="N1133" t="s">
        <v>90</v>
      </c>
      <c r="O1133">
        <v>1</v>
      </c>
      <c r="P1133" t="s">
        <v>90</v>
      </c>
      <c r="Q1133" t="s">
        <v>90</v>
      </c>
      <c r="R1133" t="s">
        <v>90</v>
      </c>
      <c r="S1133" t="s">
        <v>90</v>
      </c>
      <c r="T1133" t="s">
        <v>90</v>
      </c>
      <c r="U1133" t="s">
        <v>90</v>
      </c>
      <c r="V1133" t="s">
        <v>90</v>
      </c>
      <c r="W1133" t="s">
        <v>90</v>
      </c>
      <c r="X1133" t="s">
        <v>90</v>
      </c>
      <c r="Y1133" t="s">
        <v>90</v>
      </c>
      <c r="Z1133" t="s">
        <v>90</v>
      </c>
      <c r="AA1133" t="s">
        <v>90</v>
      </c>
      <c r="AB1133" t="s">
        <v>90</v>
      </c>
      <c r="AC1133">
        <v>2272</v>
      </c>
      <c r="AD1133">
        <f>AC1133/AY1133</f>
        <v>7.1708796636756444E-2</v>
      </c>
      <c r="AH1133" t="s">
        <v>90</v>
      </c>
      <c r="AI1133" t="s">
        <v>90</v>
      </c>
      <c r="AJ1133" t="s">
        <v>90</v>
      </c>
      <c r="AK1133" t="s">
        <v>90</v>
      </c>
      <c r="AL1133" t="s">
        <v>90</v>
      </c>
      <c r="AM1133" t="s">
        <v>90</v>
      </c>
      <c r="AN1133">
        <v>0</v>
      </c>
      <c r="AO1133" t="s">
        <v>90</v>
      </c>
      <c r="AP1133" t="s">
        <v>90</v>
      </c>
      <c r="AQ1133">
        <v>1</v>
      </c>
      <c r="AR1133" t="s">
        <v>90</v>
      </c>
      <c r="AT1133" t="s">
        <v>90</v>
      </c>
      <c r="AU1133" t="s">
        <v>90</v>
      </c>
      <c r="AW1133">
        <v>2</v>
      </c>
      <c r="AY1133">
        <v>31683.7</v>
      </c>
    </row>
    <row r="1134" spans="1:51" ht="12.75" customHeight="1" x14ac:dyDescent="0.2">
      <c r="A1134" t="s">
        <v>70</v>
      </c>
      <c r="B1134">
        <v>1995</v>
      </c>
      <c r="C1134" t="s">
        <v>90</v>
      </c>
      <c r="D1134" t="s">
        <v>90</v>
      </c>
      <c r="G1134">
        <v>1</v>
      </c>
      <c r="H1134" t="s">
        <v>90</v>
      </c>
      <c r="I1134" t="s">
        <v>90</v>
      </c>
      <c r="J1134" t="s">
        <v>90</v>
      </c>
      <c r="K1134" t="s">
        <v>90</v>
      </c>
      <c r="L1134" t="s">
        <v>90</v>
      </c>
      <c r="M1134" t="s">
        <v>90</v>
      </c>
      <c r="N1134" t="s">
        <v>90</v>
      </c>
      <c r="O1134">
        <v>0</v>
      </c>
      <c r="P1134" t="s">
        <v>90</v>
      </c>
      <c r="Q1134" t="s">
        <v>90</v>
      </c>
      <c r="R1134" t="s">
        <v>90</v>
      </c>
      <c r="S1134" t="s">
        <v>90</v>
      </c>
      <c r="T1134" t="s">
        <v>90</v>
      </c>
      <c r="U1134" t="s">
        <v>90</v>
      </c>
      <c r="V1134" t="s">
        <v>90</v>
      </c>
      <c r="W1134" t="s">
        <v>90</v>
      </c>
      <c r="X1134" t="s">
        <v>90</v>
      </c>
      <c r="Y1134" t="s">
        <v>90</v>
      </c>
      <c r="Z1134" t="s">
        <v>90</v>
      </c>
      <c r="AA1134" t="s">
        <v>90</v>
      </c>
      <c r="AB1134" t="s">
        <v>90</v>
      </c>
      <c r="AC1134">
        <v>57947</v>
      </c>
      <c r="AD1134">
        <f>AC1134/AY1134</f>
        <v>0.11613439820428287</v>
      </c>
      <c r="AH1134" t="s">
        <v>90</v>
      </c>
      <c r="AI1134" t="s">
        <v>90</v>
      </c>
      <c r="AJ1134" t="s">
        <v>90</v>
      </c>
      <c r="AK1134" t="s">
        <v>90</v>
      </c>
      <c r="AL1134" t="s">
        <v>90</v>
      </c>
      <c r="AM1134" t="s">
        <v>90</v>
      </c>
      <c r="AN1134">
        <v>0</v>
      </c>
      <c r="AO1134" t="s">
        <v>90</v>
      </c>
      <c r="AP1134" t="s">
        <v>90</v>
      </c>
      <c r="AQ1134">
        <v>0</v>
      </c>
      <c r="AR1134" t="s">
        <v>90</v>
      </c>
      <c r="AT1134" t="s">
        <v>90</v>
      </c>
      <c r="AU1134" t="s">
        <v>90</v>
      </c>
      <c r="AW1134">
        <v>2</v>
      </c>
      <c r="AY1134">
        <v>498965</v>
      </c>
    </row>
    <row r="1135" spans="1:51" ht="12.75" customHeight="1" x14ac:dyDescent="0.2">
      <c r="A1135" t="s">
        <v>71</v>
      </c>
      <c r="B1135">
        <v>1995</v>
      </c>
      <c r="C1135" t="s">
        <v>90</v>
      </c>
      <c r="D1135" t="s">
        <v>90</v>
      </c>
      <c r="G1135">
        <v>1</v>
      </c>
      <c r="H1135" t="s">
        <v>90</v>
      </c>
      <c r="I1135" t="s">
        <v>90</v>
      </c>
      <c r="J1135" t="s">
        <v>90</v>
      </c>
      <c r="K1135" t="s">
        <v>90</v>
      </c>
      <c r="L1135" t="s">
        <v>90</v>
      </c>
      <c r="M1135" t="s">
        <v>90</v>
      </c>
      <c r="N1135" t="s">
        <v>90</v>
      </c>
      <c r="O1135">
        <v>1</v>
      </c>
      <c r="P1135" t="s">
        <v>90</v>
      </c>
      <c r="Q1135" t="s">
        <v>90</v>
      </c>
      <c r="R1135" t="s">
        <v>90</v>
      </c>
      <c r="S1135" t="s">
        <v>90</v>
      </c>
      <c r="T1135" t="s">
        <v>90</v>
      </c>
      <c r="U1135" t="s">
        <v>90</v>
      </c>
      <c r="V1135" t="s">
        <v>90</v>
      </c>
      <c r="W1135" t="s">
        <v>90</v>
      </c>
      <c r="X1135" t="s">
        <v>90</v>
      </c>
      <c r="Y1135" t="s">
        <v>90</v>
      </c>
      <c r="Z1135" t="s">
        <v>90</v>
      </c>
      <c r="AA1135" t="s">
        <v>90</v>
      </c>
      <c r="AB1135" t="s">
        <v>90</v>
      </c>
      <c r="AC1135">
        <v>0</v>
      </c>
      <c r="AD1135">
        <f>AC1135/AY1135</f>
        <v>0</v>
      </c>
      <c r="AH1135" t="s">
        <v>90</v>
      </c>
      <c r="AI1135" t="s">
        <v>90</v>
      </c>
      <c r="AJ1135" t="s">
        <v>90</v>
      </c>
      <c r="AK1135" t="s">
        <v>90</v>
      </c>
      <c r="AL1135" t="s">
        <v>90</v>
      </c>
      <c r="AM1135" t="s">
        <v>90</v>
      </c>
      <c r="AN1135">
        <v>0</v>
      </c>
      <c r="AO1135" t="s">
        <v>90</v>
      </c>
      <c r="AP1135" t="s">
        <v>90</v>
      </c>
      <c r="AQ1135">
        <v>0</v>
      </c>
      <c r="AR1135" t="s">
        <v>90</v>
      </c>
      <c r="AT1135" t="s">
        <v>90</v>
      </c>
      <c r="AU1135" t="s">
        <v>90</v>
      </c>
      <c r="AW1135">
        <v>2</v>
      </c>
      <c r="AY1135">
        <v>155061</v>
      </c>
    </row>
    <row r="1136" spans="1:51" ht="12.75" customHeight="1" x14ac:dyDescent="0.2">
      <c r="A1136" t="s">
        <v>72</v>
      </c>
      <c r="B1136">
        <v>1995</v>
      </c>
      <c r="C1136" t="s">
        <v>90</v>
      </c>
      <c r="D1136" t="s">
        <v>90</v>
      </c>
      <c r="G1136">
        <v>1</v>
      </c>
      <c r="H1136" t="s">
        <v>90</v>
      </c>
      <c r="I1136" t="s">
        <v>90</v>
      </c>
      <c r="J1136" t="s">
        <v>90</v>
      </c>
      <c r="K1136" t="s">
        <v>90</v>
      </c>
      <c r="L1136" t="s">
        <v>90</v>
      </c>
      <c r="M1136" t="s">
        <v>90</v>
      </c>
      <c r="N1136" t="s">
        <v>90</v>
      </c>
      <c r="O1136">
        <v>1</v>
      </c>
      <c r="P1136" t="s">
        <v>90</v>
      </c>
      <c r="Q1136" t="s">
        <v>90</v>
      </c>
      <c r="R1136" t="s">
        <v>90</v>
      </c>
      <c r="S1136" t="s">
        <v>90</v>
      </c>
      <c r="T1136" t="s">
        <v>90</v>
      </c>
      <c r="U1136" t="s">
        <v>90</v>
      </c>
      <c r="V1136" t="s">
        <v>90</v>
      </c>
      <c r="W1136" t="s">
        <v>90</v>
      </c>
      <c r="X1136" t="s">
        <v>90</v>
      </c>
      <c r="Y1136" t="s">
        <v>90</v>
      </c>
      <c r="Z1136" t="s">
        <v>90</v>
      </c>
      <c r="AA1136" t="s">
        <v>90</v>
      </c>
      <c r="AB1136" t="s">
        <v>90</v>
      </c>
      <c r="AC1136">
        <v>11012</v>
      </c>
      <c r="AD1136">
        <f>AC1136/AY1136</f>
        <v>0.87900509267389326</v>
      </c>
      <c r="AH1136" t="s">
        <v>90</v>
      </c>
      <c r="AI1136" t="s">
        <v>90</v>
      </c>
      <c r="AJ1136" t="s">
        <v>90</v>
      </c>
      <c r="AK1136" t="s">
        <v>90</v>
      </c>
      <c r="AL1136" t="s">
        <v>90</v>
      </c>
      <c r="AM1136" t="s">
        <v>90</v>
      </c>
      <c r="AN1136">
        <v>0</v>
      </c>
      <c r="AO1136" t="s">
        <v>90</v>
      </c>
      <c r="AP1136" t="s">
        <v>90</v>
      </c>
      <c r="AQ1136">
        <v>0</v>
      </c>
      <c r="AR1136" t="s">
        <v>90</v>
      </c>
      <c r="AT1136" t="s">
        <v>90</v>
      </c>
      <c r="AU1136" t="s">
        <v>90</v>
      </c>
      <c r="AW1136">
        <v>2</v>
      </c>
      <c r="AY1136">
        <v>12527.8</v>
      </c>
    </row>
    <row r="1137" spans="1:51" ht="12.75" customHeight="1" x14ac:dyDescent="0.2">
      <c r="A1137" t="s">
        <v>73</v>
      </c>
      <c r="B1137">
        <v>1995</v>
      </c>
      <c r="C1137" t="s">
        <v>90</v>
      </c>
      <c r="D1137" t="s">
        <v>90</v>
      </c>
      <c r="G1137">
        <v>1</v>
      </c>
      <c r="H1137" t="s">
        <v>90</v>
      </c>
      <c r="I1137" t="s">
        <v>90</v>
      </c>
      <c r="J1137" t="s">
        <v>90</v>
      </c>
      <c r="K1137" t="s">
        <v>90</v>
      </c>
      <c r="L1137" t="s">
        <v>90</v>
      </c>
      <c r="M1137" t="s">
        <v>90</v>
      </c>
      <c r="N1137" t="s">
        <v>90</v>
      </c>
      <c r="O1137">
        <v>1</v>
      </c>
      <c r="P1137" t="s">
        <v>90</v>
      </c>
      <c r="Q1137" t="s">
        <v>90</v>
      </c>
      <c r="R1137" t="s">
        <v>90</v>
      </c>
      <c r="S1137" t="s">
        <v>90</v>
      </c>
      <c r="T1137" t="s">
        <v>90</v>
      </c>
      <c r="U1137" t="s">
        <v>90</v>
      </c>
      <c r="V1137" t="s">
        <v>90</v>
      </c>
      <c r="W1137" t="s">
        <v>90</v>
      </c>
      <c r="X1137" t="s">
        <v>90</v>
      </c>
      <c r="Y1137" t="s">
        <v>90</v>
      </c>
      <c r="Z1137" t="s">
        <v>90</v>
      </c>
      <c r="AA1137" t="s">
        <v>90</v>
      </c>
      <c r="AB1137" t="s">
        <v>90</v>
      </c>
      <c r="AC1137">
        <v>13788</v>
      </c>
      <c r="AD1137">
        <f>AC1137/AY1137</f>
        <v>5.5356820234869014E-2</v>
      </c>
      <c r="AH1137" t="s">
        <v>90</v>
      </c>
      <c r="AI1137" t="s">
        <v>90</v>
      </c>
      <c r="AJ1137" t="s">
        <v>90</v>
      </c>
      <c r="AK1137" t="s">
        <v>90</v>
      </c>
      <c r="AL1137" t="s">
        <v>90</v>
      </c>
      <c r="AM1137" t="s">
        <v>90</v>
      </c>
      <c r="AN1137">
        <v>0</v>
      </c>
      <c r="AO1137" t="s">
        <v>90</v>
      </c>
      <c r="AP1137" t="s">
        <v>90</v>
      </c>
      <c r="AQ1137">
        <v>0</v>
      </c>
      <c r="AR1137" t="s">
        <v>90</v>
      </c>
      <c r="AT1137" t="s">
        <v>90</v>
      </c>
      <c r="AU1137" t="s">
        <v>90</v>
      </c>
      <c r="AW1137">
        <v>2</v>
      </c>
      <c r="AY1137">
        <v>249075</v>
      </c>
    </row>
    <row r="1138" spans="1:51" ht="12.75" customHeight="1" x14ac:dyDescent="0.2">
      <c r="A1138" t="s">
        <v>74</v>
      </c>
      <c r="B1138">
        <v>1995</v>
      </c>
      <c r="C1138" t="s">
        <v>90</v>
      </c>
      <c r="D1138" t="s">
        <v>90</v>
      </c>
      <c r="G1138">
        <v>1</v>
      </c>
      <c r="H1138" t="s">
        <v>90</v>
      </c>
      <c r="I1138" t="s">
        <v>90</v>
      </c>
      <c r="J1138" t="s">
        <v>90</v>
      </c>
      <c r="K1138" t="s">
        <v>90</v>
      </c>
      <c r="L1138" t="s">
        <v>90</v>
      </c>
      <c r="M1138" t="s">
        <v>90</v>
      </c>
      <c r="N1138" t="s">
        <v>90</v>
      </c>
      <c r="O1138">
        <v>1</v>
      </c>
      <c r="P1138" t="s">
        <v>90</v>
      </c>
      <c r="Q1138" t="s">
        <v>90</v>
      </c>
      <c r="R1138" t="s">
        <v>90</v>
      </c>
      <c r="S1138" t="s">
        <v>90</v>
      </c>
      <c r="T1138" t="s">
        <v>90</v>
      </c>
      <c r="U1138" t="s">
        <v>90</v>
      </c>
      <c r="V1138" t="s">
        <v>90</v>
      </c>
      <c r="W1138" t="s">
        <v>90</v>
      </c>
      <c r="X1138" t="s">
        <v>90</v>
      </c>
      <c r="Y1138" t="s">
        <v>90</v>
      </c>
      <c r="Z1138" t="s">
        <v>90</v>
      </c>
      <c r="AA1138" t="s">
        <v>90</v>
      </c>
      <c r="AB1138" t="s">
        <v>90</v>
      </c>
      <c r="AC1138">
        <v>16155</v>
      </c>
      <c r="AD1138">
        <f>AC1138/AY1138</f>
        <v>0.25998207242162319</v>
      </c>
      <c r="AH1138" t="s">
        <v>90</v>
      </c>
      <c r="AI1138" t="s">
        <v>90</v>
      </c>
      <c r="AJ1138" t="s">
        <v>90</v>
      </c>
      <c r="AK1138" t="s">
        <v>90</v>
      </c>
      <c r="AL1138" t="s">
        <v>90</v>
      </c>
      <c r="AM1138" t="s">
        <v>90</v>
      </c>
      <c r="AN1138">
        <v>0</v>
      </c>
      <c r="AO1138" t="s">
        <v>90</v>
      </c>
      <c r="AP1138" t="s">
        <v>90</v>
      </c>
      <c r="AQ1138">
        <v>0</v>
      </c>
      <c r="AR1138" t="s">
        <v>90</v>
      </c>
      <c r="AT1138" t="s">
        <v>90</v>
      </c>
      <c r="AU1138" t="s">
        <v>90</v>
      </c>
      <c r="AW1138">
        <v>2</v>
      </c>
      <c r="AY1138">
        <v>62138.9</v>
      </c>
    </row>
    <row r="1139" spans="1:51" ht="12.75" customHeight="1" x14ac:dyDescent="0.2">
      <c r="A1139" t="s">
        <v>75</v>
      </c>
      <c r="B1139">
        <v>1995</v>
      </c>
      <c r="C1139" t="s">
        <v>90</v>
      </c>
      <c r="D1139" t="s">
        <v>90</v>
      </c>
      <c r="G1139">
        <v>1</v>
      </c>
      <c r="H1139" t="s">
        <v>90</v>
      </c>
      <c r="I1139" t="s">
        <v>90</v>
      </c>
      <c r="J1139" t="s">
        <v>90</v>
      </c>
      <c r="K1139" t="s">
        <v>90</v>
      </c>
      <c r="L1139" t="s">
        <v>90</v>
      </c>
      <c r="M1139" t="s">
        <v>90</v>
      </c>
      <c r="N1139" t="s">
        <v>90</v>
      </c>
      <c r="O1139">
        <v>1</v>
      </c>
      <c r="P1139" t="s">
        <v>90</v>
      </c>
      <c r="Q1139" t="s">
        <v>90</v>
      </c>
      <c r="R1139" t="s">
        <v>90</v>
      </c>
      <c r="S1139" t="s">
        <v>90</v>
      </c>
      <c r="T1139" t="s">
        <v>90</v>
      </c>
      <c r="U1139" t="s">
        <v>90</v>
      </c>
      <c r="V1139" t="s">
        <v>90</v>
      </c>
      <c r="W1139" t="s">
        <v>90</v>
      </c>
      <c r="X1139" t="s">
        <v>90</v>
      </c>
      <c r="Y1139" t="s">
        <v>90</v>
      </c>
      <c r="Z1139" t="s">
        <v>90</v>
      </c>
      <c r="AA1139" t="s">
        <v>90</v>
      </c>
      <c r="AB1139" t="s">
        <v>90</v>
      </c>
      <c r="AC1139">
        <v>2241</v>
      </c>
      <c r="AD1139">
        <f>AC1139/AY1139</f>
        <v>3.2353675773146018E-2</v>
      </c>
      <c r="AH1139" t="s">
        <v>90</v>
      </c>
      <c r="AI1139" t="s">
        <v>90</v>
      </c>
      <c r="AJ1139" t="s">
        <v>90</v>
      </c>
      <c r="AK1139" t="s">
        <v>90</v>
      </c>
      <c r="AL1139" t="s">
        <v>90</v>
      </c>
      <c r="AM1139" t="s">
        <v>90</v>
      </c>
      <c r="AN1139">
        <v>0</v>
      </c>
      <c r="AO1139" t="s">
        <v>90</v>
      </c>
      <c r="AP1139" t="s">
        <v>90</v>
      </c>
      <c r="AQ1139">
        <v>0</v>
      </c>
      <c r="AR1139" t="s">
        <v>90</v>
      </c>
      <c r="AT1139" t="s">
        <v>90</v>
      </c>
      <c r="AU1139" t="s">
        <v>90</v>
      </c>
      <c r="AW1139">
        <v>2</v>
      </c>
      <c r="AY1139">
        <v>69265.7</v>
      </c>
    </row>
    <row r="1140" spans="1:51" ht="12.75" customHeight="1" x14ac:dyDescent="0.2">
      <c r="A1140" t="s">
        <v>76</v>
      </c>
      <c r="B1140">
        <v>1995</v>
      </c>
      <c r="C1140" t="s">
        <v>90</v>
      </c>
      <c r="D1140" t="s">
        <v>90</v>
      </c>
      <c r="G1140">
        <v>1</v>
      </c>
      <c r="H1140" t="s">
        <v>90</v>
      </c>
      <c r="I1140" t="s">
        <v>90</v>
      </c>
      <c r="J1140" t="s">
        <v>90</v>
      </c>
      <c r="K1140" t="s">
        <v>90</v>
      </c>
      <c r="L1140" t="s">
        <v>90</v>
      </c>
      <c r="M1140" t="s">
        <v>90</v>
      </c>
      <c r="N1140" t="s">
        <v>90</v>
      </c>
      <c r="O1140">
        <v>0</v>
      </c>
      <c r="P1140" t="s">
        <v>90</v>
      </c>
      <c r="Q1140" t="s">
        <v>90</v>
      </c>
      <c r="R1140" t="s">
        <v>90</v>
      </c>
      <c r="S1140" t="s">
        <v>90</v>
      </c>
      <c r="T1140" t="s">
        <v>90</v>
      </c>
      <c r="U1140" t="s">
        <v>90</v>
      </c>
      <c r="V1140" t="s">
        <v>90</v>
      </c>
      <c r="W1140" t="s">
        <v>90</v>
      </c>
      <c r="X1140" t="s">
        <v>90</v>
      </c>
      <c r="Y1140" t="s">
        <v>90</v>
      </c>
      <c r="Z1140" t="s">
        <v>90</v>
      </c>
      <c r="AA1140" t="s">
        <v>90</v>
      </c>
      <c r="AB1140" t="s">
        <v>90</v>
      </c>
      <c r="AC1140">
        <v>20544</v>
      </c>
      <c r="AD1140">
        <f>AC1140/AY1140</f>
        <v>7.2945479077529421E-2</v>
      </c>
      <c r="AH1140" t="s">
        <v>90</v>
      </c>
      <c r="AI1140" t="s">
        <v>90</v>
      </c>
      <c r="AJ1140" t="s">
        <v>90</v>
      </c>
      <c r="AK1140" t="s">
        <v>90</v>
      </c>
      <c r="AL1140" t="s">
        <v>90</v>
      </c>
      <c r="AM1140" t="s">
        <v>90</v>
      </c>
      <c r="AN1140">
        <v>0</v>
      </c>
      <c r="AO1140" t="s">
        <v>90</v>
      </c>
      <c r="AP1140" t="s">
        <v>90</v>
      </c>
      <c r="AQ1140">
        <v>1</v>
      </c>
      <c r="AR1140" t="s">
        <v>90</v>
      </c>
      <c r="AT1140" t="s">
        <v>90</v>
      </c>
      <c r="AU1140" t="s">
        <v>90</v>
      </c>
      <c r="AW1140">
        <v>2</v>
      </c>
      <c r="AY1140">
        <v>281635</v>
      </c>
    </row>
    <row r="1141" spans="1:51" ht="12.75" customHeight="1" x14ac:dyDescent="0.2">
      <c r="A1141" t="s">
        <v>77</v>
      </c>
      <c r="B1141">
        <v>1995</v>
      </c>
      <c r="C1141" t="s">
        <v>90</v>
      </c>
      <c r="D1141" t="s">
        <v>90</v>
      </c>
      <c r="G1141">
        <v>1</v>
      </c>
      <c r="H1141" t="s">
        <v>90</v>
      </c>
      <c r="I1141" t="s">
        <v>90</v>
      </c>
      <c r="J1141" t="s">
        <v>90</v>
      </c>
      <c r="K1141" t="s">
        <v>90</v>
      </c>
      <c r="L1141" t="s">
        <v>90</v>
      </c>
      <c r="M1141" t="s">
        <v>90</v>
      </c>
      <c r="N1141" t="s">
        <v>90</v>
      </c>
      <c r="O1141">
        <v>0</v>
      </c>
      <c r="P1141" t="s">
        <v>90</v>
      </c>
      <c r="Q1141" t="s">
        <v>90</v>
      </c>
      <c r="R1141" t="s">
        <v>90</v>
      </c>
      <c r="S1141" t="s">
        <v>90</v>
      </c>
      <c r="T1141" t="s">
        <v>90</v>
      </c>
      <c r="U1141" t="s">
        <v>90</v>
      </c>
      <c r="V1141" t="s">
        <v>90</v>
      </c>
      <c r="W1141" t="s">
        <v>90</v>
      </c>
      <c r="X1141" t="s">
        <v>90</v>
      </c>
      <c r="Y1141" t="s">
        <v>90</v>
      </c>
      <c r="Z1141" t="s">
        <v>90</v>
      </c>
      <c r="AA1141" t="s">
        <v>90</v>
      </c>
      <c r="AB1141" t="s">
        <v>90</v>
      </c>
      <c r="AC1141">
        <v>7175</v>
      </c>
      <c r="AD1141">
        <f>AC1141/AY1141</f>
        <v>0.30617644297650443</v>
      </c>
      <c r="AH1141" t="s">
        <v>90</v>
      </c>
      <c r="AI1141" t="s">
        <v>90</v>
      </c>
      <c r="AJ1141" t="s">
        <v>90</v>
      </c>
      <c r="AK1141" t="s">
        <v>90</v>
      </c>
      <c r="AL1141" t="s">
        <v>90</v>
      </c>
      <c r="AM1141" t="s">
        <v>90</v>
      </c>
      <c r="AN1141">
        <v>0</v>
      </c>
      <c r="AO1141" t="s">
        <v>90</v>
      </c>
      <c r="AP1141" t="s">
        <v>90</v>
      </c>
      <c r="AQ1141">
        <v>0</v>
      </c>
      <c r="AR1141" t="s">
        <v>90</v>
      </c>
      <c r="AT1141" t="s">
        <v>90</v>
      </c>
      <c r="AU1141" t="s">
        <v>90</v>
      </c>
      <c r="AW1141">
        <v>2</v>
      </c>
      <c r="AY1141">
        <v>23434.2</v>
      </c>
    </row>
    <row r="1142" spans="1:51" ht="12.75" customHeight="1" x14ac:dyDescent="0.2">
      <c r="A1142" t="s">
        <v>78</v>
      </c>
      <c r="B1142">
        <v>1995</v>
      </c>
      <c r="C1142" t="s">
        <v>90</v>
      </c>
      <c r="D1142" t="s">
        <v>90</v>
      </c>
      <c r="G1142">
        <v>1</v>
      </c>
      <c r="H1142" t="s">
        <v>90</v>
      </c>
      <c r="I1142" t="s">
        <v>90</v>
      </c>
      <c r="J1142" t="s">
        <v>90</v>
      </c>
      <c r="K1142" t="s">
        <v>90</v>
      </c>
      <c r="L1142" t="s">
        <v>90</v>
      </c>
      <c r="M1142" t="s">
        <v>90</v>
      </c>
      <c r="N1142" t="s">
        <v>90</v>
      </c>
      <c r="O1142">
        <v>1</v>
      </c>
      <c r="P1142" t="s">
        <v>90</v>
      </c>
      <c r="Q1142" t="s">
        <v>90</v>
      </c>
      <c r="R1142" t="s">
        <v>90</v>
      </c>
      <c r="S1142" t="s">
        <v>90</v>
      </c>
      <c r="T1142" t="s">
        <v>90</v>
      </c>
      <c r="U1142" t="s">
        <v>90</v>
      </c>
      <c r="V1142" t="s">
        <v>90</v>
      </c>
      <c r="W1142" t="s">
        <v>90</v>
      </c>
      <c r="X1142" t="s">
        <v>90</v>
      </c>
      <c r="Y1142" t="s">
        <v>90</v>
      </c>
      <c r="Z1142" t="s">
        <v>90</v>
      </c>
      <c r="AA1142" t="s">
        <v>90</v>
      </c>
      <c r="AB1142" t="s">
        <v>90</v>
      </c>
      <c r="AC1142">
        <v>26531</v>
      </c>
      <c r="AD1142">
        <f>AC1142/AY1142</f>
        <v>0.3702706097441838</v>
      </c>
      <c r="AH1142" t="s">
        <v>90</v>
      </c>
      <c r="AI1142" t="s">
        <v>90</v>
      </c>
      <c r="AJ1142" t="s">
        <v>90</v>
      </c>
      <c r="AK1142" t="s">
        <v>90</v>
      </c>
      <c r="AL1142" t="s">
        <v>90</v>
      </c>
      <c r="AM1142" t="s">
        <v>90</v>
      </c>
      <c r="AN1142">
        <v>0</v>
      </c>
      <c r="AO1142" t="s">
        <v>90</v>
      </c>
      <c r="AP1142" t="s">
        <v>90</v>
      </c>
      <c r="AQ1142">
        <v>0</v>
      </c>
      <c r="AR1142" t="s">
        <v>90</v>
      </c>
      <c r="AT1142" t="s">
        <v>90</v>
      </c>
      <c r="AU1142" t="s">
        <v>90</v>
      </c>
      <c r="AW1142">
        <v>2</v>
      </c>
      <c r="AY1142">
        <v>71653</v>
      </c>
    </row>
    <row r="1143" spans="1:51" ht="12.75" customHeight="1" x14ac:dyDescent="0.2">
      <c r="A1143" t="s">
        <v>80</v>
      </c>
      <c r="B1143">
        <v>1995</v>
      </c>
      <c r="C1143" t="s">
        <v>90</v>
      </c>
      <c r="D1143" t="s">
        <v>90</v>
      </c>
      <c r="G1143">
        <v>1</v>
      </c>
      <c r="H1143" t="s">
        <v>90</v>
      </c>
      <c r="I1143" t="s">
        <v>90</v>
      </c>
      <c r="J1143" t="s">
        <v>90</v>
      </c>
      <c r="K1143" t="s">
        <v>90</v>
      </c>
      <c r="L1143" t="s">
        <v>90</v>
      </c>
      <c r="M1143" t="s">
        <v>90</v>
      </c>
      <c r="N1143" t="s">
        <v>90</v>
      </c>
      <c r="O1143">
        <v>1</v>
      </c>
      <c r="P1143" t="s">
        <v>90</v>
      </c>
      <c r="Q1143" t="s">
        <v>90</v>
      </c>
      <c r="R1143" t="s">
        <v>90</v>
      </c>
      <c r="S1143" t="s">
        <v>90</v>
      </c>
      <c r="T1143" t="s">
        <v>90</v>
      </c>
      <c r="U1143" t="s">
        <v>90</v>
      </c>
      <c r="V1143" t="s">
        <v>90</v>
      </c>
      <c r="W1143" t="s">
        <v>90</v>
      </c>
      <c r="X1143" t="s">
        <v>90</v>
      </c>
      <c r="Y1143" t="s">
        <v>90</v>
      </c>
      <c r="Z1143" t="s">
        <v>90</v>
      </c>
      <c r="AA1143" t="s">
        <v>90</v>
      </c>
      <c r="AB1143" t="s">
        <v>90</v>
      </c>
      <c r="AC1143">
        <v>525</v>
      </c>
      <c r="AD1143">
        <f>AC1143/AY1143</f>
        <v>3.5713556866186408E-2</v>
      </c>
      <c r="AE1143">
        <v>45.719000000000001</v>
      </c>
      <c r="AH1143" t="s">
        <v>90</v>
      </c>
      <c r="AI1143" t="s">
        <v>90</v>
      </c>
      <c r="AJ1143" t="s">
        <v>90</v>
      </c>
      <c r="AK1143" t="s">
        <v>90</v>
      </c>
      <c r="AL1143" t="s">
        <v>90</v>
      </c>
      <c r="AM1143" t="s">
        <v>90</v>
      </c>
      <c r="AN1143">
        <v>0</v>
      </c>
      <c r="AO1143" t="s">
        <v>90</v>
      </c>
      <c r="AP1143" t="s">
        <v>90</v>
      </c>
      <c r="AQ1143">
        <v>0</v>
      </c>
      <c r="AR1143" t="s">
        <v>90</v>
      </c>
      <c r="AT1143" t="s">
        <v>90</v>
      </c>
      <c r="AU1143" t="s">
        <v>90</v>
      </c>
      <c r="AW1143">
        <v>2</v>
      </c>
      <c r="AY1143">
        <v>14700.3</v>
      </c>
    </row>
    <row r="1144" spans="1:51" ht="12.75" customHeight="1" x14ac:dyDescent="0.2">
      <c r="A1144" t="s">
        <v>81</v>
      </c>
      <c r="B1144">
        <v>1995</v>
      </c>
      <c r="C1144" t="s">
        <v>90</v>
      </c>
      <c r="D1144" t="s">
        <v>90</v>
      </c>
      <c r="G1144">
        <v>1</v>
      </c>
      <c r="H1144" t="s">
        <v>90</v>
      </c>
      <c r="I1144" t="s">
        <v>90</v>
      </c>
      <c r="J1144" t="s">
        <v>90</v>
      </c>
      <c r="K1144" t="s">
        <v>90</v>
      </c>
      <c r="L1144" t="s">
        <v>90</v>
      </c>
      <c r="M1144" t="s">
        <v>90</v>
      </c>
      <c r="N1144" t="s">
        <v>90</v>
      </c>
      <c r="O1144">
        <v>1</v>
      </c>
      <c r="P1144" t="s">
        <v>90</v>
      </c>
      <c r="Q1144" t="s">
        <v>90</v>
      </c>
      <c r="R1144" t="s">
        <v>90</v>
      </c>
      <c r="S1144" t="s">
        <v>90</v>
      </c>
      <c r="T1144" t="s">
        <v>90</v>
      </c>
      <c r="U1144" t="s">
        <v>90</v>
      </c>
      <c r="V1144" t="s">
        <v>90</v>
      </c>
      <c r="W1144" t="s">
        <v>90</v>
      </c>
      <c r="X1144" t="s">
        <v>90</v>
      </c>
      <c r="Y1144" t="s">
        <v>90</v>
      </c>
      <c r="Z1144" t="s">
        <v>90</v>
      </c>
      <c r="AA1144" t="s">
        <v>90</v>
      </c>
      <c r="AB1144" t="s">
        <v>90</v>
      </c>
      <c r="AC1144">
        <v>0</v>
      </c>
      <c r="AD1144">
        <f>AC1144/AY1144</f>
        <v>0</v>
      </c>
      <c r="AH1144" t="s">
        <v>90</v>
      </c>
      <c r="AI1144" t="s">
        <v>90</v>
      </c>
      <c r="AJ1144" t="s">
        <v>90</v>
      </c>
      <c r="AK1144" t="s">
        <v>90</v>
      </c>
      <c r="AL1144" t="s">
        <v>90</v>
      </c>
      <c r="AM1144" t="s">
        <v>90</v>
      </c>
      <c r="AN1144">
        <v>0</v>
      </c>
      <c r="AO1144" t="s">
        <v>90</v>
      </c>
      <c r="AP1144" t="s">
        <v>90</v>
      </c>
      <c r="AQ1144">
        <v>0</v>
      </c>
      <c r="AR1144" t="s">
        <v>90</v>
      </c>
      <c r="AT1144" t="s">
        <v>90</v>
      </c>
      <c r="AU1144" t="s">
        <v>90</v>
      </c>
      <c r="AW1144">
        <v>2</v>
      </c>
      <c r="AY1144">
        <v>110841</v>
      </c>
    </row>
    <row r="1145" spans="1:51" ht="12.75" customHeight="1" x14ac:dyDescent="0.2">
      <c r="A1145" t="s">
        <v>82</v>
      </c>
      <c r="B1145">
        <v>1995</v>
      </c>
      <c r="C1145" t="s">
        <v>90</v>
      </c>
      <c r="D1145" t="s">
        <v>90</v>
      </c>
      <c r="G1145">
        <v>1</v>
      </c>
      <c r="H1145" t="s">
        <v>90</v>
      </c>
      <c r="I1145" t="s">
        <v>90</v>
      </c>
      <c r="J1145" t="s">
        <v>90</v>
      </c>
      <c r="K1145" t="s">
        <v>90</v>
      </c>
      <c r="L1145" t="s">
        <v>90</v>
      </c>
      <c r="M1145" t="s">
        <v>90</v>
      </c>
      <c r="N1145" t="s">
        <v>90</v>
      </c>
      <c r="O1145">
        <v>0</v>
      </c>
      <c r="P1145" t="s">
        <v>90</v>
      </c>
      <c r="Q1145" t="s">
        <v>90</v>
      </c>
      <c r="R1145" t="s">
        <v>90</v>
      </c>
      <c r="S1145" t="s">
        <v>90</v>
      </c>
      <c r="T1145" t="s">
        <v>90</v>
      </c>
      <c r="U1145" t="s">
        <v>90</v>
      </c>
      <c r="V1145" t="s">
        <v>90</v>
      </c>
      <c r="W1145" t="s">
        <v>90</v>
      </c>
      <c r="X1145" t="s">
        <v>90</v>
      </c>
      <c r="Y1145" t="s">
        <v>90</v>
      </c>
      <c r="Z1145" t="s">
        <v>90</v>
      </c>
      <c r="AA1145" t="s">
        <v>90</v>
      </c>
      <c r="AB1145" t="s">
        <v>90</v>
      </c>
      <c r="AC1145">
        <v>34644</v>
      </c>
      <c r="AD1145">
        <f>AC1145/AY1145</f>
        <v>8.9197623044521571E-2</v>
      </c>
      <c r="AH1145" t="s">
        <v>90</v>
      </c>
      <c r="AI1145" t="s">
        <v>90</v>
      </c>
      <c r="AJ1145" t="s">
        <v>90</v>
      </c>
      <c r="AK1145" t="s">
        <v>90</v>
      </c>
      <c r="AL1145" t="s">
        <v>90</v>
      </c>
      <c r="AM1145" t="s">
        <v>90</v>
      </c>
      <c r="AN1145">
        <v>0</v>
      </c>
      <c r="AO1145" t="s">
        <v>90</v>
      </c>
      <c r="AP1145" t="s">
        <v>90</v>
      </c>
      <c r="AQ1145">
        <v>0</v>
      </c>
      <c r="AR1145" t="s">
        <v>90</v>
      </c>
      <c r="AT1145" t="s">
        <v>90</v>
      </c>
      <c r="AU1145" t="s">
        <v>90</v>
      </c>
      <c r="AW1145">
        <v>2</v>
      </c>
      <c r="AY1145">
        <v>388396</v>
      </c>
    </row>
    <row r="1146" spans="1:51" ht="12.75" customHeight="1" x14ac:dyDescent="0.2">
      <c r="A1146" t="s">
        <v>83</v>
      </c>
      <c r="B1146">
        <v>1995</v>
      </c>
      <c r="C1146" t="s">
        <v>90</v>
      </c>
      <c r="D1146" t="s">
        <v>90</v>
      </c>
      <c r="G1146">
        <v>1</v>
      </c>
      <c r="H1146" t="s">
        <v>90</v>
      </c>
      <c r="I1146" t="s">
        <v>90</v>
      </c>
      <c r="J1146" t="s">
        <v>90</v>
      </c>
      <c r="K1146" t="s">
        <v>90</v>
      </c>
      <c r="L1146" t="s">
        <v>90</v>
      </c>
      <c r="M1146" t="s">
        <v>90</v>
      </c>
      <c r="N1146" t="s">
        <v>90</v>
      </c>
      <c r="O1146">
        <v>1</v>
      </c>
      <c r="P1146" t="s">
        <v>90</v>
      </c>
      <c r="Q1146" t="s">
        <v>90</v>
      </c>
      <c r="R1146" t="s">
        <v>90</v>
      </c>
      <c r="S1146" t="s">
        <v>90</v>
      </c>
      <c r="T1146" t="s">
        <v>90</v>
      </c>
      <c r="U1146" t="s">
        <v>90</v>
      </c>
      <c r="V1146" t="s">
        <v>90</v>
      </c>
      <c r="W1146" t="s">
        <v>90</v>
      </c>
      <c r="X1146" t="s">
        <v>90</v>
      </c>
      <c r="Y1146" t="s">
        <v>90</v>
      </c>
      <c r="Z1146" t="s">
        <v>90</v>
      </c>
      <c r="AA1146" t="s">
        <v>90</v>
      </c>
      <c r="AB1146" t="s">
        <v>90</v>
      </c>
      <c r="AC1146">
        <v>0</v>
      </c>
      <c r="AD1146">
        <f>AC1146/AY1146</f>
        <v>0</v>
      </c>
      <c r="AH1146" t="s">
        <v>90</v>
      </c>
      <c r="AI1146" t="s">
        <v>90</v>
      </c>
      <c r="AJ1146" t="s">
        <v>90</v>
      </c>
      <c r="AK1146" t="s">
        <v>90</v>
      </c>
      <c r="AL1146" t="s">
        <v>90</v>
      </c>
      <c r="AM1146" t="s">
        <v>90</v>
      </c>
      <c r="AN1146">
        <v>0</v>
      </c>
      <c r="AO1146" t="s">
        <v>90</v>
      </c>
      <c r="AP1146" t="s">
        <v>90</v>
      </c>
      <c r="AQ1146">
        <v>1</v>
      </c>
      <c r="AR1146" t="s">
        <v>90</v>
      </c>
      <c r="AT1146" t="s">
        <v>90</v>
      </c>
      <c r="AU1146" t="s">
        <v>90</v>
      </c>
      <c r="AW1146">
        <v>2</v>
      </c>
      <c r="AY1146">
        <v>36584.9</v>
      </c>
    </row>
    <row r="1147" spans="1:51" ht="12.75" customHeight="1" x14ac:dyDescent="0.2">
      <c r="A1147" t="s">
        <v>84</v>
      </c>
      <c r="B1147">
        <v>1995</v>
      </c>
      <c r="C1147" t="s">
        <v>90</v>
      </c>
      <c r="D1147" t="s">
        <v>90</v>
      </c>
      <c r="G1147">
        <v>1</v>
      </c>
      <c r="H1147" t="s">
        <v>90</v>
      </c>
      <c r="I1147" t="s">
        <v>90</v>
      </c>
      <c r="J1147" t="s">
        <v>90</v>
      </c>
      <c r="K1147" t="s">
        <v>90</v>
      </c>
      <c r="L1147" t="s">
        <v>90</v>
      </c>
      <c r="M1147" t="s">
        <v>90</v>
      </c>
      <c r="N1147" t="s">
        <v>90</v>
      </c>
      <c r="O1147">
        <v>0</v>
      </c>
      <c r="P1147" t="s">
        <v>90</v>
      </c>
      <c r="Q1147" t="s">
        <v>90</v>
      </c>
      <c r="R1147" t="s">
        <v>90</v>
      </c>
      <c r="S1147" t="s">
        <v>90</v>
      </c>
      <c r="T1147" t="s">
        <v>90</v>
      </c>
      <c r="U1147" t="s">
        <v>90</v>
      </c>
      <c r="V1147" t="s">
        <v>90</v>
      </c>
      <c r="W1147" t="s">
        <v>90</v>
      </c>
      <c r="X1147" t="s">
        <v>90</v>
      </c>
      <c r="Y1147" t="s">
        <v>90</v>
      </c>
      <c r="Z1147" t="s">
        <v>90</v>
      </c>
      <c r="AA1147" t="s">
        <v>90</v>
      </c>
      <c r="AB1147" t="s">
        <v>90</v>
      </c>
      <c r="AC1147">
        <v>28</v>
      </c>
      <c r="AD1147">
        <f>AC1147/AY1147</f>
        <v>2.2456050301552675E-3</v>
      </c>
      <c r="AH1147" t="s">
        <v>90</v>
      </c>
      <c r="AI1147" t="s">
        <v>90</v>
      </c>
      <c r="AJ1147" t="s">
        <v>90</v>
      </c>
      <c r="AK1147" t="s">
        <v>90</v>
      </c>
      <c r="AL1147" t="s">
        <v>90</v>
      </c>
      <c r="AM1147" t="s">
        <v>90</v>
      </c>
      <c r="AN1147">
        <v>0</v>
      </c>
      <c r="AO1147" t="s">
        <v>90</v>
      </c>
      <c r="AP1147" t="s">
        <v>90</v>
      </c>
      <c r="AQ1147">
        <v>0</v>
      </c>
      <c r="AR1147" t="s">
        <v>90</v>
      </c>
      <c r="AT1147" t="s">
        <v>90</v>
      </c>
      <c r="AU1147" t="s">
        <v>90</v>
      </c>
      <c r="AW1147">
        <v>2</v>
      </c>
      <c r="AY1147">
        <v>12468.8</v>
      </c>
    </row>
    <row r="1148" spans="1:51" ht="12.75" customHeight="1" x14ac:dyDescent="0.2">
      <c r="A1148" t="s">
        <v>85</v>
      </c>
      <c r="B1148">
        <v>1995</v>
      </c>
      <c r="C1148" t="s">
        <v>90</v>
      </c>
      <c r="D1148" t="s">
        <v>90</v>
      </c>
      <c r="G1148">
        <v>1</v>
      </c>
      <c r="H1148" t="s">
        <v>90</v>
      </c>
      <c r="I1148" t="s">
        <v>90</v>
      </c>
      <c r="J1148" t="s">
        <v>90</v>
      </c>
      <c r="K1148" t="s">
        <v>90</v>
      </c>
      <c r="L1148" t="s">
        <v>90</v>
      </c>
      <c r="M1148" t="s">
        <v>90</v>
      </c>
      <c r="N1148" t="s">
        <v>90</v>
      </c>
      <c r="O1148">
        <v>0</v>
      </c>
      <c r="P1148" t="s">
        <v>90</v>
      </c>
      <c r="Q1148" t="s">
        <v>90</v>
      </c>
      <c r="R1148" t="s">
        <v>90</v>
      </c>
      <c r="S1148" t="s">
        <v>90</v>
      </c>
      <c r="T1148" t="s">
        <v>90</v>
      </c>
      <c r="U1148" t="s">
        <v>90</v>
      </c>
      <c r="V1148" t="s">
        <v>90</v>
      </c>
      <c r="W1148" t="s">
        <v>90</v>
      </c>
      <c r="X1148" t="s">
        <v>90</v>
      </c>
      <c r="Y1148" t="s">
        <v>90</v>
      </c>
      <c r="Z1148" t="s">
        <v>90</v>
      </c>
      <c r="AA1148" t="s">
        <v>90</v>
      </c>
      <c r="AB1148" t="s">
        <v>90</v>
      </c>
      <c r="AC1148">
        <v>58</v>
      </c>
      <c r="AD1148">
        <f>AC1148/AY1148</f>
        <v>3.5508537354369082E-4</v>
      </c>
      <c r="AH1148" t="s">
        <v>90</v>
      </c>
      <c r="AI1148" t="s">
        <v>90</v>
      </c>
      <c r="AJ1148" t="s">
        <v>90</v>
      </c>
      <c r="AK1148" t="s">
        <v>90</v>
      </c>
      <c r="AL1148" t="s">
        <v>90</v>
      </c>
      <c r="AM1148" t="s">
        <v>90</v>
      </c>
      <c r="AN1148">
        <v>0</v>
      </c>
      <c r="AO1148" t="s">
        <v>90</v>
      </c>
      <c r="AP1148" t="s">
        <v>90</v>
      </c>
      <c r="AQ1148">
        <v>0.5</v>
      </c>
      <c r="AR1148" t="s">
        <v>90</v>
      </c>
      <c r="AT1148" t="s">
        <v>90</v>
      </c>
      <c r="AU1148" t="s">
        <v>90</v>
      </c>
      <c r="AW1148">
        <v>2</v>
      </c>
      <c r="AY1148">
        <v>163341</v>
      </c>
    </row>
    <row r="1149" spans="1:51" ht="12.75" customHeight="1" x14ac:dyDescent="0.2">
      <c r="A1149" t="s">
        <v>86</v>
      </c>
      <c r="B1149">
        <v>1995</v>
      </c>
      <c r="C1149" t="s">
        <v>90</v>
      </c>
      <c r="D1149" t="s">
        <v>90</v>
      </c>
      <c r="G1149">
        <v>1</v>
      </c>
      <c r="H1149" t="s">
        <v>90</v>
      </c>
      <c r="I1149" t="s">
        <v>90</v>
      </c>
      <c r="J1149" t="s">
        <v>90</v>
      </c>
      <c r="K1149" t="s">
        <v>90</v>
      </c>
      <c r="L1149" t="s">
        <v>90</v>
      </c>
      <c r="M1149" t="s">
        <v>90</v>
      </c>
      <c r="N1149" t="s">
        <v>90</v>
      </c>
      <c r="O1149">
        <v>1</v>
      </c>
      <c r="P1149" t="s">
        <v>90</v>
      </c>
      <c r="Q1149" t="s">
        <v>90</v>
      </c>
      <c r="R1149" t="s">
        <v>90</v>
      </c>
      <c r="S1149" t="s">
        <v>90</v>
      </c>
      <c r="T1149" t="s">
        <v>90</v>
      </c>
      <c r="U1149" t="s">
        <v>90</v>
      </c>
      <c r="V1149" t="s">
        <v>90</v>
      </c>
      <c r="W1149" t="s">
        <v>90</v>
      </c>
      <c r="X1149" t="s">
        <v>90</v>
      </c>
      <c r="Y1149" t="s">
        <v>90</v>
      </c>
      <c r="Z1149" t="s">
        <v>90</v>
      </c>
      <c r="AA1149" t="s">
        <v>90</v>
      </c>
      <c r="AB1149" t="s">
        <v>90</v>
      </c>
      <c r="AC1149">
        <v>3423</v>
      </c>
      <c r="AD1149">
        <f>AC1149/AY1149</f>
        <v>2.6368699590950059E-2</v>
      </c>
      <c r="AH1149" t="s">
        <v>90</v>
      </c>
      <c r="AI1149" t="s">
        <v>90</v>
      </c>
      <c r="AJ1149" t="s">
        <v>90</v>
      </c>
      <c r="AK1149" t="s">
        <v>90</v>
      </c>
      <c r="AL1149" t="s">
        <v>90</v>
      </c>
      <c r="AM1149" t="s">
        <v>90</v>
      </c>
      <c r="AN1149">
        <v>0</v>
      </c>
      <c r="AO1149" t="s">
        <v>90</v>
      </c>
      <c r="AP1149" t="s">
        <v>90</v>
      </c>
      <c r="AQ1149">
        <v>1</v>
      </c>
      <c r="AR1149" t="s">
        <v>90</v>
      </c>
      <c r="AT1149" t="s">
        <v>90</v>
      </c>
      <c r="AU1149" t="s">
        <v>90</v>
      </c>
      <c r="AW1149">
        <v>2</v>
      </c>
      <c r="AY1149">
        <v>129813</v>
      </c>
    </row>
    <row r="1150" spans="1:51" ht="12.75" customHeight="1" x14ac:dyDescent="0.2">
      <c r="A1150" t="s">
        <v>87</v>
      </c>
      <c r="B1150">
        <v>1995</v>
      </c>
      <c r="C1150" t="s">
        <v>90</v>
      </c>
      <c r="D1150" t="s">
        <v>90</v>
      </c>
      <c r="G1150">
        <v>1</v>
      </c>
      <c r="H1150" t="s">
        <v>90</v>
      </c>
      <c r="I1150" t="s">
        <v>90</v>
      </c>
      <c r="J1150" t="s">
        <v>90</v>
      </c>
      <c r="K1150" t="s">
        <v>90</v>
      </c>
      <c r="L1150" t="s">
        <v>90</v>
      </c>
      <c r="M1150" t="s">
        <v>90</v>
      </c>
      <c r="N1150" t="s">
        <v>90</v>
      </c>
      <c r="O1150">
        <v>0</v>
      </c>
      <c r="P1150" t="s">
        <v>90</v>
      </c>
      <c r="Q1150" t="s">
        <v>90</v>
      </c>
      <c r="R1150" t="s">
        <v>90</v>
      </c>
      <c r="S1150" t="s">
        <v>90</v>
      </c>
      <c r="T1150" t="s">
        <v>90</v>
      </c>
      <c r="U1150" t="s">
        <v>90</v>
      </c>
      <c r="V1150" t="s">
        <v>90</v>
      </c>
      <c r="W1150" t="s">
        <v>90</v>
      </c>
      <c r="X1150" t="s">
        <v>90</v>
      </c>
      <c r="Y1150" t="s">
        <v>90</v>
      </c>
      <c r="Z1150" t="s">
        <v>90</v>
      </c>
      <c r="AA1150" t="s">
        <v>90</v>
      </c>
      <c r="AB1150" t="s">
        <v>90</v>
      </c>
      <c r="AC1150">
        <v>6625</v>
      </c>
      <c r="AD1150">
        <f>AC1150/AY1150</f>
        <v>0.20536586121917574</v>
      </c>
      <c r="AH1150" t="s">
        <v>90</v>
      </c>
      <c r="AI1150" t="s">
        <v>90</v>
      </c>
      <c r="AJ1150" t="s">
        <v>90</v>
      </c>
      <c r="AK1150" t="s">
        <v>90</v>
      </c>
      <c r="AL1150" t="s">
        <v>90</v>
      </c>
      <c r="AM1150" t="s">
        <v>90</v>
      </c>
      <c r="AN1150">
        <v>0</v>
      </c>
      <c r="AO1150" t="s">
        <v>90</v>
      </c>
      <c r="AP1150" t="s">
        <v>90</v>
      </c>
      <c r="AQ1150">
        <v>0</v>
      </c>
      <c r="AR1150" t="s">
        <v>90</v>
      </c>
      <c r="AT1150" t="s">
        <v>90</v>
      </c>
      <c r="AU1150" t="s">
        <v>90</v>
      </c>
      <c r="AW1150">
        <v>2</v>
      </c>
      <c r="AY1150">
        <v>32259.5</v>
      </c>
    </row>
    <row r="1151" spans="1:51" ht="12.75" customHeight="1" x14ac:dyDescent="0.2">
      <c r="A1151" t="s">
        <v>88</v>
      </c>
      <c r="B1151">
        <v>1995</v>
      </c>
      <c r="C1151" t="s">
        <v>90</v>
      </c>
      <c r="D1151" t="s">
        <v>90</v>
      </c>
      <c r="G1151">
        <v>1</v>
      </c>
      <c r="H1151" t="s">
        <v>90</v>
      </c>
      <c r="I1151" t="s">
        <v>90</v>
      </c>
      <c r="J1151" t="s">
        <v>90</v>
      </c>
      <c r="K1151" t="s">
        <v>90</v>
      </c>
      <c r="L1151" t="s">
        <v>90</v>
      </c>
      <c r="M1151" t="s">
        <v>90</v>
      </c>
      <c r="N1151" t="s">
        <v>90</v>
      </c>
      <c r="O1151">
        <v>1</v>
      </c>
      <c r="P1151" t="s">
        <v>90</v>
      </c>
      <c r="Q1151" t="s">
        <v>90</v>
      </c>
      <c r="R1151" t="s">
        <v>90</v>
      </c>
      <c r="S1151" t="s">
        <v>90</v>
      </c>
      <c r="T1151" t="s">
        <v>90</v>
      </c>
      <c r="U1151" t="s">
        <v>90</v>
      </c>
      <c r="V1151" t="s">
        <v>90</v>
      </c>
      <c r="W1151" t="s">
        <v>90</v>
      </c>
      <c r="X1151" t="s">
        <v>90</v>
      </c>
      <c r="Y1151" t="s">
        <v>90</v>
      </c>
      <c r="Z1151" t="s">
        <v>90</v>
      </c>
      <c r="AA1151" t="s">
        <v>90</v>
      </c>
      <c r="AB1151" t="s">
        <v>90</v>
      </c>
      <c r="AC1151">
        <v>7127</v>
      </c>
      <c r="AD1151">
        <f>AC1151/AY1151</f>
        <v>6.1305417448001789E-2</v>
      </c>
      <c r="AH1151" t="s">
        <v>90</v>
      </c>
      <c r="AI1151" t="s">
        <v>90</v>
      </c>
      <c r="AJ1151" t="s">
        <v>90</v>
      </c>
      <c r="AK1151" t="s">
        <v>90</v>
      </c>
      <c r="AL1151" t="s">
        <v>90</v>
      </c>
      <c r="AM1151" t="s">
        <v>90</v>
      </c>
      <c r="AN1151">
        <v>0</v>
      </c>
      <c r="AO1151" t="s">
        <v>90</v>
      </c>
      <c r="AP1151" t="s">
        <v>90</v>
      </c>
      <c r="AQ1151">
        <v>0</v>
      </c>
      <c r="AR1151" t="s">
        <v>90</v>
      </c>
      <c r="AT1151" t="s">
        <v>90</v>
      </c>
      <c r="AU1151" t="s">
        <v>90</v>
      </c>
      <c r="AW1151">
        <v>2</v>
      </c>
      <c r="AY1151">
        <v>116254</v>
      </c>
    </row>
    <row r="1152" spans="1:51" ht="12.75" customHeight="1" x14ac:dyDescent="0.2">
      <c r="A1152" t="s">
        <v>89</v>
      </c>
      <c r="B1152">
        <v>1995</v>
      </c>
      <c r="C1152" t="s">
        <v>90</v>
      </c>
      <c r="D1152" t="s">
        <v>90</v>
      </c>
      <c r="G1152">
        <v>1</v>
      </c>
      <c r="H1152" t="s">
        <v>90</v>
      </c>
      <c r="I1152" t="s">
        <v>90</v>
      </c>
      <c r="J1152" t="s">
        <v>90</v>
      </c>
      <c r="K1152" t="s">
        <v>90</v>
      </c>
      <c r="L1152" t="s">
        <v>90</v>
      </c>
      <c r="M1152" t="s">
        <v>90</v>
      </c>
      <c r="N1152" t="s">
        <v>90</v>
      </c>
      <c r="O1152">
        <v>0</v>
      </c>
      <c r="P1152" t="s">
        <v>90</v>
      </c>
      <c r="Q1152" t="s">
        <v>90</v>
      </c>
      <c r="R1152" t="s">
        <v>90</v>
      </c>
      <c r="S1152" t="s">
        <v>90</v>
      </c>
      <c r="T1152" t="s">
        <v>90</v>
      </c>
      <c r="U1152" t="s">
        <v>90</v>
      </c>
      <c r="V1152" t="s">
        <v>90</v>
      </c>
      <c r="W1152" t="s">
        <v>90</v>
      </c>
      <c r="X1152" t="s">
        <v>90</v>
      </c>
      <c r="Y1152" t="s">
        <v>90</v>
      </c>
      <c r="Z1152" t="s">
        <v>90</v>
      </c>
      <c r="AA1152" t="s">
        <v>90</v>
      </c>
      <c r="AB1152" t="s">
        <v>90</v>
      </c>
      <c r="AC1152">
        <v>244</v>
      </c>
      <c r="AD1152">
        <f>AC1152/AY1152</f>
        <v>2.3717873945332243E-2</v>
      </c>
      <c r="AH1152" t="s">
        <v>90</v>
      </c>
      <c r="AI1152" t="s">
        <v>90</v>
      </c>
      <c r="AJ1152" t="s">
        <v>90</v>
      </c>
      <c r="AK1152" t="s">
        <v>90</v>
      </c>
      <c r="AL1152" t="s">
        <v>90</v>
      </c>
      <c r="AM1152" t="s">
        <v>90</v>
      </c>
      <c r="AN1152">
        <v>0</v>
      </c>
      <c r="AO1152" t="s">
        <v>90</v>
      </c>
      <c r="AP1152" t="s">
        <v>90</v>
      </c>
      <c r="AQ1152">
        <v>1</v>
      </c>
      <c r="AR1152" t="s">
        <v>90</v>
      </c>
      <c r="AT1152" t="s">
        <v>90</v>
      </c>
      <c r="AU1152" t="s">
        <v>90</v>
      </c>
      <c r="AW1152">
        <v>2</v>
      </c>
      <c r="AY1152">
        <v>10287.6</v>
      </c>
    </row>
    <row r="1153" spans="1:51" ht="12.75" customHeight="1" x14ac:dyDescent="0.2">
      <c r="A1153" t="s">
        <v>34</v>
      </c>
      <c r="B1153">
        <v>1996</v>
      </c>
      <c r="C1153" t="s">
        <v>90</v>
      </c>
      <c r="D1153" t="s">
        <v>90</v>
      </c>
      <c r="G1153">
        <v>1</v>
      </c>
      <c r="H1153" t="s">
        <v>90</v>
      </c>
      <c r="I1153" t="s">
        <v>90</v>
      </c>
      <c r="J1153" t="s">
        <v>90</v>
      </c>
      <c r="K1153" t="s">
        <v>90</v>
      </c>
      <c r="L1153" t="s">
        <v>90</v>
      </c>
      <c r="M1153" t="s">
        <v>90</v>
      </c>
      <c r="N1153" t="s">
        <v>90</v>
      </c>
      <c r="O1153">
        <v>0</v>
      </c>
      <c r="P1153" t="s">
        <v>90</v>
      </c>
      <c r="Q1153" t="s">
        <v>90</v>
      </c>
      <c r="R1153" t="s">
        <v>90</v>
      </c>
      <c r="S1153" t="s">
        <v>90</v>
      </c>
      <c r="T1153" t="s">
        <v>90</v>
      </c>
      <c r="U1153" t="s">
        <v>90</v>
      </c>
      <c r="V1153" t="s">
        <v>90</v>
      </c>
      <c r="W1153" t="s">
        <v>90</v>
      </c>
      <c r="X1153" t="s">
        <v>90</v>
      </c>
      <c r="Y1153" t="s">
        <v>90</v>
      </c>
      <c r="Z1153" t="s">
        <v>90</v>
      </c>
      <c r="AA1153" t="s">
        <v>90</v>
      </c>
      <c r="AB1153" t="s">
        <v>90</v>
      </c>
      <c r="AC1153">
        <v>4611</v>
      </c>
      <c r="AD1153">
        <f>AC1153/AY1153</f>
        <v>5.3013954247727271E-2</v>
      </c>
      <c r="AH1153" t="s">
        <v>90</v>
      </c>
      <c r="AI1153" t="s">
        <v>90</v>
      </c>
      <c r="AJ1153" t="s">
        <v>90</v>
      </c>
      <c r="AK1153" t="s">
        <v>90</v>
      </c>
      <c r="AL1153" t="s">
        <v>90</v>
      </c>
      <c r="AM1153" t="s">
        <v>90</v>
      </c>
      <c r="AN1153">
        <v>0</v>
      </c>
      <c r="AO1153" t="s">
        <v>90</v>
      </c>
      <c r="AP1153" t="s">
        <v>90</v>
      </c>
      <c r="AQ1153">
        <v>0</v>
      </c>
      <c r="AR1153" t="s">
        <v>90</v>
      </c>
      <c r="AT1153" t="s">
        <v>90</v>
      </c>
      <c r="AU1153" t="s">
        <v>90</v>
      </c>
      <c r="AW1153">
        <v>2</v>
      </c>
      <c r="AY1153">
        <v>86977.1</v>
      </c>
    </row>
    <row r="1154" spans="1:51" ht="12.75" customHeight="1" x14ac:dyDescent="0.2">
      <c r="A1154" t="s">
        <v>35</v>
      </c>
      <c r="B1154">
        <v>1996</v>
      </c>
      <c r="C1154" t="s">
        <v>90</v>
      </c>
      <c r="D1154" t="s">
        <v>90</v>
      </c>
      <c r="G1154">
        <v>1</v>
      </c>
      <c r="H1154" t="s">
        <v>90</v>
      </c>
      <c r="I1154" t="s">
        <v>90</v>
      </c>
      <c r="J1154" t="s">
        <v>90</v>
      </c>
      <c r="K1154" t="s">
        <v>90</v>
      </c>
      <c r="L1154" t="s">
        <v>90</v>
      </c>
      <c r="M1154" t="s">
        <v>90</v>
      </c>
      <c r="N1154" t="s">
        <v>90</v>
      </c>
      <c r="O1154">
        <v>1</v>
      </c>
      <c r="P1154" t="s">
        <v>90</v>
      </c>
      <c r="Q1154" t="s">
        <v>90</v>
      </c>
      <c r="R1154" t="s">
        <v>90</v>
      </c>
      <c r="S1154" t="s">
        <v>90</v>
      </c>
      <c r="T1154" t="s">
        <v>90</v>
      </c>
      <c r="U1154" t="s">
        <v>90</v>
      </c>
      <c r="V1154">
        <v>0</v>
      </c>
      <c r="W1154">
        <v>0</v>
      </c>
      <c r="X1154">
        <v>0</v>
      </c>
      <c r="Y1154">
        <v>0</v>
      </c>
      <c r="Z1154">
        <v>1</v>
      </c>
      <c r="AA1154">
        <v>0</v>
      </c>
      <c r="AB1154">
        <v>0</v>
      </c>
      <c r="AC1154">
        <v>1908</v>
      </c>
      <c r="AD1154">
        <f>AC1154/AY1154</f>
        <v>0.12001056696816072</v>
      </c>
      <c r="AH1154" t="s">
        <v>90</v>
      </c>
      <c r="AI1154" t="s">
        <v>90</v>
      </c>
      <c r="AJ1154" t="s">
        <v>90</v>
      </c>
      <c r="AK1154" t="s">
        <v>90</v>
      </c>
      <c r="AL1154" t="s">
        <v>90</v>
      </c>
      <c r="AM1154" t="s">
        <v>90</v>
      </c>
      <c r="AN1154">
        <v>0</v>
      </c>
      <c r="AO1154" t="s">
        <v>90</v>
      </c>
      <c r="AP1154" t="s">
        <v>90</v>
      </c>
      <c r="AQ1154">
        <v>1</v>
      </c>
      <c r="AR1154" t="s">
        <v>90</v>
      </c>
      <c r="AT1154" t="s">
        <v>90</v>
      </c>
      <c r="AU1154" t="s">
        <v>90</v>
      </c>
      <c r="AW1154">
        <v>2</v>
      </c>
      <c r="AY1154">
        <v>15898.6</v>
      </c>
    </row>
    <row r="1155" spans="1:51" ht="12.75" customHeight="1" x14ac:dyDescent="0.2">
      <c r="A1155" t="s">
        <v>36</v>
      </c>
      <c r="B1155">
        <v>1996</v>
      </c>
      <c r="C1155" t="s">
        <v>90</v>
      </c>
      <c r="D1155" t="s">
        <v>90</v>
      </c>
      <c r="G1155">
        <v>1</v>
      </c>
      <c r="H1155" t="s">
        <v>90</v>
      </c>
      <c r="I1155" t="s">
        <v>90</v>
      </c>
      <c r="J1155" t="s">
        <v>90</v>
      </c>
      <c r="K1155" t="s">
        <v>90</v>
      </c>
      <c r="L1155" t="s">
        <v>90</v>
      </c>
      <c r="M1155" t="s">
        <v>90</v>
      </c>
      <c r="N1155" t="s">
        <v>90</v>
      </c>
      <c r="O1155">
        <v>0</v>
      </c>
      <c r="P1155" t="s">
        <v>90</v>
      </c>
      <c r="Q1155" t="s">
        <v>90</v>
      </c>
      <c r="R1155" t="s">
        <v>90</v>
      </c>
      <c r="S1155" t="s">
        <v>90</v>
      </c>
      <c r="T1155" t="s">
        <v>90</v>
      </c>
      <c r="U1155" t="s">
        <v>90</v>
      </c>
      <c r="V1155" t="s">
        <v>90</v>
      </c>
      <c r="W1155" t="s">
        <v>90</v>
      </c>
      <c r="X1155" t="s">
        <v>90</v>
      </c>
      <c r="Y1155" t="s">
        <v>90</v>
      </c>
      <c r="Z1155" t="s">
        <v>90</v>
      </c>
      <c r="AA1155" t="s">
        <v>90</v>
      </c>
      <c r="AB1155" t="s">
        <v>90</v>
      </c>
      <c r="AC1155">
        <v>9244</v>
      </c>
      <c r="AD1155">
        <f>AC1155/AY1155</f>
        <v>9.7226458554645179E-2</v>
      </c>
      <c r="AH1155" t="s">
        <v>90</v>
      </c>
      <c r="AI1155" t="s">
        <v>90</v>
      </c>
      <c r="AJ1155" t="s">
        <v>90</v>
      </c>
      <c r="AK1155" t="s">
        <v>90</v>
      </c>
      <c r="AL1155" t="s">
        <v>90</v>
      </c>
      <c r="AM1155" t="s">
        <v>90</v>
      </c>
      <c r="AN1155">
        <v>0</v>
      </c>
      <c r="AO1155" t="s">
        <v>90</v>
      </c>
      <c r="AP1155" t="s">
        <v>90</v>
      </c>
      <c r="AQ1155">
        <v>0</v>
      </c>
      <c r="AR1155" t="s">
        <v>90</v>
      </c>
      <c r="AT1155" t="s">
        <v>90</v>
      </c>
      <c r="AU1155" t="s">
        <v>90</v>
      </c>
      <c r="AW1155">
        <v>2</v>
      </c>
      <c r="AY1155">
        <v>95077</v>
      </c>
    </row>
    <row r="1156" spans="1:51" ht="12.75" customHeight="1" x14ac:dyDescent="0.2">
      <c r="A1156" t="s">
        <v>38</v>
      </c>
      <c r="B1156">
        <v>1996</v>
      </c>
      <c r="C1156" t="s">
        <v>90</v>
      </c>
      <c r="D1156" t="s">
        <v>90</v>
      </c>
      <c r="G1156">
        <v>1</v>
      </c>
      <c r="H1156" t="s">
        <v>90</v>
      </c>
      <c r="I1156" t="s">
        <v>90</v>
      </c>
      <c r="J1156" t="s">
        <v>90</v>
      </c>
      <c r="K1156" t="s">
        <v>90</v>
      </c>
      <c r="L1156" t="s">
        <v>90</v>
      </c>
      <c r="M1156" t="s">
        <v>90</v>
      </c>
      <c r="N1156" t="s">
        <v>90</v>
      </c>
      <c r="O1156">
        <v>0</v>
      </c>
      <c r="P1156" t="s">
        <v>90</v>
      </c>
      <c r="Q1156" t="s">
        <v>90</v>
      </c>
      <c r="R1156" t="s">
        <v>90</v>
      </c>
      <c r="S1156" t="s">
        <v>90</v>
      </c>
      <c r="T1156" t="s">
        <v>90</v>
      </c>
      <c r="U1156" t="s">
        <v>90</v>
      </c>
      <c r="V1156" t="s">
        <v>90</v>
      </c>
      <c r="W1156" t="s">
        <v>90</v>
      </c>
      <c r="X1156" t="s">
        <v>90</v>
      </c>
      <c r="Y1156" t="s">
        <v>90</v>
      </c>
      <c r="Z1156" t="s">
        <v>90</v>
      </c>
      <c r="AA1156" t="s">
        <v>90</v>
      </c>
      <c r="AB1156" t="s">
        <v>90</v>
      </c>
      <c r="AC1156">
        <v>8371</v>
      </c>
      <c r="AD1156">
        <f>AC1156/AY1156</f>
        <v>0.17242338168987686</v>
      </c>
      <c r="AH1156" t="s">
        <v>90</v>
      </c>
      <c r="AI1156" t="s">
        <v>90</v>
      </c>
      <c r="AJ1156" t="s">
        <v>90</v>
      </c>
      <c r="AK1156" t="s">
        <v>90</v>
      </c>
      <c r="AL1156" t="s">
        <v>90</v>
      </c>
      <c r="AM1156" t="s">
        <v>90</v>
      </c>
      <c r="AN1156">
        <v>0</v>
      </c>
      <c r="AO1156" t="s">
        <v>90</v>
      </c>
      <c r="AP1156" t="s">
        <v>90</v>
      </c>
      <c r="AQ1156">
        <v>0</v>
      </c>
      <c r="AR1156" t="s">
        <v>90</v>
      </c>
      <c r="AT1156" t="s">
        <v>90</v>
      </c>
      <c r="AU1156" t="s">
        <v>90</v>
      </c>
      <c r="AW1156">
        <v>2</v>
      </c>
      <c r="AY1156">
        <v>48549.1</v>
      </c>
    </row>
    <row r="1157" spans="1:51" ht="12.75" customHeight="1" x14ac:dyDescent="0.2">
      <c r="A1157" t="s">
        <v>39</v>
      </c>
      <c r="B1157">
        <v>1996</v>
      </c>
      <c r="C1157" t="s">
        <v>90</v>
      </c>
      <c r="D1157" t="s">
        <v>90</v>
      </c>
      <c r="G1157">
        <v>1</v>
      </c>
      <c r="H1157" t="s">
        <v>90</v>
      </c>
      <c r="I1157" t="s">
        <v>90</v>
      </c>
      <c r="J1157" t="s">
        <v>90</v>
      </c>
      <c r="K1157" t="s">
        <v>90</v>
      </c>
      <c r="L1157" t="s">
        <v>90</v>
      </c>
      <c r="M1157" t="s">
        <v>90</v>
      </c>
      <c r="N1157" t="s">
        <v>90</v>
      </c>
      <c r="O1157">
        <v>1</v>
      </c>
      <c r="P1157" t="s">
        <v>90</v>
      </c>
      <c r="Q1157" t="s">
        <v>90</v>
      </c>
      <c r="R1157" t="s">
        <v>90</v>
      </c>
      <c r="S1157" t="s">
        <v>90</v>
      </c>
      <c r="T1157" t="s">
        <v>90</v>
      </c>
      <c r="U1157" t="s">
        <v>90</v>
      </c>
      <c r="V1157" t="s">
        <v>90</v>
      </c>
      <c r="W1157" t="s">
        <v>90</v>
      </c>
      <c r="X1157" t="s">
        <v>90</v>
      </c>
      <c r="Y1157" t="s">
        <v>90</v>
      </c>
      <c r="Z1157" t="s">
        <v>90</v>
      </c>
      <c r="AA1157" t="s">
        <v>90</v>
      </c>
      <c r="AB1157" t="s">
        <v>90</v>
      </c>
      <c r="AC1157">
        <v>105215</v>
      </c>
      <c r="AD1157">
        <f>AC1157/AY1157</f>
        <v>0.13112226903899335</v>
      </c>
      <c r="AH1157" t="s">
        <v>90</v>
      </c>
      <c r="AI1157" t="s">
        <v>90</v>
      </c>
      <c r="AJ1157" t="s">
        <v>90</v>
      </c>
      <c r="AK1157" t="s">
        <v>90</v>
      </c>
      <c r="AL1157" t="s">
        <v>90</v>
      </c>
      <c r="AM1157" t="s">
        <v>90</v>
      </c>
      <c r="AN1157">
        <v>0</v>
      </c>
      <c r="AO1157" t="s">
        <v>90</v>
      </c>
      <c r="AP1157" t="s">
        <v>90</v>
      </c>
      <c r="AQ1157">
        <v>0.5</v>
      </c>
      <c r="AR1157" t="s">
        <v>90</v>
      </c>
      <c r="AT1157" t="s">
        <v>90</v>
      </c>
      <c r="AU1157" t="s">
        <v>90</v>
      </c>
      <c r="AW1157">
        <v>2</v>
      </c>
      <c r="AY1157">
        <v>802419</v>
      </c>
    </row>
    <row r="1158" spans="1:51" ht="12.75" customHeight="1" x14ac:dyDescent="0.2">
      <c r="A1158" t="s">
        <v>40</v>
      </c>
      <c r="B1158">
        <v>1996</v>
      </c>
      <c r="C1158" t="s">
        <v>90</v>
      </c>
      <c r="D1158" t="s">
        <v>90</v>
      </c>
      <c r="G1158">
        <v>1</v>
      </c>
      <c r="H1158" t="s">
        <v>90</v>
      </c>
      <c r="I1158" t="s">
        <v>90</v>
      </c>
      <c r="J1158" t="s">
        <v>90</v>
      </c>
      <c r="K1158" t="s">
        <v>90</v>
      </c>
      <c r="L1158" t="s">
        <v>90</v>
      </c>
      <c r="M1158" t="s">
        <v>90</v>
      </c>
      <c r="N1158" t="s">
        <v>90</v>
      </c>
      <c r="O1158">
        <v>0</v>
      </c>
      <c r="P1158" t="s">
        <v>90</v>
      </c>
      <c r="Q1158" t="s">
        <v>90</v>
      </c>
      <c r="R1158" t="s">
        <v>90</v>
      </c>
      <c r="S1158" t="s">
        <v>90</v>
      </c>
      <c r="T1158" t="s">
        <v>90</v>
      </c>
      <c r="U1158" t="s">
        <v>90</v>
      </c>
      <c r="V1158" t="s">
        <v>90</v>
      </c>
      <c r="W1158" t="s">
        <v>90</v>
      </c>
      <c r="X1158" t="s">
        <v>90</v>
      </c>
      <c r="Y1158" t="s">
        <v>90</v>
      </c>
      <c r="Z1158" t="s">
        <v>90</v>
      </c>
      <c r="AA1158" t="s">
        <v>90</v>
      </c>
      <c r="AB1158" t="s">
        <v>90</v>
      </c>
      <c r="AC1158">
        <v>8031</v>
      </c>
      <c r="AD1158">
        <f>AC1158/AY1158</f>
        <v>8.1616102488117348E-2</v>
      </c>
      <c r="AE1158">
        <v>410.149</v>
      </c>
      <c r="AH1158" t="s">
        <v>90</v>
      </c>
      <c r="AI1158" t="s">
        <v>90</v>
      </c>
      <c r="AJ1158" t="s">
        <v>90</v>
      </c>
      <c r="AK1158" t="s">
        <v>90</v>
      </c>
      <c r="AL1158" t="s">
        <v>90</v>
      </c>
      <c r="AM1158" t="s">
        <v>90</v>
      </c>
      <c r="AN1158">
        <v>0</v>
      </c>
      <c r="AO1158" t="s">
        <v>90</v>
      </c>
      <c r="AP1158" t="s">
        <v>90</v>
      </c>
      <c r="AQ1158">
        <v>1</v>
      </c>
      <c r="AR1158" t="s">
        <v>90</v>
      </c>
      <c r="AT1158" t="s">
        <v>90</v>
      </c>
      <c r="AU1158" t="s">
        <v>90</v>
      </c>
      <c r="AW1158">
        <v>2</v>
      </c>
      <c r="AY1158">
        <v>98399.7</v>
      </c>
    </row>
    <row r="1159" spans="1:51" ht="12.75" customHeight="1" x14ac:dyDescent="0.2">
      <c r="A1159" t="s">
        <v>41</v>
      </c>
      <c r="B1159">
        <v>1996</v>
      </c>
      <c r="C1159" t="s">
        <v>90</v>
      </c>
      <c r="D1159" t="s">
        <v>90</v>
      </c>
      <c r="G1159">
        <v>1</v>
      </c>
      <c r="H1159" t="s">
        <v>90</v>
      </c>
      <c r="I1159" t="s">
        <v>90</v>
      </c>
      <c r="J1159" t="s">
        <v>90</v>
      </c>
      <c r="K1159" t="s">
        <v>90</v>
      </c>
      <c r="L1159" t="s">
        <v>90</v>
      </c>
      <c r="M1159" t="s">
        <v>90</v>
      </c>
      <c r="N1159" t="s">
        <v>90</v>
      </c>
      <c r="O1159">
        <v>0</v>
      </c>
      <c r="P1159" t="s">
        <v>90</v>
      </c>
      <c r="Q1159" t="s">
        <v>90</v>
      </c>
      <c r="R1159" t="s">
        <v>90</v>
      </c>
      <c r="S1159" t="s">
        <v>90</v>
      </c>
      <c r="T1159" t="s">
        <v>90</v>
      </c>
      <c r="U1159" t="s">
        <v>90</v>
      </c>
      <c r="V1159" t="s">
        <v>90</v>
      </c>
      <c r="W1159" t="s">
        <v>90</v>
      </c>
      <c r="X1159" t="s">
        <v>90</v>
      </c>
      <c r="Y1159" t="s">
        <v>90</v>
      </c>
      <c r="Z1159" t="s">
        <v>90</v>
      </c>
      <c r="AA1159" t="s">
        <v>90</v>
      </c>
      <c r="AB1159" t="s">
        <v>90</v>
      </c>
      <c r="AC1159">
        <v>171064</v>
      </c>
      <c r="AD1159">
        <f>AC1159/AY1159</f>
        <v>1.5865554947551961</v>
      </c>
      <c r="AH1159" t="s">
        <v>90</v>
      </c>
      <c r="AI1159" t="s">
        <v>90</v>
      </c>
      <c r="AJ1159" t="s">
        <v>90</v>
      </c>
      <c r="AK1159" t="s">
        <v>90</v>
      </c>
      <c r="AL1159" t="s">
        <v>90</v>
      </c>
      <c r="AM1159" t="s">
        <v>90</v>
      </c>
      <c r="AN1159">
        <v>0</v>
      </c>
      <c r="AO1159" t="s">
        <v>90</v>
      </c>
      <c r="AP1159" t="s">
        <v>90</v>
      </c>
      <c r="AQ1159">
        <v>1</v>
      </c>
      <c r="AR1159" t="s">
        <v>90</v>
      </c>
      <c r="AT1159" t="s">
        <v>90</v>
      </c>
      <c r="AU1159" t="s">
        <v>90</v>
      </c>
      <c r="AW1159">
        <v>2</v>
      </c>
      <c r="AY1159">
        <v>107821</v>
      </c>
    </row>
    <row r="1160" spans="1:51" ht="12.75" customHeight="1" x14ac:dyDescent="0.2">
      <c r="A1160" t="s">
        <v>42</v>
      </c>
      <c r="B1160">
        <v>1996</v>
      </c>
      <c r="C1160" t="s">
        <v>90</v>
      </c>
      <c r="D1160" t="s">
        <v>90</v>
      </c>
      <c r="G1160">
        <v>1</v>
      </c>
      <c r="H1160" t="s">
        <v>90</v>
      </c>
      <c r="I1160" t="s">
        <v>90</v>
      </c>
      <c r="J1160" t="s">
        <v>90</v>
      </c>
      <c r="K1160" t="s">
        <v>90</v>
      </c>
      <c r="L1160" t="s">
        <v>90</v>
      </c>
      <c r="M1160" t="s">
        <v>90</v>
      </c>
      <c r="N1160" t="s">
        <v>90</v>
      </c>
      <c r="O1160">
        <v>0</v>
      </c>
      <c r="P1160" t="s">
        <v>90</v>
      </c>
      <c r="Q1160" t="s">
        <v>90</v>
      </c>
      <c r="R1160" t="s">
        <v>90</v>
      </c>
      <c r="S1160" t="s">
        <v>90</v>
      </c>
      <c r="T1160" t="s">
        <v>90</v>
      </c>
      <c r="U1160" t="s">
        <v>90</v>
      </c>
      <c r="V1160" t="s">
        <v>90</v>
      </c>
      <c r="W1160" t="s">
        <v>90</v>
      </c>
      <c r="X1160" t="s">
        <v>90</v>
      </c>
      <c r="Y1160" t="s">
        <v>90</v>
      </c>
      <c r="Z1160" t="s">
        <v>90</v>
      </c>
      <c r="AA1160" t="s">
        <v>90</v>
      </c>
      <c r="AB1160" t="s">
        <v>90</v>
      </c>
      <c r="AC1160">
        <v>184</v>
      </c>
      <c r="AD1160">
        <f>AC1160/AY1160</f>
        <v>9.7839553766556949E-3</v>
      </c>
      <c r="AH1160" t="s">
        <v>90</v>
      </c>
      <c r="AI1160" t="s">
        <v>90</v>
      </c>
      <c r="AJ1160" t="s">
        <v>90</v>
      </c>
      <c r="AK1160" t="s">
        <v>90</v>
      </c>
      <c r="AL1160" t="s">
        <v>90</v>
      </c>
      <c r="AM1160" t="s">
        <v>90</v>
      </c>
      <c r="AN1160">
        <v>0</v>
      </c>
      <c r="AO1160" t="s">
        <v>90</v>
      </c>
      <c r="AP1160" t="s">
        <v>90</v>
      </c>
      <c r="AQ1160">
        <v>0</v>
      </c>
      <c r="AR1160" t="s">
        <v>90</v>
      </c>
      <c r="AT1160" t="s">
        <v>90</v>
      </c>
      <c r="AU1160" t="s">
        <v>90</v>
      </c>
      <c r="AW1160">
        <v>2</v>
      </c>
      <c r="AY1160">
        <v>18806.3</v>
      </c>
    </row>
    <row r="1161" spans="1:51" ht="12.75" customHeight="1" x14ac:dyDescent="0.2">
      <c r="A1161" t="s">
        <v>43</v>
      </c>
      <c r="B1161">
        <v>1996</v>
      </c>
      <c r="C1161" t="s">
        <v>90</v>
      </c>
      <c r="D1161" t="s">
        <v>90</v>
      </c>
      <c r="G1161">
        <v>1</v>
      </c>
      <c r="H1161" t="s">
        <v>90</v>
      </c>
      <c r="I1161" t="s">
        <v>90</v>
      </c>
      <c r="J1161" t="s">
        <v>90</v>
      </c>
      <c r="K1161" t="s">
        <v>90</v>
      </c>
      <c r="L1161" t="s">
        <v>90</v>
      </c>
      <c r="M1161" t="s">
        <v>90</v>
      </c>
      <c r="N1161" t="s">
        <v>90</v>
      </c>
      <c r="O1161">
        <v>1</v>
      </c>
      <c r="P1161" t="s">
        <v>90</v>
      </c>
      <c r="Q1161" t="s">
        <v>90</v>
      </c>
      <c r="R1161" t="s">
        <v>90</v>
      </c>
      <c r="S1161" t="s">
        <v>90</v>
      </c>
      <c r="T1161" t="s">
        <v>90</v>
      </c>
      <c r="U1161" t="s">
        <v>90</v>
      </c>
      <c r="V1161" t="s">
        <v>90</v>
      </c>
      <c r="W1161" t="s">
        <v>90</v>
      </c>
      <c r="X1161" t="s">
        <v>90</v>
      </c>
      <c r="Y1161" t="s">
        <v>90</v>
      </c>
      <c r="Z1161" t="s">
        <v>90</v>
      </c>
      <c r="AA1161" t="s">
        <v>90</v>
      </c>
      <c r="AB1161" t="s">
        <v>90</v>
      </c>
      <c r="AC1161">
        <v>82237</v>
      </c>
      <c r="AD1161">
        <f>AC1161/AY1161</f>
        <v>0.23161894139748151</v>
      </c>
      <c r="AH1161" t="s">
        <v>90</v>
      </c>
      <c r="AI1161" t="s">
        <v>90</v>
      </c>
      <c r="AJ1161" t="s">
        <v>90</v>
      </c>
      <c r="AK1161" t="s">
        <v>90</v>
      </c>
      <c r="AL1161" t="s">
        <v>90</v>
      </c>
      <c r="AM1161" t="s">
        <v>90</v>
      </c>
      <c r="AN1161">
        <v>0</v>
      </c>
      <c r="AO1161" t="s">
        <v>90</v>
      </c>
      <c r="AP1161" t="s">
        <v>90</v>
      </c>
      <c r="AQ1161">
        <v>0</v>
      </c>
      <c r="AR1161" t="s">
        <v>90</v>
      </c>
      <c r="AT1161" t="s">
        <v>90</v>
      </c>
      <c r="AU1161" t="s">
        <v>90</v>
      </c>
      <c r="AW1161">
        <v>2</v>
      </c>
      <c r="AY1161">
        <v>355053</v>
      </c>
    </row>
    <row r="1162" spans="1:51" ht="12.75" customHeight="1" x14ac:dyDescent="0.2">
      <c r="A1162" t="s">
        <v>45</v>
      </c>
      <c r="B1162">
        <v>1996</v>
      </c>
      <c r="C1162" t="s">
        <v>90</v>
      </c>
      <c r="D1162" t="s">
        <v>90</v>
      </c>
      <c r="G1162">
        <v>1</v>
      </c>
      <c r="H1162" t="s">
        <v>90</v>
      </c>
      <c r="I1162" t="s">
        <v>90</v>
      </c>
      <c r="J1162" t="s">
        <v>90</v>
      </c>
      <c r="K1162" t="s">
        <v>90</v>
      </c>
      <c r="L1162" t="s">
        <v>90</v>
      </c>
      <c r="M1162" t="s">
        <v>90</v>
      </c>
      <c r="N1162" t="s">
        <v>90</v>
      </c>
      <c r="O1162">
        <v>1</v>
      </c>
      <c r="P1162" t="s">
        <v>90</v>
      </c>
      <c r="Q1162" t="s">
        <v>90</v>
      </c>
      <c r="R1162" t="s">
        <v>90</v>
      </c>
      <c r="S1162" t="s">
        <v>90</v>
      </c>
      <c r="T1162" t="s">
        <v>90</v>
      </c>
      <c r="U1162" t="s">
        <v>90</v>
      </c>
      <c r="V1162">
        <v>0</v>
      </c>
      <c r="W1162">
        <v>0</v>
      </c>
      <c r="X1162">
        <v>0</v>
      </c>
      <c r="Y1162">
        <v>0</v>
      </c>
      <c r="Z1162">
        <v>1</v>
      </c>
      <c r="AA1162">
        <v>0</v>
      </c>
      <c r="AB1162">
        <v>0</v>
      </c>
      <c r="AC1162">
        <v>0</v>
      </c>
      <c r="AD1162">
        <f>AC1162/AY1162</f>
        <v>0</v>
      </c>
      <c r="AH1162" t="s">
        <v>90</v>
      </c>
      <c r="AI1162" t="s">
        <v>90</v>
      </c>
      <c r="AJ1162" t="s">
        <v>90</v>
      </c>
      <c r="AK1162" t="s">
        <v>90</v>
      </c>
      <c r="AL1162" t="s">
        <v>90</v>
      </c>
      <c r="AM1162" t="s">
        <v>90</v>
      </c>
      <c r="AN1162">
        <v>0</v>
      </c>
      <c r="AO1162" t="s">
        <v>90</v>
      </c>
      <c r="AP1162" t="s">
        <v>90</v>
      </c>
      <c r="AQ1162">
        <v>0</v>
      </c>
      <c r="AR1162" t="s">
        <v>90</v>
      </c>
      <c r="AT1162" t="s">
        <v>90</v>
      </c>
      <c r="AU1162" t="s">
        <v>90</v>
      </c>
      <c r="AW1162">
        <v>2</v>
      </c>
      <c r="AY1162">
        <v>168450</v>
      </c>
    </row>
    <row r="1163" spans="1:51" ht="12.75" customHeight="1" x14ac:dyDescent="0.2">
      <c r="A1163" t="s">
        <v>47</v>
      </c>
      <c r="B1163">
        <v>1996</v>
      </c>
      <c r="C1163" t="s">
        <v>90</v>
      </c>
      <c r="D1163" t="s">
        <v>90</v>
      </c>
      <c r="G1163">
        <v>1</v>
      </c>
      <c r="H1163" t="s">
        <v>90</v>
      </c>
      <c r="I1163" t="s">
        <v>90</v>
      </c>
      <c r="J1163" t="s">
        <v>90</v>
      </c>
      <c r="K1163" t="s">
        <v>90</v>
      </c>
      <c r="L1163" t="s">
        <v>90</v>
      </c>
      <c r="M1163" t="s">
        <v>90</v>
      </c>
      <c r="N1163" t="s">
        <v>90</v>
      </c>
      <c r="O1163">
        <v>1</v>
      </c>
      <c r="P1163" t="s">
        <v>90</v>
      </c>
      <c r="Q1163" t="s">
        <v>90</v>
      </c>
      <c r="R1163" t="s">
        <v>90</v>
      </c>
      <c r="S1163" t="s">
        <v>90</v>
      </c>
      <c r="T1163" t="s">
        <v>90</v>
      </c>
      <c r="U1163" t="s">
        <v>90</v>
      </c>
      <c r="V1163">
        <v>0</v>
      </c>
      <c r="W1163">
        <v>0</v>
      </c>
      <c r="X1163">
        <v>0</v>
      </c>
      <c r="Y1163">
        <v>0</v>
      </c>
      <c r="Z1163">
        <v>0</v>
      </c>
      <c r="AA1163">
        <v>0</v>
      </c>
      <c r="AB1163">
        <v>0</v>
      </c>
      <c r="AC1163">
        <v>0</v>
      </c>
      <c r="AD1163">
        <f>AC1163/AY1163</f>
        <v>0</v>
      </c>
      <c r="AE1163">
        <v>0</v>
      </c>
      <c r="AH1163" t="s">
        <v>90</v>
      </c>
      <c r="AI1163" t="s">
        <v>90</v>
      </c>
      <c r="AJ1163" t="s">
        <v>90</v>
      </c>
      <c r="AK1163" t="s">
        <v>90</v>
      </c>
      <c r="AL1163" t="s">
        <v>90</v>
      </c>
      <c r="AM1163" t="s">
        <v>90</v>
      </c>
      <c r="AN1163">
        <v>0</v>
      </c>
      <c r="AO1163" t="s">
        <v>90</v>
      </c>
      <c r="AP1163" t="s">
        <v>90</v>
      </c>
      <c r="AQ1163">
        <v>1</v>
      </c>
      <c r="AR1163" t="s">
        <v>90</v>
      </c>
      <c r="AT1163" t="s">
        <v>90</v>
      </c>
      <c r="AU1163" t="s">
        <v>90</v>
      </c>
      <c r="AW1163">
        <v>2</v>
      </c>
      <c r="AY1163">
        <v>30743.4</v>
      </c>
    </row>
    <row r="1164" spans="1:51" ht="12.75" customHeight="1" x14ac:dyDescent="0.2">
      <c r="A1164" t="s">
        <v>48</v>
      </c>
      <c r="B1164">
        <v>1996</v>
      </c>
      <c r="C1164" t="s">
        <v>90</v>
      </c>
      <c r="D1164" t="s">
        <v>90</v>
      </c>
      <c r="G1164">
        <v>1</v>
      </c>
      <c r="H1164" t="s">
        <v>90</v>
      </c>
      <c r="I1164" t="s">
        <v>90</v>
      </c>
      <c r="J1164" t="s">
        <v>90</v>
      </c>
      <c r="K1164" t="s">
        <v>90</v>
      </c>
      <c r="L1164" t="s">
        <v>90</v>
      </c>
      <c r="M1164" t="s">
        <v>90</v>
      </c>
      <c r="N1164" t="s">
        <v>90</v>
      </c>
      <c r="O1164">
        <v>1</v>
      </c>
      <c r="P1164" t="s">
        <v>90</v>
      </c>
      <c r="Q1164" t="s">
        <v>90</v>
      </c>
      <c r="R1164" t="s">
        <v>90</v>
      </c>
      <c r="S1164" t="s">
        <v>90</v>
      </c>
      <c r="T1164" t="s">
        <v>90</v>
      </c>
      <c r="U1164" t="s">
        <v>90</v>
      </c>
      <c r="V1164" t="s">
        <v>90</v>
      </c>
      <c r="W1164" t="s">
        <v>90</v>
      </c>
      <c r="X1164" t="s">
        <v>90</v>
      </c>
      <c r="Y1164" t="s">
        <v>90</v>
      </c>
      <c r="Z1164" t="s">
        <v>90</v>
      </c>
      <c r="AA1164" t="s">
        <v>90</v>
      </c>
      <c r="AB1164" t="s">
        <v>90</v>
      </c>
      <c r="AC1164">
        <v>0</v>
      </c>
      <c r="AD1164">
        <f>AC1164/AY1164</f>
        <v>0</v>
      </c>
      <c r="AH1164" t="s">
        <v>90</v>
      </c>
      <c r="AI1164" t="s">
        <v>90</v>
      </c>
      <c r="AJ1164" t="s">
        <v>90</v>
      </c>
      <c r="AK1164" t="s">
        <v>90</v>
      </c>
      <c r="AL1164" t="s">
        <v>90</v>
      </c>
      <c r="AM1164" t="s">
        <v>90</v>
      </c>
      <c r="AN1164">
        <v>0</v>
      </c>
      <c r="AO1164" t="s">
        <v>90</v>
      </c>
      <c r="AP1164" t="s">
        <v>90</v>
      </c>
      <c r="AQ1164">
        <v>0</v>
      </c>
      <c r="AR1164" t="s">
        <v>90</v>
      </c>
      <c r="AT1164" t="s">
        <v>90</v>
      </c>
      <c r="AU1164" t="s">
        <v>90</v>
      </c>
      <c r="AW1164">
        <v>2</v>
      </c>
      <c r="AY1164">
        <v>24395.4</v>
      </c>
    </row>
    <row r="1165" spans="1:51" ht="12.75" customHeight="1" x14ac:dyDescent="0.2">
      <c r="A1165" t="s">
        <v>49</v>
      </c>
      <c r="B1165">
        <v>1996</v>
      </c>
      <c r="C1165" t="s">
        <v>90</v>
      </c>
      <c r="D1165" t="s">
        <v>90</v>
      </c>
      <c r="G1165">
        <v>1</v>
      </c>
      <c r="H1165" t="s">
        <v>90</v>
      </c>
      <c r="I1165" t="s">
        <v>90</v>
      </c>
      <c r="J1165" t="s">
        <v>90</v>
      </c>
      <c r="K1165" t="s">
        <v>90</v>
      </c>
      <c r="L1165" t="s">
        <v>90</v>
      </c>
      <c r="M1165" t="s">
        <v>90</v>
      </c>
      <c r="N1165" t="s">
        <v>90</v>
      </c>
      <c r="O1165">
        <v>1</v>
      </c>
      <c r="P1165" t="s">
        <v>90</v>
      </c>
      <c r="Q1165" t="s">
        <v>90</v>
      </c>
      <c r="R1165" t="s">
        <v>90</v>
      </c>
      <c r="S1165" t="s">
        <v>90</v>
      </c>
      <c r="T1165" t="s">
        <v>90</v>
      </c>
      <c r="U1165" t="s">
        <v>90</v>
      </c>
      <c r="V1165" t="s">
        <v>90</v>
      </c>
      <c r="W1165" t="s">
        <v>90</v>
      </c>
      <c r="X1165" t="s">
        <v>90</v>
      </c>
      <c r="Y1165" t="s">
        <v>90</v>
      </c>
      <c r="Z1165" t="s">
        <v>90</v>
      </c>
      <c r="AA1165" t="s">
        <v>90</v>
      </c>
      <c r="AB1165" t="s">
        <v>90</v>
      </c>
      <c r="AC1165">
        <v>350837</v>
      </c>
      <c r="AD1165">
        <f>AC1165/AY1165</f>
        <v>1.1043584190579319</v>
      </c>
      <c r="AH1165" t="s">
        <v>90</v>
      </c>
      <c r="AI1165" t="s">
        <v>90</v>
      </c>
      <c r="AJ1165" t="s">
        <v>90</v>
      </c>
      <c r="AK1165" t="s">
        <v>90</v>
      </c>
      <c r="AL1165" t="s">
        <v>90</v>
      </c>
      <c r="AM1165" t="s">
        <v>90</v>
      </c>
      <c r="AN1165">
        <v>0</v>
      </c>
      <c r="AO1165" t="s">
        <v>90</v>
      </c>
      <c r="AP1165" t="s">
        <v>90</v>
      </c>
      <c r="AQ1165">
        <v>1</v>
      </c>
      <c r="AR1165" t="s">
        <v>90</v>
      </c>
      <c r="AT1165" t="s">
        <v>90</v>
      </c>
      <c r="AU1165" t="s">
        <v>90</v>
      </c>
      <c r="AW1165">
        <v>2</v>
      </c>
      <c r="AY1165">
        <v>317684</v>
      </c>
    </row>
    <row r="1166" spans="1:51" ht="12.75" customHeight="1" x14ac:dyDescent="0.2">
      <c r="A1166" t="s">
        <v>50</v>
      </c>
      <c r="B1166">
        <v>1996</v>
      </c>
      <c r="C1166" t="s">
        <v>90</v>
      </c>
      <c r="D1166" t="s">
        <v>90</v>
      </c>
      <c r="G1166">
        <v>1</v>
      </c>
      <c r="H1166" t="s">
        <v>90</v>
      </c>
      <c r="I1166" t="s">
        <v>90</v>
      </c>
      <c r="J1166" t="s">
        <v>90</v>
      </c>
      <c r="K1166" t="s">
        <v>90</v>
      </c>
      <c r="L1166" t="s">
        <v>90</v>
      </c>
      <c r="M1166" t="s">
        <v>90</v>
      </c>
      <c r="N1166" t="s">
        <v>90</v>
      </c>
      <c r="O1166">
        <v>1</v>
      </c>
      <c r="P1166" t="s">
        <v>90</v>
      </c>
      <c r="Q1166" t="s">
        <v>90</v>
      </c>
      <c r="R1166" t="s">
        <v>90</v>
      </c>
      <c r="S1166" t="s">
        <v>90</v>
      </c>
      <c r="T1166" t="s">
        <v>90</v>
      </c>
      <c r="U1166" t="s">
        <v>90</v>
      </c>
      <c r="V1166" t="s">
        <v>90</v>
      </c>
      <c r="W1166">
        <v>0</v>
      </c>
      <c r="X1166">
        <v>1</v>
      </c>
      <c r="Y1166">
        <v>1</v>
      </c>
      <c r="Z1166">
        <v>1</v>
      </c>
      <c r="AA1166">
        <v>0</v>
      </c>
      <c r="AB1166">
        <v>0</v>
      </c>
      <c r="AC1166">
        <v>3275</v>
      </c>
      <c r="AD1166">
        <f>AC1166/AY1166</f>
        <v>2.492256881292473E-2</v>
      </c>
      <c r="AH1166" t="s">
        <v>90</v>
      </c>
      <c r="AI1166" t="s">
        <v>90</v>
      </c>
      <c r="AJ1166" t="s">
        <v>90</v>
      </c>
      <c r="AK1166" t="s">
        <v>90</v>
      </c>
      <c r="AL1166" t="s">
        <v>90</v>
      </c>
      <c r="AM1166" t="s">
        <v>90</v>
      </c>
      <c r="AN1166">
        <v>0</v>
      </c>
      <c r="AO1166" t="s">
        <v>90</v>
      </c>
      <c r="AP1166" t="s">
        <v>90</v>
      </c>
      <c r="AQ1166">
        <v>0</v>
      </c>
      <c r="AR1166" t="s">
        <v>90</v>
      </c>
      <c r="AT1166" t="s">
        <v>90</v>
      </c>
      <c r="AU1166" t="s">
        <v>90</v>
      </c>
      <c r="AW1166">
        <v>2</v>
      </c>
      <c r="AY1166">
        <v>131407</v>
      </c>
    </row>
    <row r="1167" spans="1:51" ht="12.75" customHeight="1" x14ac:dyDescent="0.2">
      <c r="A1167" t="s">
        <v>51</v>
      </c>
      <c r="B1167">
        <v>1996</v>
      </c>
      <c r="C1167" t="s">
        <v>90</v>
      </c>
      <c r="D1167" t="s">
        <v>90</v>
      </c>
      <c r="G1167">
        <v>1</v>
      </c>
      <c r="H1167" t="s">
        <v>90</v>
      </c>
      <c r="I1167" t="s">
        <v>90</v>
      </c>
      <c r="J1167" t="s">
        <v>90</v>
      </c>
      <c r="K1167" t="s">
        <v>90</v>
      </c>
      <c r="L1167" t="s">
        <v>90</v>
      </c>
      <c r="M1167" t="s">
        <v>90</v>
      </c>
      <c r="N1167" t="s">
        <v>90</v>
      </c>
      <c r="O1167">
        <v>1</v>
      </c>
      <c r="P1167" t="s">
        <v>90</v>
      </c>
      <c r="Q1167" t="s">
        <v>90</v>
      </c>
      <c r="R1167" t="s">
        <v>90</v>
      </c>
      <c r="S1167" t="s">
        <v>90</v>
      </c>
      <c r="T1167" t="s">
        <v>90</v>
      </c>
      <c r="U1167" t="s">
        <v>90</v>
      </c>
      <c r="V1167" t="s">
        <v>90</v>
      </c>
      <c r="W1167" t="s">
        <v>90</v>
      </c>
      <c r="X1167" t="s">
        <v>90</v>
      </c>
      <c r="Y1167" t="s">
        <v>90</v>
      </c>
      <c r="Z1167" t="s">
        <v>90</v>
      </c>
      <c r="AA1167" t="s">
        <v>90</v>
      </c>
      <c r="AB1167" t="s">
        <v>90</v>
      </c>
      <c r="AC1167">
        <v>107904</v>
      </c>
      <c r="AD1167">
        <f>AC1167/AY1167</f>
        <v>1.6723935109197514</v>
      </c>
      <c r="AE1167">
        <f>271.748+318.475</f>
        <v>590.22299999999996</v>
      </c>
      <c r="AH1167" t="s">
        <v>90</v>
      </c>
      <c r="AI1167" t="s">
        <v>90</v>
      </c>
      <c r="AJ1167" t="s">
        <v>90</v>
      </c>
      <c r="AK1167" t="s">
        <v>90</v>
      </c>
      <c r="AL1167" t="s">
        <v>90</v>
      </c>
      <c r="AM1167" t="s">
        <v>90</v>
      </c>
      <c r="AN1167">
        <v>0</v>
      </c>
      <c r="AO1167" t="s">
        <v>90</v>
      </c>
      <c r="AP1167" t="s">
        <v>90</v>
      </c>
      <c r="AQ1167">
        <v>0</v>
      </c>
      <c r="AR1167" t="s">
        <v>90</v>
      </c>
      <c r="AT1167" t="s">
        <v>90</v>
      </c>
      <c r="AU1167" t="s">
        <v>90</v>
      </c>
      <c r="AW1167">
        <v>2</v>
      </c>
      <c r="AY1167">
        <v>64520.7</v>
      </c>
    </row>
    <row r="1168" spans="1:51" ht="12.75" customHeight="1" x14ac:dyDescent="0.2">
      <c r="A1168" t="s">
        <v>52</v>
      </c>
      <c r="B1168">
        <v>1996</v>
      </c>
      <c r="C1168" t="s">
        <v>90</v>
      </c>
      <c r="D1168" t="s">
        <v>90</v>
      </c>
      <c r="G1168">
        <v>1</v>
      </c>
      <c r="H1168" t="s">
        <v>90</v>
      </c>
      <c r="I1168" t="s">
        <v>90</v>
      </c>
      <c r="J1168" t="s">
        <v>90</v>
      </c>
      <c r="K1168" t="s">
        <v>90</v>
      </c>
      <c r="L1168" t="s">
        <v>90</v>
      </c>
      <c r="M1168" t="s">
        <v>90</v>
      </c>
      <c r="N1168" t="s">
        <v>90</v>
      </c>
      <c r="O1168">
        <v>1</v>
      </c>
      <c r="P1168" t="s">
        <v>90</v>
      </c>
      <c r="Q1168" t="s">
        <v>90</v>
      </c>
      <c r="R1168" t="s">
        <v>90</v>
      </c>
      <c r="S1168" t="s">
        <v>90</v>
      </c>
      <c r="T1168" t="s">
        <v>90</v>
      </c>
      <c r="U1168" t="s">
        <v>90</v>
      </c>
      <c r="V1168" t="s">
        <v>90</v>
      </c>
      <c r="W1168" t="s">
        <v>90</v>
      </c>
      <c r="X1168" t="s">
        <v>90</v>
      </c>
      <c r="Y1168" t="s">
        <v>90</v>
      </c>
      <c r="Z1168" t="s">
        <v>90</v>
      </c>
      <c r="AA1168" t="s">
        <v>90</v>
      </c>
      <c r="AB1168" t="s">
        <v>90</v>
      </c>
      <c r="AC1168">
        <v>6285</v>
      </c>
      <c r="AD1168">
        <f>AC1168/AY1168</f>
        <v>0.10496097155282116</v>
      </c>
      <c r="AH1168" t="s">
        <v>90</v>
      </c>
      <c r="AI1168" t="s">
        <v>90</v>
      </c>
      <c r="AJ1168" t="s">
        <v>90</v>
      </c>
      <c r="AK1168" t="s">
        <v>90</v>
      </c>
      <c r="AL1168" t="s">
        <v>90</v>
      </c>
      <c r="AM1168" t="s">
        <v>90</v>
      </c>
      <c r="AN1168">
        <v>0</v>
      </c>
      <c r="AO1168" t="s">
        <v>90</v>
      </c>
      <c r="AP1168" t="s">
        <v>90</v>
      </c>
      <c r="AQ1168">
        <v>0</v>
      </c>
      <c r="AR1168" t="s">
        <v>90</v>
      </c>
      <c r="AT1168" t="s">
        <v>90</v>
      </c>
      <c r="AU1168" t="s">
        <v>90</v>
      </c>
      <c r="AW1168">
        <v>2</v>
      </c>
      <c r="AY1168">
        <v>59879.4</v>
      </c>
    </row>
    <row r="1169" spans="1:51" ht="12.75" customHeight="1" x14ac:dyDescent="0.2">
      <c r="A1169" t="s">
        <v>53</v>
      </c>
      <c r="B1169">
        <v>1996</v>
      </c>
      <c r="C1169" t="s">
        <v>90</v>
      </c>
      <c r="D1169" t="s">
        <v>90</v>
      </c>
      <c r="G1169">
        <v>1</v>
      </c>
      <c r="H1169" t="s">
        <v>90</v>
      </c>
      <c r="I1169" t="s">
        <v>90</v>
      </c>
      <c r="J1169" t="s">
        <v>90</v>
      </c>
      <c r="K1169" t="s">
        <v>90</v>
      </c>
      <c r="L1169" t="s">
        <v>90</v>
      </c>
      <c r="M1169" t="s">
        <v>90</v>
      </c>
      <c r="N1169" t="s">
        <v>90</v>
      </c>
      <c r="O1169">
        <v>0</v>
      </c>
      <c r="P1169" t="s">
        <v>90</v>
      </c>
      <c r="Q1169" t="s">
        <v>90</v>
      </c>
      <c r="R1169" t="s">
        <v>90</v>
      </c>
      <c r="S1169" t="s">
        <v>90</v>
      </c>
      <c r="T1169" t="s">
        <v>90</v>
      </c>
      <c r="U1169" t="s">
        <v>90</v>
      </c>
      <c r="V1169" t="s">
        <v>90</v>
      </c>
      <c r="W1169" t="s">
        <v>90</v>
      </c>
      <c r="X1169" t="s">
        <v>90</v>
      </c>
      <c r="Y1169" t="s">
        <v>90</v>
      </c>
      <c r="Z1169" t="s">
        <v>90</v>
      </c>
      <c r="AA1169" t="s">
        <v>90</v>
      </c>
      <c r="AB1169" t="s">
        <v>90</v>
      </c>
      <c r="AC1169">
        <v>21546</v>
      </c>
      <c r="AD1169">
        <f>AC1169/AY1169</f>
        <v>0.28045156528835902</v>
      </c>
      <c r="AH1169" t="s">
        <v>90</v>
      </c>
      <c r="AI1169" t="s">
        <v>90</v>
      </c>
      <c r="AJ1169" t="s">
        <v>90</v>
      </c>
      <c r="AK1169" t="s">
        <v>90</v>
      </c>
      <c r="AL1169" t="s">
        <v>90</v>
      </c>
      <c r="AM1169" t="s">
        <v>90</v>
      </c>
      <c r="AN1169">
        <v>0</v>
      </c>
      <c r="AO1169" t="s">
        <v>90</v>
      </c>
      <c r="AP1169" t="s">
        <v>90</v>
      </c>
      <c r="AQ1169">
        <v>0</v>
      </c>
      <c r="AR1169" t="s">
        <v>90</v>
      </c>
      <c r="AT1169" t="s">
        <v>90</v>
      </c>
      <c r="AU1169" t="s">
        <v>90</v>
      </c>
      <c r="AW1169">
        <v>2</v>
      </c>
      <c r="AY1169">
        <v>76826.100000000006</v>
      </c>
    </row>
    <row r="1170" spans="1:51" ht="12.75" customHeight="1" x14ac:dyDescent="0.2">
      <c r="A1170" t="s">
        <v>54</v>
      </c>
      <c r="B1170">
        <v>1996</v>
      </c>
      <c r="C1170" t="s">
        <v>90</v>
      </c>
      <c r="D1170" t="s">
        <v>90</v>
      </c>
      <c r="G1170">
        <v>1</v>
      </c>
      <c r="H1170" t="s">
        <v>90</v>
      </c>
      <c r="I1170" t="s">
        <v>90</v>
      </c>
      <c r="J1170" t="s">
        <v>90</v>
      </c>
      <c r="K1170" t="s">
        <v>90</v>
      </c>
      <c r="L1170" t="s">
        <v>90</v>
      </c>
      <c r="M1170" t="s">
        <v>90</v>
      </c>
      <c r="N1170" t="s">
        <v>90</v>
      </c>
      <c r="O1170">
        <v>0</v>
      </c>
      <c r="P1170" t="s">
        <v>90</v>
      </c>
      <c r="Q1170" t="s">
        <v>90</v>
      </c>
      <c r="R1170" t="s">
        <v>90</v>
      </c>
      <c r="S1170" t="s">
        <v>90</v>
      </c>
      <c r="T1170" t="s">
        <v>90</v>
      </c>
      <c r="U1170" t="s">
        <v>90</v>
      </c>
      <c r="V1170" t="s">
        <v>90</v>
      </c>
      <c r="W1170" t="s">
        <v>90</v>
      </c>
      <c r="X1170" t="s">
        <v>90</v>
      </c>
      <c r="Y1170" t="s">
        <v>90</v>
      </c>
      <c r="Z1170" t="s">
        <v>90</v>
      </c>
      <c r="AA1170" t="s">
        <v>90</v>
      </c>
      <c r="AB1170" t="s">
        <v>90</v>
      </c>
      <c r="AC1170">
        <v>5700</v>
      </c>
      <c r="AD1170">
        <f>AC1170/AY1170</f>
        <v>6.5589842549856919E-2</v>
      </c>
      <c r="AH1170" t="s">
        <v>90</v>
      </c>
      <c r="AI1170" t="s">
        <v>90</v>
      </c>
      <c r="AJ1170" t="s">
        <v>90</v>
      </c>
      <c r="AK1170" t="s">
        <v>90</v>
      </c>
      <c r="AL1170" t="s">
        <v>90</v>
      </c>
      <c r="AM1170" t="s">
        <v>90</v>
      </c>
      <c r="AN1170">
        <v>0</v>
      </c>
      <c r="AO1170" t="s">
        <v>90</v>
      </c>
      <c r="AP1170" t="s">
        <v>90</v>
      </c>
      <c r="AQ1170">
        <v>1</v>
      </c>
      <c r="AR1170" t="s">
        <v>90</v>
      </c>
      <c r="AT1170" t="s">
        <v>90</v>
      </c>
      <c r="AU1170" t="s">
        <v>90</v>
      </c>
      <c r="AW1170">
        <v>2</v>
      </c>
      <c r="AY1170">
        <v>86903.7</v>
      </c>
    </row>
    <row r="1171" spans="1:51" ht="12.75" customHeight="1" x14ac:dyDescent="0.2">
      <c r="A1171" t="s">
        <v>55</v>
      </c>
      <c r="B1171">
        <v>1996</v>
      </c>
      <c r="C1171" t="s">
        <v>90</v>
      </c>
      <c r="D1171" t="s">
        <v>90</v>
      </c>
      <c r="G1171">
        <v>0</v>
      </c>
      <c r="H1171" t="s">
        <v>90</v>
      </c>
      <c r="I1171" t="s">
        <v>90</v>
      </c>
      <c r="J1171" t="s">
        <v>90</v>
      </c>
      <c r="K1171" t="s">
        <v>90</v>
      </c>
      <c r="L1171" t="s">
        <v>90</v>
      </c>
      <c r="M1171" t="s">
        <v>90</v>
      </c>
      <c r="N1171" t="s">
        <v>90</v>
      </c>
      <c r="O1171">
        <v>0</v>
      </c>
      <c r="P1171" t="s">
        <v>90</v>
      </c>
      <c r="Q1171" t="s">
        <v>90</v>
      </c>
      <c r="R1171" t="s">
        <v>90</v>
      </c>
      <c r="S1171" t="s">
        <v>90</v>
      </c>
      <c r="T1171" t="s">
        <v>90</v>
      </c>
      <c r="U1171" t="s">
        <v>90</v>
      </c>
      <c r="V1171" t="s">
        <v>90</v>
      </c>
      <c r="W1171" t="s">
        <v>90</v>
      </c>
      <c r="X1171" t="s">
        <v>90</v>
      </c>
      <c r="Y1171" t="s">
        <v>90</v>
      </c>
      <c r="Z1171" t="s">
        <v>90</v>
      </c>
      <c r="AA1171" t="s">
        <v>90</v>
      </c>
      <c r="AB1171" t="s">
        <v>90</v>
      </c>
      <c r="AC1171">
        <v>2934</v>
      </c>
      <c r="AD1171">
        <f>AC1171/AY1171</f>
        <v>0.11062514139205189</v>
      </c>
      <c r="AH1171" t="s">
        <v>90</v>
      </c>
      <c r="AI1171" t="s">
        <v>90</v>
      </c>
      <c r="AJ1171" t="s">
        <v>90</v>
      </c>
      <c r="AK1171" t="s">
        <v>90</v>
      </c>
      <c r="AL1171" t="s">
        <v>90</v>
      </c>
      <c r="AM1171" t="s">
        <v>90</v>
      </c>
      <c r="AN1171">
        <v>0</v>
      </c>
      <c r="AO1171" t="s">
        <v>90</v>
      </c>
      <c r="AP1171" t="s">
        <v>90</v>
      </c>
      <c r="AQ1171">
        <v>0</v>
      </c>
      <c r="AR1171" t="s">
        <v>90</v>
      </c>
      <c r="AT1171" t="s">
        <v>90</v>
      </c>
      <c r="AU1171" t="s">
        <v>90</v>
      </c>
      <c r="AW1171">
        <v>2</v>
      </c>
      <c r="AY1171">
        <v>26522</v>
      </c>
    </row>
    <row r="1172" spans="1:51" ht="12.75" customHeight="1" x14ac:dyDescent="0.2">
      <c r="A1172" t="s">
        <v>56</v>
      </c>
      <c r="B1172">
        <v>1996</v>
      </c>
      <c r="C1172" t="s">
        <v>90</v>
      </c>
      <c r="D1172" t="s">
        <v>90</v>
      </c>
      <c r="G1172">
        <v>1</v>
      </c>
      <c r="H1172" t="s">
        <v>90</v>
      </c>
      <c r="I1172" t="s">
        <v>90</v>
      </c>
      <c r="J1172" t="s">
        <v>90</v>
      </c>
      <c r="K1172" t="s">
        <v>90</v>
      </c>
      <c r="L1172" t="s">
        <v>90</v>
      </c>
      <c r="M1172" t="s">
        <v>90</v>
      </c>
      <c r="N1172" t="s">
        <v>90</v>
      </c>
      <c r="O1172">
        <v>1</v>
      </c>
      <c r="P1172" t="s">
        <v>90</v>
      </c>
      <c r="Q1172" t="s">
        <v>90</v>
      </c>
      <c r="R1172" t="s">
        <v>90</v>
      </c>
      <c r="S1172" t="s">
        <v>90</v>
      </c>
      <c r="T1172" t="s">
        <v>90</v>
      </c>
      <c r="U1172" t="s">
        <v>90</v>
      </c>
      <c r="V1172" t="s">
        <v>90</v>
      </c>
      <c r="W1172" t="s">
        <v>90</v>
      </c>
      <c r="X1172" t="s">
        <v>90</v>
      </c>
      <c r="Y1172" t="s">
        <v>90</v>
      </c>
      <c r="Z1172" t="s">
        <v>90</v>
      </c>
      <c r="AA1172" t="s">
        <v>90</v>
      </c>
      <c r="AB1172" t="s">
        <v>90</v>
      </c>
      <c r="AC1172">
        <v>8265</v>
      </c>
      <c r="AD1172">
        <f>AC1172/AY1172</f>
        <v>5.9243914327493763E-2</v>
      </c>
      <c r="AH1172" t="s">
        <v>90</v>
      </c>
      <c r="AI1172" t="s">
        <v>90</v>
      </c>
      <c r="AJ1172" t="s">
        <v>90</v>
      </c>
      <c r="AK1172" t="s">
        <v>90</v>
      </c>
      <c r="AL1172" t="s">
        <v>90</v>
      </c>
      <c r="AM1172" t="s">
        <v>90</v>
      </c>
      <c r="AN1172">
        <v>0</v>
      </c>
      <c r="AO1172" t="s">
        <v>90</v>
      </c>
      <c r="AP1172" t="s">
        <v>90</v>
      </c>
      <c r="AQ1172">
        <v>1</v>
      </c>
      <c r="AR1172" t="s">
        <v>90</v>
      </c>
      <c r="AT1172" t="s">
        <v>90</v>
      </c>
      <c r="AU1172" t="s">
        <v>90</v>
      </c>
      <c r="AW1172">
        <v>2</v>
      </c>
      <c r="AY1172">
        <v>139508</v>
      </c>
    </row>
    <row r="1173" spans="1:51" ht="12.75" customHeight="1" x14ac:dyDescent="0.2">
      <c r="A1173" t="s">
        <v>57</v>
      </c>
      <c r="B1173">
        <v>1996</v>
      </c>
      <c r="C1173" t="s">
        <v>90</v>
      </c>
      <c r="D1173" t="s">
        <v>90</v>
      </c>
      <c r="G1173">
        <v>1</v>
      </c>
      <c r="H1173" t="s">
        <v>90</v>
      </c>
      <c r="I1173" t="s">
        <v>90</v>
      </c>
      <c r="J1173" t="s">
        <v>90</v>
      </c>
      <c r="K1173" t="s">
        <v>90</v>
      </c>
      <c r="L1173" t="s">
        <v>90</v>
      </c>
      <c r="M1173" t="s">
        <v>90</v>
      </c>
      <c r="N1173" t="s">
        <v>90</v>
      </c>
      <c r="O1173">
        <v>0</v>
      </c>
      <c r="P1173" t="s">
        <v>90</v>
      </c>
      <c r="Q1173" t="s">
        <v>90</v>
      </c>
      <c r="R1173" t="s">
        <v>90</v>
      </c>
      <c r="S1173" t="s">
        <v>90</v>
      </c>
      <c r="T1173" t="s">
        <v>90</v>
      </c>
      <c r="U1173" t="s">
        <v>90</v>
      </c>
      <c r="V1173" t="s">
        <v>90</v>
      </c>
      <c r="W1173" t="s">
        <v>90</v>
      </c>
      <c r="X1173" t="s">
        <v>90</v>
      </c>
      <c r="Y1173" t="s">
        <v>90</v>
      </c>
      <c r="Z1173" t="s">
        <v>90</v>
      </c>
      <c r="AA1173" t="s">
        <v>90</v>
      </c>
      <c r="AB1173" t="s">
        <v>90</v>
      </c>
      <c r="AC1173">
        <v>18963</v>
      </c>
      <c r="AD1173">
        <f>AC1173/AY1173</f>
        <v>0.10722221908095241</v>
      </c>
      <c r="AH1173" t="s">
        <v>90</v>
      </c>
      <c r="AI1173" t="s">
        <v>90</v>
      </c>
      <c r="AJ1173" t="s">
        <v>90</v>
      </c>
      <c r="AK1173" t="s">
        <v>90</v>
      </c>
      <c r="AL1173" t="s">
        <v>90</v>
      </c>
      <c r="AM1173" t="s">
        <v>90</v>
      </c>
      <c r="AN1173">
        <v>0</v>
      </c>
      <c r="AO1173" t="s">
        <v>90</v>
      </c>
      <c r="AP1173" t="s">
        <v>90</v>
      </c>
      <c r="AQ1173">
        <v>1</v>
      </c>
      <c r="AR1173" t="s">
        <v>90</v>
      </c>
      <c r="AT1173" t="s">
        <v>90</v>
      </c>
      <c r="AU1173" t="s">
        <v>90</v>
      </c>
      <c r="AW1173">
        <v>2</v>
      </c>
      <c r="AY1173">
        <v>176857</v>
      </c>
    </row>
    <row r="1174" spans="1:51" ht="12.75" customHeight="1" x14ac:dyDescent="0.2">
      <c r="A1174" t="s">
        <v>58</v>
      </c>
      <c r="B1174">
        <v>1996</v>
      </c>
      <c r="C1174" t="s">
        <v>90</v>
      </c>
      <c r="D1174" t="s">
        <v>90</v>
      </c>
      <c r="G1174">
        <v>1</v>
      </c>
      <c r="H1174" t="s">
        <v>90</v>
      </c>
      <c r="I1174" t="s">
        <v>90</v>
      </c>
      <c r="J1174" t="s">
        <v>90</v>
      </c>
      <c r="K1174" t="s">
        <v>90</v>
      </c>
      <c r="L1174" t="s">
        <v>90</v>
      </c>
      <c r="M1174" t="s">
        <v>90</v>
      </c>
      <c r="N1174" t="s">
        <v>90</v>
      </c>
      <c r="O1174">
        <v>1</v>
      </c>
      <c r="P1174" t="s">
        <v>90</v>
      </c>
      <c r="Q1174" t="s">
        <v>90</v>
      </c>
      <c r="R1174" t="s">
        <v>90</v>
      </c>
      <c r="S1174" t="s">
        <v>90</v>
      </c>
      <c r="T1174" t="s">
        <v>90</v>
      </c>
      <c r="U1174" t="s">
        <v>90</v>
      </c>
      <c r="V1174" t="s">
        <v>90</v>
      </c>
      <c r="W1174" t="s">
        <v>90</v>
      </c>
      <c r="X1174" t="s">
        <v>90</v>
      </c>
      <c r="Y1174" t="s">
        <v>90</v>
      </c>
      <c r="Z1174" t="s">
        <v>90</v>
      </c>
      <c r="AA1174" t="s">
        <v>90</v>
      </c>
      <c r="AB1174" t="s">
        <v>90</v>
      </c>
      <c r="AC1174">
        <v>8682</v>
      </c>
      <c r="AD1174">
        <f>AC1174/AY1174</f>
        <v>3.7087031926799886E-2</v>
      </c>
      <c r="AH1174" t="s">
        <v>90</v>
      </c>
      <c r="AI1174" t="s">
        <v>90</v>
      </c>
      <c r="AJ1174" t="s">
        <v>90</v>
      </c>
      <c r="AK1174" t="s">
        <v>90</v>
      </c>
      <c r="AL1174" t="s">
        <v>90</v>
      </c>
      <c r="AM1174" t="s">
        <v>90</v>
      </c>
      <c r="AN1174">
        <v>0</v>
      </c>
      <c r="AO1174" t="s">
        <v>90</v>
      </c>
      <c r="AP1174" t="s">
        <v>90</v>
      </c>
      <c r="AQ1174">
        <v>0</v>
      </c>
      <c r="AR1174" t="s">
        <v>90</v>
      </c>
      <c r="AT1174" t="s">
        <v>90</v>
      </c>
      <c r="AU1174" t="s">
        <v>90</v>
      </c>
      <c r="AW1174">
        <v>2</v>
      </c>
      <c r="AY1174">
        <v>234098</v>
      </c>
    </row>
    <row r="1175" spans="1:51" ht="12.75" customHeight="1" x14ac:dyDescent="0.2">
      <c r="A1175" t="s">
        <v>59</v>
      </c>
      <c r="B1175">
        <v>1996</v>
      </c>
      <c r="C1175" t="s">
        <v>90</v>
      </c>
      <c r="D1175" t="s">
        <v>90</v>
      </c>
      <c r="G1175">
        <v>1</v>
      </c>
      <c r="H1175" t="s">
        <v>90</v>
      </c>
      <c r="I1175" t="s">
        <v>90</v>
      </c>
      <c r="J1175" t="s">
        <v>90</v>
      </c>
      <c r="K1175" t="s">
        <v>90</v>
      </c>
      <c r="L1175" t="s">
        <v>90</v>
      </c>
      <c r="M1175" t="s">
        <v>90</v>
      </c>
      <c r="N1175" t="s">
        <v>90</v>
      </c>
      <c r="O1175">
        <v>1</v>
      </c>
      <c r="P1175" t="s">
        <v>90</v>
      </c>
      <c r="Q1175" t="s">
        <v>90</v>
      </c>
      <c r="R1175" t="s">
        <v>90</v>
      </c>
      <c r="S1175" t="s">
        <v>90</v>
      </c>
      <c r="T1175" t="s">
        <v>90</v>
      </c>
      <c r="U1175" t="s">
        <v>90</v>
      </c>
      <c r="V1175" t="s">
        <v>90</v>
      </c>
      <c r="W1175" t="s">
        <v>90</v>
      </c>
      <c r="X1175" t="s">
        <v>90</v>
      </c>
      <c r="Y1175" t="s">
        <v>90</v>
      </c>
      <c r="Z1175" t="s">
        <v>90</v>
      </c>
      <c r="AA1175" t="s">
        <v>90</v>
      </c>
      <c r="AB1175" t="s">
        <v>90</v>
      </c>
      <c r="AC1175">
        <v>67692</v>
      </c>
      <c r="AD1175">
        <f>AC1175/AY1175</f>
        <v>0.57921262268009477</v>
      </c>
      <c r="AH1175" t="s">
        <v>90</v>
      </c>
      <c r="AI1175" t="s">
        <v>90</v>
      </c>
      <c r="AJ1175" t="s">
        <v>90</v>
      </c>
      <c r="AK1175" t="s">
        <v>90</v>
      </c>
      <c r="AL1175" t="s">
        <v>90</v>
      </c>
      <c r="AM1175" t="s">
        <v>90</v>
      </c>
      <c r="AN1175">
        <v>0</v>
      </c>
      <c r="AO1175" t="s">
        <v>90</v>
      </c>
      <c r="AP1175" t="s">
        <v>90</v>
      </c>
      <c r="AQ1175">
        <v>0</v>
      </c>
      <c r="AR1175" t="s">
        <v>90</v>
      </c>
      <c r="AT1175" t="s">
        <v>90</v>
      </c>
      <c r="AU1175" t="s">
        <v>90</v>
      </c>
      <c r="AW1175">
        <v>2</v>
      </c>
      <c r="AY1175">
        <v>116869</v>
      </c>
    </row>
    <row r="1176" spans="1:51" ht="12.75" customHeight="1" x14ac:dyDescent="0.2">
      <c r="A1176" t="s">
        <v>60</v>
      </c>
      <c r="B1176">
        <v>1996</v>
      </c>
      <c r="C1176" t="s">
        <v>90</v>
      </c>
      <c r="D1176" t="s">
        <v>90</v>
      </c>
      <c r="G1176">
        <v>1</v>
      </c>
      <c r="H1176" t="s">
        <v>90</v>
      </c>
      <c r="I1176" t="s">
        <v>90</v>
      </c>
      <c r="J1176" t="s">
        <v>90</v>
      </c>
      <c r="K1176" t="s">
        <v>90</v>
      </c>
      <c r="L1176" t="s">
        <v>90</v>
      </c>
      <c r="M1176" t="s">
        <v>90</v>
      </c>
      <c r="N1176" t="s">
        <v>90</v>
      </c>
      <c r="O1176">
        <v>0</v>
      </c>
      <c r="P1176" t="s">
        <v>90</v>
      </c>
      <c r="Q1176" t="s">
        <v>90</v>
      </c>
      <c r="R1176" t="s">
        <v>90</v>
      </c>
      <c r="S1176" t="s">
        <v>90</v>
      </c>
      <c r="T1176" t="s">
        <v>90</v>
      </c>
      <c r="U1176" t="s">
        <v>90</v>
      </c>
      <c r="V1176" t="s">
        <v>90</v>
      </c>
      <c r="W1176" t="s">
        <v>90</v>
      </c>
      <c r="X1176" t="s">
        <v>90</v>
      </c>
      <c r="Y1176" t="s">
        <v>90</v>
      </c>
      <c r="Z1176" t="s">
        <v>90</v>
      </c>
      <c r="AA1176" t="s">
        <v>90</v>
      </c>
      <c r="AB1176" t="s">
        <v>90</v>
      </c>
      <c r="AC1176">
        <v>216156</v>
      </c>
      <c r="AD1176">
        <f>AC1176/AY1176</f>
        <v>4.430851728937383</v>
      </c>
      <c r="AE1176">
        <v>1862.046</v>
      </c>
      <c r="AH1176" t="s">
        <v>90</v>
      </c>
      <c r="AI1176" t="s">
        <v>90</v>
      </c>
      <c r="AJ1176" t="s">
        <v>90</v>
      </c>
      <c r="AK1176" t="s">
        <v>90</v>
      </c>
      <c r="AL1176" t="s">
        <v>90</v>
      </c>
      <c r="AM1176" t="s">
        <v>90</v>
      </c>
      <c r="AN1176">
        <v>0</v>
      </c>
      <c r="AO1176" t="s">
        <v>90</v>
      </c>
      <c r="AP1176" t="s">
        <v>90</v>
      </c>
      <c r="AQ1176">
        <v>0</v>
      </c>
      <c r="AR1176" t="s">
        <v>90</v>
      </c>
      <c r="AT1176" t="s">
        <v>90</v>
      </c>
      <c r="AU1176" t="s">
        <v>90</v>
      </c>
      <c r="AW1176">
        <v>2</v>
      </c>
      <c r="AY1176">
        <v>48784.3</v>
      </c>
    </row>
    <row r="1177" spans="1:51" x14ac:dyDescent="0.2">
      <c r="A1177" t="s">
        <v>61</v>
      </c>
      <c r="B1177">
        <v>1996</v>
      </c>
      <c r="C1177" t="s">
        <v>90</v>
      </c>
      <c r="D1177" t="s">
        <v>90</v>
      </c>
      <c r="G1177">
        <v>1</v>
      </c>
      <c r="H1177" t="s">
        <v>90</v>
      </c>
      <c r="I1177" t="s">
        <v>90</v>
      </c>
      <c r="J1177" t="s">
        <v>90</v>
      </c>
      <c r="K1177" t="s">
        <v>90</v>
      </c>
      <c r="L1177" t="s">
        <v>90</v>
      </c>
      <c r="M1177" t="s">
        <v>90</v>
      </c>
      <c r="N1177" t="s">
        <v>90</v>
      </c>
      <c r="O1177">
        <v>0</v>
      </c>
      <c r="P1177" t="s">
        <v>90</v>
      </c>
      <c r="Q1177" t="s">
        <v>90</v>
      </c>
      <c r="R1177" t="s">
        <v>90</v>
      </c>
      <c r="S1177" t="s">
        <v>90</v>
      </c>
      <c r="T1177" t="s">
        <v>90</v>
      </c>
      <c r="U1177" t="s">
        <v>90</v>
      </c>
      <c r="V1177" t="s">
        <v>90</v>
      </c>
      <c r="W1177" t="s">
        <v>90</v>
      </c>
      <c r="X1177" t="s">
        <v>90</v>
      </c>
      <c r="Y1177" t="s">
        <v>90</v>
      </c>
      <c r="Z1177" t="s">
        <v>90</v>
      </c>
      <c r="AA1177" t="s">
        <v>90</v>
      </c>
      <c r="AB1177" t="s">
        <v>90</v>
      </c>
      <c r="AC1177">
        <v>100235</v>
      </c>
      <c r="AD1177">
        <f>AC1177/AY1177</f>
        <v>0.81894685240410148</v>
      </c>
      <c r="AE1177">
        <v>537.37699999999995</v>
      </c>
      <c r="AH1177" t="s">
        <v>90</v>
      </c>
      <c r="AI1177" t="s">
        <v>90</v>
      </c>
      <c r="AJ1177" t="s">
        <v>90</v>
      </c>
      <c r="AK1177" t="s">
        <v>90</v>
      </c>
      <c r="AL1177" t="s">
        <v>90</v>
      </c>
      <c r="AM1177" t="s">
        <v>90</v>
      </c>
      <c r="AN1177">
        <v>0</v>
      </c>
      <c r="AO1177" t="s">
        <v>90</v>
      </c>
      <c r="AP1177" t="s">
        <v>90</v>
      </c>
      <c r="AQ1177">
        <v>0</v>
      </c>
      <c r="AR1177" t="s">
        <v>90</v>
      </c>
      <c r="AT1177" t="s">
        <v>90</v>
      </c>
      <c r="AU1177" t="s">
        <v>90</v>
      </c>
      <c r="AW1177">
        <v>2</v>
      </c>
      <c r="AY1177">
        <v>122395</v>
      </c>
    </row>
    <row r="1178" spans="1:51" ht="12.75" customHeight="1" x14ac:dyDescent="0.2">
      <c r="A1178" t="s">
        <v>62</v>
      </c>
      <c r="B1178">
        <v>1996</v>
      </c>
      <c r="C1178" t="s">
        <v>90</v>
      </c>
      <c r="D1178" t="s">
        <v>90</v>
      </c>
      <c r="G1178">
        <v>1</v>
      </c>
      <c r="H1178" t="s">
        <v>90</v>
      </c>
      <c r="I1178" t="s">
        <v>90</v>
      </c>
      <c r="J1178" t="s">
        <v>90</v>
      </c>
      <c r="K1178" t="s">
        <v>90</v>
      </c>
      <c r="L1178" t="s">
        <v>90</v>
      </c>
      <c r="M1178" t="s">
        <v>90</v>
      </c>
      <c r="N1178" t="s">
        <v>90</v>
      </c>
      <c r="O1178">
        <v>0</v>
      </c>
      <c r="P1178" t="s">
        <v>90</v>
      </c>
      <c r="Q1178" t="s">
        <v>90</v>
      </c>
      <c r="R1178" t="s">
        <v>90</v>
      </c>
      <c r="S1178" t="s">
        <v>90</v>
      </c>
      <c r="T1178" t="s">
        <v>90</v>
      </c>
      <c r="U1178" t="s">
        <v>90</v>
      </c>
      <c r="V1178" t="s">
        <v>90</v>
      </c>
      <c r="W1178" t="s">
        <v>90</v>
      </c>
      <c r="X1178" t="s">
        <v>90</v>
      </c>
      <c r="Y1178" t="s">
        <v>90</v>
      </c>
      <c r="Z1178" t="s">
        <v>90</v>
      </c>
      <c r="AA1178" t="s">
        <v>90</v>
      </c>
      <c r="AB1178" t="s">
        <v>90</v>
      </c>
      <c r="AC1178">
        <v>176</v>
      </c>
      <c r="AD1178">
        <f>AC1178/AY1178</f>
        <v>1.042623145049021E-2</v>
      </c>
      <c r="AH1178" t="s">
        <v>90</v>
      </c>
      <c r="AI1178" t="s">
        <v>90</v>
      </c>
      <c r="AJ1178" t="s">
        <v>90</v>
      </c>
      <c r="AK1178" t="s">
        <v>90</v>
      </c>
      <c r="AL1178" t="s">
        <v>90</v>
      </c>
      <c r="AM1178" t="s">
        <v>90</v>
      </c>
      <c r="AN1178">
        <v>0</v>
      </c>
      <c r="AO1178" t="s">
        <v>90</v>
      </c>
      <c r="AP1178" t="s">
        <v>90</v>
      </c>
      <c r="AQ1178">
        <v>1</v>
      </c>
      <c r="AR1178" t="s">
        <v>90</v>
      </c>
      <c r="AT1178" t="s">
        <v>90</v>
      </c>
      <c r="AU1178" t="s">
        <v>90</v>
      </c>
      <c r="AW1178">
        <v>2</v>
      </c>
      <c r="AY1178">
        <v>16880.5</v>
      </c>
    </row>
    <row r="1179" spans="1:51" ht="12.75" customHeight="1" x14ac:dyDescent="0.2">
      <c r="A1179" t="s">
        <v>64</v>
      </c>
      <c r="B1179">
        <v>1996</v>
      </c>
      <c r="C1179" t="s">
        <v>90</v>
      </c>
      <c r="D1179" t="s">
        <v>90</v>
      </c>
      <c r="G1179">
        <v>1</v>
      </c>
      <c r="H1179" t="s">
        <v>90</v>
      </c>
      <c r="I1179" t="s">
        <v>90</v>
      </c>
      <c r="J1179" t="s">
        <v>90</v>
      </c>
      <c r="K1179" t="s">
        <v>90</v>
      </c>
      <c r="L1179" t="s">
        <v>90</v>
      </c>
      <c r="M1179" t="s">
        <v>90</v>
      </c>
      <c r="N1179" t="s">
        <v>90</v>
      </c>
      <c r="O1179">
        <v>0</v>
      </c>
      <c r="P1179" t="s">
        <v>90</v>
      </c>
      <c r="Q1179" t="s">
        <v>90</v>
      </c>
      <c r="R1179" t="s">
        <v>90</v>
      </c>
      <c r="S1179" t="s">
        <v>90</v>
      </c>
      <c r="T1179" t="s">
        <v>90</v>
      </c>
      <c r="U1179" t="s">
        <v>90</v>
      </c>
      <c r="V1179" t="s">
        <v>90</v>
      </c>
      <c r="W1179" t="s">
        <v>90</v>
      </c>
      <c r="X1179" t="s">
        <v>90</v>
      </c>
      <c r="Y1179" t="s">
        <v>90</v>
      </c>
      <c r="Z1179" t="s">
        <v>90</v>
      </c>
      <c r="AA1179" t="s">
        <v>90</v>
      </c>
      <c r="AB1179" t="s">
        <v>90</v>
      </c>
      <c r="AC1179">
        <v>10099</v>
      </c>
      <c r="AD1179">
        <f>AC1179/AY1179</f>
        <v>0.25703021803919973</v>
      </c>
      <c r="AH1179" t="s">
        <v>90</v>
      </c>
      <c r="AI1179" t="s">
        <v>90</v>
      </c>
      <c r="AJ1179" t="s">
        <v>90</v>
      </c>
      <c r="AK1179" t="s">
        <v>90</v>
      </c>
      <c r="AL1179" t="s">
        <v>90</v>
      </c>
      <c r="AM1179" t="s">
        <v>90</v>
      </c>
      <c r="AN1179">
        <v>0</v>
      </c>
      <c r="AO1179" t="s">
        <v>90</v>
      </c>
      <c r="AP1179" t="s">
        <v>90</v>
      </c>
      <c r="AQ1179">
        <v>0</v>
      </c>
      <c r="AR1179" t="s">
        <v>90</v>
      </c>
      <c r="AT1179" t="s">
        <v>90</v>
      </c>
      <c r="AU1179" t="s">
        <v>90</v>
      </c>
      <c r="AW1179">
        <v>2</v>
      </c>
      <c r="AY1179">
        <v>39291.1</v>
      </c>
    </row>
    <row r="1180" spans="1:51" ht="12.75" customHeight="1" x14ac:dyDescent="0.2">
      <c r="A1180" t="s">
        <v>65</v>
      </c>
      <c r="B1180">
        <v>1996</v>
      </c>
      <c r="C1180" t="s">
        <v>90</v>
      </c>
      <c r="D1180" t="s">
        <v>90</v>
      </c>
      <c r="G1180">
        <v>1</v>
      </c>
      <c r="H1180" t="s">
        <v>90</v>
      </c>
      <c r="I1180" t="s">
        <v>90</v>
      </c>
      <c r="J1180" t="s">
        <v>90</v>
      </c>
      <c r="K1180" t="s">
        <v>90</v>
      </c>
      <c r="L1180" t="s">
        <v>90</v>
      </c>
      <c r="M1180" t="s">
        <v>90</v>
      </c>
      <c r="N1180" t="s">
        <v>90</v>
      </c>
      <c r="O1180">
        <v>1</v>
      </c>
      <c r="P1180" t="s">
        <v>90</v>
      </c>
      <c r="Q1180" t="s">
        <v>90</v>
      </c>
      <c r="R1180" t="s">
        <v>90</v>
      </c>
      <c r="S1180" t="s">
        <v>90</v>
      </c>
      <c r="T1180" t="s">
        <v>90</v>
      </c>
      <c r="U1180" t="s">
        <v>90</v>
      </c>
      <c r="V1180" t="s">
        <v>90</v>
      </c>
      <c r="W1180" t="s">
        <v>90</v>
      </c>
      <c r="X1180" t="s">
        <v>90</v>
      </c>
      <c r="Y1180" t="s">
        <v>90</v>
      </c>
      <c r="Z1180" t="s">
        <v>90</v>
      </c>
      <c r="AA1180" t="s">
        <v>90</v>
      </c>
      <c r="AB1180" t="s">
        <v>90</v>
      </c>
      <c r="AC1180">
        <v>488307</v>
      </c>
      <c r="AD1180">
        <f>AC1180/AY1180</f>
        <v>11.604667466758558</v>
      </c>
      <c r="AH1180" t="s">
        <v>90</v>
      </c>
      <c r="AI1180" t="s">
        <v>90</v>
      </c>
      <c r="AJ1180" t="s">
        <v>90</v>
      </c>
      <c r="AK1180" t="s">
        <v>90</v>
      </c>
      <c r="AL1180" t="s">
        <v>90</v>
      </c>
      <c r="AM1180" t="s">
        <v>90</v>
      </c>
      <c r="AN1180">
        <v>1</v>
      </c>
      <c r="AO1180" t="s">
        <v>90</v>
      </c>
      <c r="AP1180" t="s">
        <v>90</v>
      </c>
      <c r="AQ1180">
        <v>0</v>
      </c>
      <c r="AR1180" t="s">
        <v>90</v>
      </c>
      <c r="AT1180" t="s">
        <v>90</v>
      </c>
      <c r="AU1180" t="s">
        <v>90</v>
      </c>
      <c r="AW1180">
        <v>2</v>
      </c>
      <c r="AY1180">
        <v>42078.5</v>
      </c>
    </row>
    <row r="1181" spans="1:51" ht="12.75" customHeight="1" x14ac:dyDescent="0.2">
      <c r="A1181" t="s">
        <v>66</v>
      </c>
      <c r="B1181">
        <v>1996</v>
      </c>
      <c r="C1181" t="s">
        <v>90</v>
      </c>
      <c r="D1181" t="s">
        <v>90</v>
      </c>
      <c r="G1181">
        <v>0</v>
      </c>
      <c r="H1181" t="s">
        <v>90</v>
      </c>
      <c r="I1181" t="s">
        <v>90</v>
      </c>
      <c r="J1181" t="s">
        <v>90</v>
      </c>
      <c r="K1181" t="s">
        <v>90</v>
      </c>
      <c r="L1181" t="s">
        <v>90</v>
      </c>
      <c r="M1181" t="s">
        <v>90</v>
      </c>
      <c r="N1181" t="s">
        <v>90</v>
      </c>
      <c r="O1181">
        <v>1</v>
      </c>
      <c r="P1181" t="s">
        <v>90</v>
      </c>
      <c r="Q1181" t="s">
        <v>90</v>
      </c>
      <c r="R1181" t="s">
        <v>90</v>
      </c>
      <c r="S1181" t="s">
        <v>90</v>
      </c>
      <c r="T1181" t="s">
        <v>90</v>
      </c>
      <c r="U1181" t="s">
        <v>90</v>
      </c>
      <c r="V1181" t="s">
        <v>90</v>
      </c>
      <c r="W1181" t="s">
        <v>90</v>
      </c>
      <c r="X1181" t="s">
        <v>90</v>
      </c>
      <c r="Y1181" t="s">
        <v>90</v>
      </c>
      <c r="Z1181" t="s">
        <v>90</v>
      </c>
      <c r="AA1181" t="s">
        <v>90</v>
      </c>
      <c r="AB1181" t="s">
        <v>90</v>
      </c>
      <c r="AC1181">
        <v>7026</v>
      </c>
      <c r="AD1181">
        <f>AC1181/AY1181</f>
        <v>0.23348320655587348</v>
      </c>
      <c r="AH1181" t="s">
        <v>90</v>
      </c>
      <c r="AI1181" t="s">
        <v>90</v>
      </c>
      <c r="AJ1181" t="s">
        <v>90</v>
      </c>
      <c r="AK1181" t="s">
        <v>90</v>
      </c>
      <c r="AL1181" t="s">
        <v>90</v>
      </c>
      <c r="AM1181" t="s">
        <v>90</v>
      </c>
      <c r="AN1181">
        <v>0</v>
      </c>
      <c r="AO1181" t="s">
        <v>90</v>
      </c>
      <c r="AP1181" t="s">
        <v>90</v>
      </c>
      <c r="AQ1181">
        <v>1</v>
      </c>
      <c r="AR1181" t="s">
        <v>90</v>
      </c>
      <c r="AT1181" t="s">
        <v>90</v>
      </c>
      <c r="AU1181" t="s">
        <v>90</v>
      </c>
      <c r="AW1181">
        <v>2</v>
      </c>
      <c r="AY1181">
        <v>30092.1</v>
      </c>
    </row>
    <row r="1182" spans="1:51" ht="12.75" customHeight="1" x14ac:dyDescent="0.2">
      <c r="A1182" t="s">
        <v>67</v>
      </c>
      <c r="B1182">
        <v>1996</v>
      </c>
      <c r="C1182" t="s">
        <v>90</v>
      </c>
      <c r="D1182" t="s">
        <v>90</v>
      </c>
      <c r="G1182">
        <v>1</v>
      </c>
      <c r="H1182" t="s">
        <v>90</v>
      </c>
      <c r="I1182" t="s">
        <v>90</v>
      </c>
      <c r="J1182" t="s">
        <v>90</v>
      </c>
      <c r="K1182" t="s">
        <v>90</v>
      </c>
      <c r="L1182" t="s">
        <v>90</v>
      </c>
      <c r="M1182" t="s">
        <v>90</v>
      </c>
      <c r="N1182" t="s">
        <v>90</v>
      </c>
      <c r="O1182">
        <v>0</v>
      </c>
      <c r="P1182" t="s">
        <v>90</v>
      </c>
      <c r="Q1182" t="s">
        <v>90</v>
      </c>
      <c r="R1182" t="s">
        <v>90</v>
      </c>
      <c r="S1182" t="s">
        <v>90</v>
      </c>
      <c r="T1182" t="s">
        <v>90</v>
      </c>
      <c r="U1182" t="s">
        <v>90</v>
      </c>
      <c r="V1182" t="s">
        <v>90</v>
      </c>
      <c r="W1182" t="s">
        <v>90</v>
      </c>
      <c r="X1182" t="s">
        <v>90</v>
      </c>
      <c r="Y1182" t="s">
        <v>90</v>
      </c>
      <c r="Z1182" t="s">
        <v>90</v>
      </c>
      <c r="AA1182" t="s">
        <v>90</v>
      </c>
      <c r="AB1182" t="s">
        <v>90</v>
      </c>
      <c r="AC1182">
        <v>308440</v>
      </c>
      <c r="AD1182">
        <f>AC1182/AY1182</f>
        <v>1.254718823223119</v>
      </c>
      <c r="AH1182" t="s">
        <v>90</v>
      </c>
      <c r="AI1182" t="s">
        <v>90</v>
      </c>
      <c r="AJ1182" t="s">
        <v>90</v>
      </c>
      <c r="AK1182" t="s">
        <v>90</v>
      </c>
      <c r="AL1182" t="s">
        <v>90</v>
      </c>
      <c r="AM1182" t="s">
        <v>90</v>
      </c>
      <c r="AN1182">
        <v>0</v>
      </c>
      <c r="AO1182" t="s">
        <v>90</v>
      </c>
      <c r="AP1182" t="s">
        <v>90</v>
      </c>
      <c r="AQ1182">
        <v>0</v>
      </c>
      <c r="AR1182" t="s">
        <v>90</v>
      </c>
      <c r="AT1182" t="s">
        <v>90</v>
      </c>
      <c r="AU1182" t="s">
        <v>90</v>
      </c>
      <c r="AW1182">
        <v>2</v>
      </c>
      <c r="AY1182">
        <v>245824</v>
      </c>
    </row>
    <row r="1183" spans="1:51" ht="12.75" customHeight="1" x14ac:dyDescent="0.2">
      <c r="A1183" t="s">
        <v>68</v>
      </c>
      <c r="B1183">
        <v>1996</v>
      </c>
      <c r="C1183" t="s">
        <v>90</v>
      </c>
      <c r="D1183" t="s">
        <v>90</v>
      </c>
      <c r="G1183">
        <v>1</v>
      </c>
      <c r="H1183" t="s">
        <v>90</v>
      </c>
      <c r="I1183" t="s">
        <v>90</v>
      </c>
      <c r="J1183" t="s">
        <v>90</v>
      </c>
      <c r="K1183" t="s">
        <v>90</v>
      </c>
      <c r="L1183" t="s">
        <v>90</v>
      </c>
      <c r="M1183" t="s">
        <v>90</v>
      </c>
      <c r="N1183" t="s">
        <v>90</v>
      </c>
      <c r="O1183">
        <v>1</v>
      </c>
      <c r="P1183" t="s">
        <v>90</v>
      </c>
      <c r="Q1183" t="s">
        <v>90</v>
      </c>
      <c r="R1183" t="s">
        <v>90</v>
      </c>
      <c r="S1183" t="s">
        <v>90</v>
      </c>
      <c r="T1183" t="s">
        <v>90</v>
      </c>
      <c r="U1183" t="s">
        <v>90</v>
      </c>
      <c r="V1183" t="s">
        <v>90</v>
      </c>
      <c r="W1183" t="s">
        <v>90</v>
      </c>
      <c r="X1183" t="s">
        <v>90</v>
      </c>
      <c r="Y1183" t="s">
        <v>90</v>
      </c>
      <c r="Z1183" t="s">
        <v>90</v>
      </c>
      <c r="AA1183" t="s">
        <v>90</v>
      </c>
      <c r="AB1183" t="s">
        <v>90</v>
      </c>
      <c r="AC1183">
        <v>2022</v>
      </c>
      <c r="AD1183">
        <f>AC1183/AY1183</f>
        <v>6.0211365118502044E-2</v>
      </c>
      <c r="AH1183" t="s">
        <v>90</v>
      </c>
      <c r="AI1183" t="s">
        <v>90</v>
      </c>
      <c r="AJ1183" t="s">
        <v>90</v>
      </c>
      <c r="AK1183" t="s">
        <v>90</v>
      </c>
      <c r="AL1183" t="s">
        <v>90</v>
      </c>
      <c r="AM1183" t="s">
        <v>90</v>
      </c>
      <c r="AN1183">
        <v>0</v>
      </c>
      <c r="AO1183" t="s">
        <v>90</v>
      </c>
      <c r="AP1183" t="s">
        <v>90</v>
      </c>
      <c r="AQ1183">
        <v>1</v>
      </c>
      <c r="AR1183" t="s">
        <v>90</v>
      </c>
      <c r="AT1183" t="s">
        <v>90</v>
      </c>
      <c r="AU1183" t="s">
        <v>90</v>
      </c>
      <c r="AW1183">
        <v>2</v>
      </c>
      <c r="AY1183">
        <v>33581.699999999997</v>
      </c>
    </row>
    <row r="1184" spans="1:51" ht="12.75" customHeight="1" x14ac:dyDescent="0.2">
      <c r="A1184" t="s">
        <v>70</v>
      </c>
      <c r="B1184">
        <v>1996</v>
      </c>
      <c r="C1184" t="s">
        <v>90</v>
      </c>
      <c r="D1184" t="s">
        <v>90</v>
      </c>
      <c r="G1184">
        <v>1</v>
      </c>
      <c r="H1184" t="s">
        <v>90</v>
      </c>
      <c r="I1184" t="s">
        <v>90</v>
      </c>
      <c r="J1184" t="s">
        <v>90</v>
      </c>
      <c r="K1184" t="s">
        <v>90</v>
      </c>
      <c r="L1184" t="s">
        <v>90</v>
      </c>
      <c r="M1184" t="s">
        <v>90</v>
      </c>
      <c r="N1184" t="s">
        <v>90</v>
      </c>
      <c r="O1184">
        <v>0</v>
      </c>
      <c r="P1184" t="s">
        <v>90</v>
      </c>
      <c r="Q1184" t="s">
        <v>90</v>
      </c>
      <c r="R1184" t="s">
        <v>90</v>
      </c>
      <c r="S1184" t="s">
        <v>90</v>
      </c>
      <c r="T1184" t="s">
        <v>90</v>
      </c>
      <c r="U1184" t="s">
        <v>90</v>
      </c>
      <c r="V1184" t="s">
        <v>90</v>
      </c>
      <c r="W1184" t="s">
        <v>90</v>
      </c>
      <c r="X1184" t="s">
        <v>90</v>
      </c>
      <c r="Y1184" t="s">
        <v>90</v>
      </c>
      <c r="Z1184" t="s">
        <v>90</v>
      </c>
      <c r="AA1184" t="s">
        <v>90</v>
      </c>
      <c r="AB1184" t="s">
        <v>90</v>
      </c>
      <c r="AC1184">
        <v>45603</v>
      </c>
      <c r="AD1184">
        <f>AC1184/AY1184</f>
        <v>8.6960915928056021E-2</v>
      </c>
      <c r="AH1184" t="s">
        <v>90</v>
      </c>
      <c r="AI1184" t="s">
        <v>90</v>
      </c>
      <c r="AJ1184" t="s">
        <v>90</v>
      </c>
      <c r="AK1184" t="s">
        <v>90</v>
      </c>
      <c r="AL1184" t="s">
        <v>90</v>
      </c>
      <c r="AM1184" t="s">
        <v>90</v>
      </c>
      <c r="AN1184">
        <v>0</v>
      </c>
      <c r="AO1184" t="s">
        <v>90</v>
      </c>
      <c r="AP1184" t="s">
        <v>90</v>
      </c>
      <c r="AQ1184">
        <v>0</v>
      </c>
      <c r="AR1184" t="s">
        <v>90</v>
      </c>
      <c r="AT1184" t="s">
        <v>90</v>
      </c>
      <c r="AU1184" t="s">
        <v>90</v>
      </c>
      <c r="AW1184">
        <v>2</v>
      </c>
      <c r="AY1184">
        <v>524408</v>
      </c>
    </row>
    <row r="1185" spans="1:51" ht="12.75" customHeight="1" x14ac:dyDescent="0.2">
      <c r="A1185" t="s">
        <v>71</v>
      </c>
      <c r="B1185">
        <v>1996</v>
      </c>
      <c r="C1185" t="s">
        <v>90</v>
      </c>
      <c r="D1185" t="s">
        <v>90</v>
      </c>
      <c r="G1185">
        <v>1</v>
      </c>
      <c r="H1185" t="s">
        <v>90</v>
      </c>
      <c r="I1185" t="s">
        <v>90</v>
      </c>
      <c r="J1185" t="s">
        <v>90</v>
      </c>
      <c r="K1185" t="s">
        <v>90</v>
      </c>
      <c r="L1185" t="s">
        <v>90</v>
      </c>
      <c r="M1185" t="s">
        <v>90</v>
      </c>
      <c r="N1185" t="s">
        <v>90</v>
      </c>
      <c r="O1185">
        <v>1</v>
      </c>
      <c r="P1185" t="s">
        <v>90</v>
      </c>
      <c r="Q1185" t="s">
        <v>90</v>
      </c>
      <c r="R1185" t="s">
        <v>90</v>
      </c>
      <c r="S1185" t="s">
        <v>90</v>
      </c>
      <c r="T1185" t="s">
        <v>90</v>
      </c>
      <c r="U1185" t="s">
        <v>90</v>
      </c>
      <c r="V1185" t="s">
        <v>90</v>
      </c>
      <c r="W1185" t="s">
        <v>90</v>
      </c>
      <c r="X1185" t="s">
        <v>90</v>
      </c>
      <c r="Y1185" t="s">
        <v>90</v>
      </c>
      <c r="Z1185" t="s">
        <v>90</v>
      </c>
      <c r="AA1185" t="s">
        <v>90</v>
      </c>
      <c r="AB1185" t="s">
        <v>90</v>
      </c>
      <c r="AC1185">
        <v>0</v>
      </c>
      <c r="AD1185">
        <f>AC1185/AY1185</f>
        <v>0</v>
      </c>
      <c r="AH1185" t="s">
        <v>90</v>
      </c>
      <c r="AI1185" t="s">
        <v>90</v>
      </c>
      <c r="AJ1185" t="s">
        <v>90</v>
      </c>
      <c r="AK1185" t="s">
        <v>90</v>
      </c>
      <c r="AL1185" t="s">
        <v>90</v>
      </c>
      <c r="AM1185" t="s">
        <v>90</v>
      </c>
      <c r="AN1185">
        <v>0</v>
      </c>
      <c r="AO1185" t="s">
        <v>90</v>
      </c>
      <c r="AP1185" t="s">
        <v>90</v>
      </c>
      <c r="AQ1185">
        <v>0</v>
      </c>
      <c r="AR1185" t="s">
        <v>90</v>
      </c>
      <c r="AT1185" t="s">
        <v>90</v>
      </c>
      <c r="AU1185" t="s">
        <v>90</v>
      </c>
      <c r="AW1185">
        <v>2</v>
      </c>
      <c r="AY1185">
        <v>165786</v>
      </c>
    </row>
    <row r="1186" spans="1:51" ht="12.75" customHeight="1" x14ac:dyDescent="0.2">
      <c r="A1186" t="s">
        <v>72</v>
      </c>
      <c r="B1186">
        <v>1996</v>
      </c>
      <c r="C1186" t="s">
        <v>90</v>
      </c>
      <c r="D1186" t="s">
        <v>90</v>
      </c>
      <c r="G1186">
        <v>1</v>
      </c>
      <c r="H1186" t="s">
        <v>90</v>
      </c>
      <c r="I1186" t="s">
        <v>90</v>
      </c>
      <c r="J1186" t="s">
        <v>90</v>
      </c>
      <c r="K1186" t="s">
        <v>90</v>
      </c>
      <c r="L1186" t="s">
        <v>90</v>
      </c>
      <c r="M1186" t="s">
        <v>90</v>
      </c>
      <c r="N1186" t="s">
        <v>90</v>
      </c>
      <c r="O1186">
        <v>1</v>
      </c>
      <c r="P1186" t="s">
        <v>90</v>
      </c>
      <c r="Q1186" t="s">
        <v>90</v>
      </c>
      <c r="R1186" t="s">
        <v>90</v>
      </c>
      <c r="S1186" t="s">
        <v>90</v>
      </c>
      <c r="T1186" t="s">
        <v>90</v>
      </c>
      <c r="U1186" t="s">
        <v>90</v>
      </c>
      <c r="V1186" t="s">
        <v>90</v>
      </c>
      <c r="W1186" t="s">
        <v>90</v>
      </c>
      <c r="X1186" t="s">
        <v>90</v>
      </c>
      <c r="Y1186" t="s">
        <v>90</v>
      </c>
      <c r="Z1186" t="s">
        <v>90</v>
      </c>
      <c r="AA1186" t="s">
        <v>90</v>
      </c>
      <c r="AB1186" t="s">
        <v>90</v>
      </c>
      <c r="AC1186">
        <v>11745</v>
      </c>
      <c r="AD1186">
        <f>AC1186/AY1186</f>
        <v>0.87980823251807183</v>
      </c>
      <c r="AH1186" t="s">
        <v>90</v>
      </c>
      <c r="AI1186" t="s">
        <v>90</v>
      </c>
      <c r="AJ1186" t="s">
        <v>90</v>
      </c>
      <c r="AK1186" t="s">
        <v>90</v>
      </c>
      <c r="AL1186" t="s">
        <v>90</v>
      </c>
      <c r="AM1186" t="s">
        <v>90</v>
      </c>
      <c r="AN1186">
        <v>0</v>
      </c>
      <c r="AO1186" t="s">
        <v>90</v>
      </c>
      <c r="AP1186" t="s">
        <v>90</v>
      </c>
      <c r="AQ1186">
        <v>0</v>
      </c>
      <c r="AR1186" t="s">
        <v>90</v>
      </c>
      <c r="AT1186" t="s">
        <v>90</v>
      </c>
      <c r="AU1186" t="s">
        <v>90</v>
      </c>
      <c r="AW1186">
        <v>2</v>
      </c>
      <c r="AY1186">
        <v>13349.5</v>
      </c>
    </row>
    <row r="1187" spans="1:51" ht="12.75" customHeight="1" x14ac:dyDescent="0.2">
      <c r="A1187" t="s">
        <v>73</v>
      </c>
      <c r="B1187">
        <v>1996</v>
      </c>
      <c r="C1187" t="s">
        <v>90</v>
      </c>
      <c r="D1187" t="s">
        <v>90</v>
      </c>
      <c r="G1187">
        <v>1</v>
      </c>
      <c r="H1187" t="s">
        <v>90</v>
      </c>
      <c r="I1187" t="s">
        <v>90</v>
      </c>
      <c r="J1187" t="s">
        <v>90</v>
      </c>
      <c r="K1187" t="s">
        <v>90</v>
      </c>
      <c r="L1187" t="s">
        <v>90</v>
      </c>
      <c r="M1187" t="s">
        <v>90</v>
      </c>
      <c r="N1187" t="s">
        <v>90</v>
      </c>
      <c r="O1187">
        <v>1</v>
      </c>
      <c r="P1187" t="s">
        <v>90</v>
      </c>
      <c r="Q1187" t="s">
        <v>90</v>
      </c>
      <c r="R1187" t="s">
        <v>90</v>
      </c>
      <c r="S1187" t="s">
        <v>90</v>
      </c>
      <c r="T1187" t="s">
        <v>90</v>
      </c>
      <c r="U1187" t="s">
        <v>90</v>
      </c>
      <c r="V1187" t="s">
        <v>90</v>
      </c>
      <c r="W1187" t="s">
        <v>90</v>
      </c>
      <c r="X1187" t="s">
        <v>90</v>
      </c>
      <c r="Y1187" t="s">
        <v>90</v>
      </c>
      <c r="Z1187" t="s">
        <v>90</v>
      </c>
      <c r="AA1187" t="s">
        <v>90</v>
      </c>
      <c r="AB1187" t="s">
        <v>90</v>
      </c>
      <c r="AC1187">
        <v>12002</v>
      </c>
      <c r="AD1187">
        <f>AC1187/AY1187</f>
        <v>4.6222516627705011E-2</v>
      </c>
      <c r="AH1187" t="s">
        <v>90</v>
      </c>
      <c r="AI1187" t="s">
        <v>90</v>
      </c>
      <c r="AJ1187" t="s">
        <v>90</v>
      </c>
      <c r="AK1187" t="s">
        <v>90</v>
      </c>
      <c r="AL1187" t="s">
        <v>90</v>
      </c>
      <c r="AM1187" t="s">
        <v>90</v>
      </c>
      <c r="AN1187">
        <v>0</v>
      </c>
      <c r="AO1187" t="s">
        <v>90</v>
      </c>
      <c r="AP1187" t="s">
        <v>90</v>
      </c>
      <c r="AQ1187">
        <v>0</v>
      </c>
      <c r="AR1187" t="s">
        <v>90</v>
      </c>
      <c r="AT1187" t="s">
        <v>90</v>
      </c>
      <c r="AU1187" t="s">
        <v>90</v>
      </c>
      <c r="AW1187">
        <v>2</v>
      </c>
      <c r="AY1187">
        <v>259657</v>
      </c>
    </row>
    <row r="1188" spans="1:51" ht="12.75" customHeight="1" x14ac:dyDescent="0.2">
      <c r="A1188" t="s">
        <v>74</v>
      </c>
      <c r="B1188">
        <v>1996</v>
      </c>
      <c r="C1188" t="s">
        <v>90</v>
      </c>
      <c r="D1188" t="s">
        <v>90</v>
      </c>
      <c r="G1188">
        <v>1</v>
      </c>
      <c r="H1188" t="s">
        <v>90</v>
      </c>
      <c r="I1188" t="s">
        <v>90</v>
      </c>
      <c r="J1188" t="s">
        <v>90</v>
      </c>
      <c r="K1188" t="s">
        <v>90</v>
      </c>
      <c r="L1188" t="s">
        <v>90</v>
      </c>
      <c r="M1188" t="s">
        <v>90</v>
      </c>
      <c r="N1188" t="s">
        <v>90</v>
      </c>
      <c r="O1188">
        <v>1</v>
      </c>
      <c r="P1188" t="s">
        <v>90</v>
      </c>
      <c r="Q1188" t="s">
        <v>90</v>
      </c>
      <c r="R1188" t="s">
        <v>90</v>
      </c>
      <c r="S1188" t="s">
        <v>90</v>
      </c>
      <c r="T1188" t="s">
        <v>90</v>
      </c>
      <c r="U1188" t="s">
        <v>90</v>
      </c>
      <c r="V1188" t="s">
        <v>90</v>
      </c>
      <c r="W1188" t="s">
        <v>90</v>
      </c>
      <c r="X1188" t="s">
        <v>90</v>
      </c>
      <c r="Y1188" t="s">
        <v>90</v>
      </c>
      <c r="Z1188" t="s">
        <v>90</v>
      </c>
      <c r="AA1188" t="s">
        <v>90</v>
      </c>
      <c r="AB1188" t="s">
        <v>90</v>
      </c>
      <c r="AC1188">
        <v>16934</v>
      </c>
      <c r="AD1188">
        <f>AC1188/AY1188</f>
        <v>0.26021242332231059</v>
      </c>
      <c r="AH1188" t="s">
        <v>90</v>
      </c>
      <c r="AI1188" t="s">
        <v>90</v>
      </c>
      <c r="AJ1188" t="s">
        <v>90</v>
      </c>
      <c r="AK1188" t="s">
        <v>90</v>
      </c>
      <c r="AL1188" t="s">
        <v>90</v>
      </c>
      <c r="AM1188" t="s">
        <v>90</v>
      </c>
      <c r="AN1188">
        <v>0</v>
      </c>
      <c r="AO1188" t="s">
        <v>90</v>
      </c>
      <c r="AP1188" t="s">
        <v>90</v>
      </c>
      <c r="AQ1188">
        <v>0</v>
      </c>
      <c r="AR1188" t="s">
        <v>90</v>
      </c>
      <c r="AT1188" t="s">
        <v>90</v>
      </c>
      <c r="AU1188" t="s">
        <v>90</v>
      </c>
      <c r="AW1188">
        <v>2</v>
      </c>
      <c r="AY1188">
        <v>65077.599999999999</v>
      </c>
    </row>
    <row r="1189" spans="1:51" ht="12.75" customHeight="1" x14ac:dyDescent="0.2">
      <c r="A1189" t="s">
        <v>75</v>
      </c>
      <c r="B1189">
        <v>1996</v>
      </c>
      <c r="C1189" t="s">
        <v>90</v>
      </c>
      <c r="D1189" t="s">
        <v>90</v>
      </c>
      <c r="G1189">
        <v>1</v>
      </c>
      <c r="H1189" t="s">
        <v>90</v>
      </c>
      <c r="I1189" t="s">
        <v>90</v>
      </c>
      <c r="J1189" t="s">
        <v>90</v>
      </c>
      <c r="K1189" t="s">
        <v>90</v>
      </c>
      <c r="L1189" t="s">
        <v>90</v>
      </c>
      <c r="M1189" t="s">
        <v>90</v>
      </c>
      <c r="N1189" t="s">
        <v>90</v>
      </c>
      <c r="O1189">
        <v>1</v>
      </c>
      <c r="P1189" t="s">
        <v>90</v>
      </c>
      <c r="Q1189" t="s">
        <v>90</v>
      </c>
      <c r="R1189" t="s">
        <v>90</v>
      </c>
      <c r="S1189" t="s">
        <v>90</v>
      </c>
      <c r="T1189" t="s">
        <v>90</v>
      </c>
      <c r="U1189" t="s">
        <v>90</v>
      </c>
      <c r="V1189" t="s">
        <v>90</v>
      </c>
      <c r="W1189" t="s">
        <v>90</v>
      </c>
      <c r="X1189" t="s">
        <v>90</v>
      </c>
      <c r="Y1189" t="s">
        <v>90</v>
      </c>
      <c r="Z1189" t="s">
        <v>90</v>
      </c>
      <c r="AA1189" t="s">
        <v>90</v>
      </c>
      <c r="AB1189" t="s">
        <v>90</v>
      </c>
      <c r="AC1189">
        <v>1838</v>
      </c>
      <c r="AD1189">
        <f>AC1189/AY1189</f>
        <v>2.4607392928386863E-2</v>
      </c>
      <c r="AH1189" t="s">
        <v>90</v>
      </c>
      <c r="AI1189" t="s">
        <v>90</v>
      </c>
      <c r="AJ1189" t="s">
        <v>90</v>
      </c>
      <c r="AK1189" t="s">
        <v>90</v>
      </c>
      <c r="AL1189" t="s">
        <v>90</v>
      </c>
      <c r="AM1189" t="s">
        <v>90</v>
      </c>
      <c r="AN1189">
        <v>0</v>
      </c>
      <c r="AO1189" t="s">
        <v>90</v>
      </c>
      <c r="AP1189" t="s">
        <v>90</v>
      </c>
      <c r="AQ1189">
        <v>0</v>
      </c>
      <c r="AR1189" t="s">
        <v>90</v>
      </c>
      <c r="AT1189" t="s">
        <v>90</v>
      </c>
      <c r="AU1189" t="s">
        <v>90</v>
      </c>
      <c r="AW1189">
        <v>2</v>
      </c>
      <c r="AY1189">
        <v>74693</v>
      </c>
    </row>
    <row r="1190" spans="1:51" ht="12.75" customHeight="1" x14ac:dyDescent="0.2">
      <c r="A1190" t="s">
        <v>76</v>
      </c>
      <c r="B1190">
        <v>1996</v>
      </c>
      <c r="C1190" t="s">
        <v>90</v>
      </c>
      <c r="D1190" t="s">
        <v>90</v>
      </c>
      <c r="G1190">
        <v>1</v>
      </c>
      <c r="H1190" t="s">
        <v>90</v>
      </c>
      <c r="I1190" t="s">
        <v>90</v>
      </c>
      <c r="J1190" t="s">
        <v>90</v>
      </c>
      <c r="K1190" t="s">
        <v>90</v>
      </c>
      <c r="L1190" t="s">
        <v>90</v>
      </c>
      <c r="M1190" t="s">
        <v>90</v>
      </c>
      <c r="N1190" t="s">
        <v>90</v>
      </c>
      <c r="O1190">
        <v>0</v>
      </c>
      <c r="P1190" t="s">
        <v>90</v>
      </c>
      <c r="Q1190" t="s">
        <v>90</v>
      </c>
      <c r="R1190" t="s">
        <v>90</v>
      </c>
      <c r="S1190" t="s">
        <v>90</v>
      </c>
      <c r="T1190" t="s">
        <v>90</v>
      </c>
      <c r="U1190" t="s">
        <v>90</v>
      </c>
      <c r="V1190" t="s">
        <v>90</v>
      </c>
      <c r="W1190" t="s">
        <v>90</v>
      </c>
      <c r="X1190" t="s">
        <v>90</v>
      </c>
      <c r="Y1190" t="s">
        <v>90</v>
      </c>
      <c r="Z1190" t="s">
        <v>90</v>
      </c>
      <c r="AA1190" t="s">
        <v>90</v>
      </c>
      <c r="AB1190" t="s">
        <v>90</v>
      </c>
      <c r="AC1190">
        <v>21723</v>
      </c>
      <c r="AD1190">
        <f>AC1190/AY1190</f>
        <v>7.3766066183337017E-2</v>
      </c>
      <c r="AH1190" t="s">
        <v>90</v>
      </c>
      <c r="AI1190" t="s">
        <v>90</v>
      </c>
      <c r="AJ1190" t="s">
        <v>90</v>
      </c>
      <c r="AK1190" t="s">
        <v>90</v>
      </c>
      <c r="AL1190" t="s">
        <v>90</v>
      </c>
      <c r="AM1190" t="s">
        <v>90</v>
      </c>
      <c r="AN1190">
        <v>0</v>
      </c>
      <c r="AO1190" t="s">
        <v>90</v>
      </c>
      <c r="AP1190" t="s">
        <v>90</v>
      </c>
      <c r="AQ1190">
        <v>1</v>
      </c>
      <c r="AR1190" t="s">
        <v>90</v>
      </c>
      <c r="AT1190" t="s">
        <v>90</v>
      </c>
      <c r="AU1190" t="s">
        <v>90</v>
      </c>
      <c r="AW1190">
        <v>2</v>
      </c>
      <c r="AY1190">
        <v>294485</v>
      </c>
    </row>
    <row r="1191" spans="1:51" ht="12.75" customHeight="1" x14ac:dyDescent="0.2">
      <c r="A1191" t="s">
        <v>77</v>
      </c>
      <c r="B1191">
        <v>1996</v>
      </c>
      <c r="C1191" t="s">
        <v>90</v>
      </c>
      <c r="D1191" t="s">
        <v>90</v>
      </c>
      <c r="G1191">
        <v>1</v>
      </c>
      <c r="H1191" t="s">
        <v>90</v>
      </c>
      <c r="I1191" t="s">
        <v>90</v>
      </c>
      <c r="J1191" t="s">
        <v>90</v>
      </c>
      <c r="K1191" t="s">
        <v>90</v>
      </c>
      <c r="L1191" t="s">
        <v>90</v>
      </c>
      <c r="M1191" t="s">
        <v>90</v>
      </c>
      <c r="N1191" t="s">
        <v>90</v>
      </c>
      <c r="O1191">
        <v>0</v>
      </c>
      <c r="P1191" t="s">
        <v>90</v>
      </c>
      <c r="Q1191" t="s">
        <v>90</v>
      </c>
      <c r="R1191" t="s">
        <v>90</v>
      </c>
      <c r="S1191" t="s">
        <v>90</v>
      </c>
      <c r="T1191" t="s">
        <v>90</v>
      </c>
      <c r="U1191" t="s">
        <v>90</v>
      </c>
      <c r="V1191" t="s">
        <v>90</v>
      </c>
      <c r="W1191" t="s">
        <v>90</v>
      </c>
      <c r="X1191" t="s">
        <v>90</v>
      </c>
      <c r="Y1191" t="s">
        <v>90</v>
      </c>
      <c r="Z1191" t="s">
        <v>90</v>
      </c>
      <c r="AA1191" t="s">
        <v>90</v>
      </c>
      <c r="AB1191" t="s">
        <v>90</v>
      </c>
      <c r="AC1191">
        <v>6029</v>
      </c>
      <c r="AD1191">
        <f>AC1191/AY1191</f>
        <v>0.24589996777890621</v>
      </c>
      <c r="AH1191" t="s">
        <v>90</v>
      </c>
      <c r="AI1191" t="s">
        <v>90</v>
      </c>
      <c r="AJ1191" t="s">
        <v>90</v>
      </c>
      <c r="AK1191" t="s">
        <v>90</v>
      </c>
      <c r="AL1191" t="s">
        <v>90</v>
      </c>
      <c r="AM1191" t="s">
        <v>90</v>
      </c>
      <c r="AN1191">
        <v>0</v>
      </c>
      <c r="AO1191" t="s">
        <v>90</v>
      </c>
      <c r="AP1191" t="s">
        <v>90</v>
      </c>
      <c r="AQ1191">
        <v>0</v>
      </c>
      <c r="AR1191" t="s">
        <v>90</v>
      </c>
      <c r="AT1191" t="s">
        <v>90</v>
      </c>
      <c r="AU1191" t="s">
        <v>90</v>
      </c>
      <c r="AW1191">
        <v>2</v>
      </c>
      <c r="AY1191">
        <v>24518.1</v>
      </c>
    </row>
    <row r="1192" spans="1:51" ht="12.75" customHeight="1" x14ac:dyDescent="0.2">
      <c r="A1192" t="s">
        <v>78</v>
      </c>
      <c r="B1192">
        <v>1996</v>
      </c>
      <c r="C1192" t="s">
        <v>90</v>
      </c>
      <c r="D1192" t="s">
        <v>90</v>
      </c>
      <c r="G1192">
        <v>1</v>
      </c>
      <c r="H1192" t="s">
        <v>90</v>
      </c>
      <c r="I1192" t="s">
        <v>90</v>
      </c>
      <c r="J1192" t="s">
        <v>90</v>
      </c>
      <c r="K1192" t="s">
        <v>90</v>
      </c>
      <c r="L1192" t="s">
        <v>90</v>
      </c>
      <c r="M1192" t="s">
        <v>90</v>
      </c>
      <c r="N1192" t="s">
        <v>90</v>
      </c>
      <c r="O1192">
        <v>1</v>
      </c>
      <c r="P1192" t="s">
        <v>90</v>
      </c>
      <c r="Q1192" t="s">
        <v>90</v>
      </c>
      <c r="R1192" t="s">
        <v>90</v>
      </c>
      <c r="S1192" t="s">
        <v>90</v>
      </c>
      <c r="T1192" t="s">
        <v>90</v>
      </c>
      <c r="U1192" t="s">
        <v>90</v>
      </c>
      <c r="V1192" t="s">
        <v>90</v>
      </c>
      <c r="W1192" t="s">
        <v>90</v>
      </c>
      <c r="X1192" t="s">
        <v>90</v>
      </c>
      <c r="Y1192" t="s">
        <v>90</v>
      </c>
      <c r="Z1192" t="s">
        <v>90</v>
      </c>
      <c r="AA1192" t="s">
        <v>90</v>
      </c>
      <c r="AB1192" t="s">
        <v>90</v>
      </c>
      <c r="AC1192">
        <v>27612</v>
      </c>
      <c r="AD1192">
        <f>AC1192/AY1192</f>
        <v>0.36535988186538371</v>
      </c>
      <c r="AH1192" t="s">
        <v>90</v>
      </c>
      <c r="AI1192" t="s">
        <v>90</v>
      </c>
      <c r="AJ1192" t="s">
        <v>90</v>
      </c>
      <c r="AK1192" t="s">
        <v>90</v>
      </c>
      <c r="AL1192" t="s">
        <v>90</v>
      </c>
      <c r="AM1192" t="s">
        <v>90</v>
      </c>
      <c r="AN1192">
        <v>0</v>
      </c>
      <c r="AO1192" t="s">
        <v>90</v>
      </c>
      <c r="AP1192" t="s">
        <v>90</v>
      </c>
      <c r="AQ1192">
        <v>0</v>
      </c>
      <c r="AR1192" t="s">
        <v>90</v>
      </c>
      <c r="AT1192" t="s">
        <v>90</v>
      </c>
      <c r="AU1192" t="s">
        <v>90</v>
      </c>
      <c r="AW1192">
        <v>2</v>
      </c>
      <c r="AY1192">
        <v>75574.8</v>
      </c>
    </row>
    <row r="1193" spans="1:51" ht="12.75" customHeight="1" x14ac:dyDescent="0.2">
      <c r="A1193" t="s">
        <v>80</v>
      </c>
      <c r="B1193">
        <v>1996</v>
      </c>
      <c r="C1193" t="s">
        <v>90</v>
      </c>
      <c r="D1193" t="s">
        <v>90</v>
      </c>
      <c r="G1193">
        <v>1</v>
      </c>
      <c r="H1193" t="s">
        <v>90</v>
      </c>
      <c r="I1193" t="s">
        <v>90</v>
      </c>
      <c r="J1193" t="s">
        <v>90</v>
      </c>
      <c r="K1193" t="s">
        <v>90</v>
      </c>
      <c r="L1193" t="s">
        <v>90</v>
      </c>
      <c r="M1193" t="s">
        <v>90</v>
      </c>
      <c r="N1193" t="s">
        <v>90</v>
      </c>
      <c r="O1193">
        <v>1</v>
      </c>
      <c r="P1193" t="s">
        <v>90</v>
      </c>
      <c r="Q1193" t="s">
        <v>90</v>
      </c>
      <c r="R1193" t="s">
        <v>90</v>
      </c>
      <c r="S1193" t="s">
        <v>90</v>
      </c>
      <c r="T1193" t="s">
        <v>90</v>
      </c>
      <c r="U1193" t="s">
        <v>90</v>
      </c>
      <c r="V1193" t="s">
        <v>90</v>
      </c>
      <c r="W1193" t="s">
        <v>90</v>
      </c>
      <c r="X1193" t="s">
        <v>90</v>
      </c>
      <c r="Y1193" t="s">
        <v>90</v>
      </c>
      <c r="Z1193" t="s">
        <v>90</v>
      </c>
      <c r="AA1193" t="s">
        <v>90</v>
      </c>
      <c r="AB1193" t="s">
        <v>90</v>
      </c>
      <c r="AC1193">
        <v>405</v>
      </c>
      <c r="AD1193">
        <f>AC1193/AY1193</f>
        <v>2.5592417061611375E-2</v>
      </c>
      <c r="AE1193">
        <v>42.98</v>
      </c>
      <c r="AH1193" t="s">
        <v>90</v>
      </c>
      <c r="AI1193" t="s">
        <v>90</v>
      </c>
      <c r="AJ1193" t="s">
        <v>90</v>
      </c>
      <c r="AK1193" t="s">
        <v>90</v>
      </c>
      <c r="AL1193" t="s">
        <v>90</v>
      </c>
      <c r="AM1193" t="s">
        <v>90</v>
      </c>
      <c r="AN1193">
        <v>0</v>
      </c>
      <c r="AO1193" t="s">
        <v>90</v>
      </c>
      <c r="AP1193" t="s">
        <v>90</v>
      </c>
      <c r="AQ1193">
        <v>0</v>
      </c>
      <c r="AR1193" t="s">
        <v>90</v>
      </c>
      <c r="AT1193" t="s">
        <v>90</v>
      </c>
      <c r="AU1193" t="s">
        <v>90</v>
      </c>
      <c r="AW1193">
        <v>2</v>
      </c>
      <c r="AY1193">
        <v>15825</v>
      </c>
    </row>
    <row r="1194" spans="1:51" ht="12.75" customHeight="1" x14ac:dyDescent="0.2">
      <c r="A1194" t="s">
        <v>81</v>
      </c>
      <c r="B1194">
        <v>1996</v>
      </c>
      <c r="C1194" t="s">
        <v>90</v>
      </c>
      <c r="D1194" t="s">
        <v>90</v>
      </c>
      <c r="G1194">
        <v>1</v>
      </c>
      <c r="H1194" t="s">
        <v>90</v>
      </c>
      <c r="I1194" t="s">
        <v>90</v>
      </c>
      <c r="J1194" t="s">
        <v>90</v>
      </c>
      <c r="K1194" t="s">
        <v>90</v>
      </c>
      <c r="L1194" t="s">
        <v>90</v>
      </c>
      <c r="M1194" t="s">
        <v>90</v>
      </c>
      <c r="N1194" t="s">
        <v>90</v>
      </c>
      <c r="O1194">
        <v>1</v>
      </c>
      <c r="P1194" t="s">
        <v>90</v>
      </c>
      <c r="Q1194" t="s">
        <v>90</v>
      </c>
      <c r="R1194" t="s">
        <v>90</v>
      </c>
      <c r="S1194" t="s">
        <v>90</v>
      </c>
      <c r="T1194" t="s">
        <v>90</v>
      </c>
      <c r="U1194" t="s">
        <v>90</v>
      </c>
      <c r="V1194" t="s">
        <v>90</v>
      </c>
      <c r="W1194" t="s">
        <v>90</v>
      </c>
      <c r="X1194" t="s">
        <v>90</v>
      </c>
      <c r="Y1194" t="s">
        <v>90</v>
      </c>
      <c r="Z1194" t="s">
        <v>90</v>
      </c>
      <c r="AA1194" t="s">
        <v>90</v>
      </c>
      <c r="AB1194" t="s">
        <v>90</v>
      </c>
      <c r="AC1194">
        <v>0</v>
      </c>
      <c r="AD1194">
        <f>AC1194/AY1194</f>
        <v>0</v>
      </c>
      <c r="AH1194" t="s">
        <v>90</v>
      </c>
      <c r="AI1194" t="s">
        <v>90</v>
      </c>
      <c r="AJ1194" t="s">
        <v>90</v>
      </c>
      <c r="AK1194" t="s">
        <v>90</v>
      </c>
      <c r="AL1194" t="s">
        <v>90</v>
      </c>
      <c r="AM1194" t="s">
        <v>90</v>
      </c>
      <c r="AN1194">
        <v>0</v>
      </c>
      <c r="AO1194" t="s">
        <v>90</v>
      </c>
      <c r="AP1194" t="s">
        <v>90</v>
      </c>
      <c r="AQ1194">
        <v>0</v>
      </c>
      <c r="AR1194" t="s">
        <v>90</v>
      </c>
      <c r="AT1194" t="s">
        <v>90</v>
      </c>
      <c r="AU1194" t="s">
        <v>90</v>
      </c>
      <c r="AW1194">
        <v>2</v>
      </c>
      <c r="AY1194">
        <v>117483</v>
      </c>
    </row>
    <row r="1195" spans="1:51" ht="12.75" customHeight="1" x14ac:dyDescent="0.2">
      <c r="A1195" t="s">
        <v>82</v>
      </c>
      <c r="B1195">
        <v>1996</v>
      </c>
      <c r="C1195" t="s">
        <v>90</v>
      </c>
      <c r="D1195" t="s">
        <v>90</v>
      </c>
      <c r="G1195">
        <v>1</v>
      </c>
      <c r="H1195" t="s">
        <v>90</v>
      </c>
      <c r="I1195" t="s">
        <v>90</v>
      </c>
      <c r="J1195" t="s">
        <v>90</v>
      </c>
      <c r="K1195" t="s">
        <v>90</v>
      </c>
      <c r="L1195" t="s">
        <v>90</v>
      </c>
      <c r="M1195" t="s">
        <v>90</v>
      </c>
      <c r="N1195" t="s">
        <v>90</v>
      </c>
      <c r="O1195">
        <v>0</v>
      </c>
      <c r="P1195" t="s">
        <v>90</v>
      </c>
      <c r="Q1195" t="s">
        <v>90</v>
      </c>
      <c r="R1195" t="s">
        <v>90</v>
      </c>
      <c r="S1195" t="s">
        <v>90</v>
      </c>
      <c r="T1195" t="s">
        <v>90</v>
      </c>
      <c r="U1195" t="s">
        <v>90</v>
      </c>
      <c r="V1195" t="s">
        <v>90</v>
      </c>
      <c r="W1195" t="s">
        <v>90</v>
      </c>
      <c r="X1195" t="s">
        <v>90</v>
      </c>
      <c r="Y1195" t="s">
        <v>90</v>
      </c>
      <c r="Z1195" t="s">
        <v>90</v>
      </c>
      <c r="AA1195" t="s">
        <v>90</v>
      </c>
      <c r="AB1195" t="s">
        <v>90</v>
      </c>
      <c r="AC1195">
        <v>36834</v>
      </c>
      <c r="AD1195">
        <f>AC1195/AY1195</f>
        <v>8.8691443637808356E-2</v>
      </c>
      <c r="AH1195" t="s">
        <v>90</v>
      </c>
      <c r="AI1195" t="s">
        <v>90</v>
      </c>
      <c r="AJ1195" t="s">
        <v>90</v>
      </c>
      <c r="AK1195" t="s">
        <v>90</v>
      </c>
      <c r="AL1195" t="s">
        <v>90</v>
      </c>
      <c r="AM1195" t="s">
        <v>90</v>
      </c>
      <c r="AN1195">
        <v>0</v>
      </c>
      <c r="AO1195" t="s">
        <v>90</v>
      </c>
      <c r="AP1195" t="s">
        <v>90</v>
      </c>
      <c r="AQ1195">
        <v>0</v>
      </c>
      <c r="AR1195" t="s">
        <v>90</v>
      </c>
      <c r="AT1195" t="s">
        <v>90</v>
      </c>
      <c r="AU1195" t="s">
        <v>90</v>
      </c>
      <c r="AW1195">
        <v>2</v>
      </c>
      <c r="AY1195">
        <v>415305</v>
      </c>
    </row>
    <row r="1196" spans="1:51" ht="12.75" customHeight="1" x14ac:dyDescent="0.2">
      <c r="A1196" t="s">
        <v>83</v>
      </c>
      <c r="B1196">
        <v>1996</v>
      </c>
      <c r="C1196" t="s">
        <v>90</v>
      </c>
      <c r="D1196" t="s">
        <v>90</v>
      </c>
      <c r="G1196">
        <v>1</v>
      </c>
      <c r="H1196" t="s">
        <v>90</v>
      </c>
      <c r="I1196" t="s">
        <v>90</v>
      </c>
      <c r="J1196" t="s">
        <v>90</v>
      </c>
      <c r="K1196" t="s">
        <v>90</v>
      </c>
      <c r="L1196" t="s">
        <v>90</v>
      </c>
      <c r="M1196" t="s">
        <v>90</v>
      </c>
      <c r="N1196" t="s">
        <v>90</v>
      </c>
      <c r="O1196">
        <v>1</v>
      </c>
      <c r="P1196" t="s">
        <v>90</v>
      </c>
      <c r="Q1196" t="s">
        <v>90</v>
      </c>
      <c r="R1196" t="s">
        <v>90</v>
      </c>
      <c r="S1196" t="s">
        <v>90</v>
      </c>
      <c r="T1196" t="s">
        <v>90</v>
      </c>
      <c r="U1196" t="s">
        <v>90</v>
      </c>
      <c r="V1196" t="s">
        <v>90</v>
      </c>
      <c r="W1196" t="s">
        <v>90</v>
      </c>
      <c r="X1196" t="s">
        <v>90</v>
      </c>
      <c r="Y1196" t="s">
        <v>90</v>
      </c>
      <c r="Z1196" t="s">
        <v>90</v>
      </c>
      <c r="AA1196" t="s">
        <v>90</v>
      </c>
      <c r="AB1196" t="s">
        <v>90</v>
      </c>
      <c r="AC1196">
        <v>0</v>
      </c>
      <c r="AD1196">
        <f>AC1196/AY1196</f>
        <v>0</v>
      </c>
      <c r="AH1196" t="s">
        <v>90</v>
      </c>
      <c r="AI1196" t="s">
        <v>90</v>
      </c>
      <c r="AJ1196" t="s">
        <v>90</v>
      </c>
      <c r="AK1196" t="s">
        <v>90</v>
      </c>
      <c r="AL1196" t="s">
        <v>90</v>
      </c>
      <c r="AM1196" t="s">
        <v>90</v>
      </c>
      <c r="AN1196">
        <v>0</v>
      </c>
      <c r="AO1196" t="s">
        <v>90</v>
      </c>
      <c r="AP1196" t="s">
        <v>90</v>
      </c>
      <c r="AQ1196">
        <v>1</v>
      </c>
      <c r="AR1196" t="s">
        <v>90</v>
      </c>
      <c r="AT1196" t="s">
        <v>90</v>
      </c>
      <c r="AU1196" t="s">
        <v>90</v>
      </c>
      <c r="AW1196">
        <v>2</v>
      </c>
      <c r="AY1196">
        <v>39914.6</v>
      </c>
    </row>
    <row r="1197" spans="1:51" ht="12.75" customHeight="1" x14ac:dyDescent="0.2">
      <c r="A1197" t="s">
        <v>84</v>
      </c>
      <c r="B1197">
        <v>1996</v>
      </c>
      <c r="C1197" t="s">
        <v>90</v>
      </c>
      <c r="D1197" t="s">
        <v>90</v>
      </c>
      <c r="G1197">
        <v>1</v>
      </c>
      <c r="H1197" t="s">
        <v>90</v>
      </c>
      <c r="I1197" t="s">
        <v>90</v>
      </c>
      <c r="J1197" t="s">
        <v>90</v>
      </c>
      <c r="K1197" t="s">
        <v>90</v>
      </c>
      <c r="L1197" t="s">
        <v>90</v>
      </c>
      <c r="M1197" t="s">
        <v>90</v>
      </c>
      <c r="N1197" t="s">
        <v>90</v>
      </c>
      <c r="O1197">
        <v>0</v>
      </c>
      <c r="P1197" t="s">
        <v>90</v>
      </c>
      <c r="Q1197" t="s">
        <v>90</v>
      </c>
      <c r="R1197" t="s">
        <v>90</v>
      </c>
      <c r="S1197" t="s">
        <v>90</v>
      </c>
      <c r="T1197" t="s">
        <v>90</v>
      </c>
      <c r="U1197" t="s">
        <v>90</v>
      </c>
      <c r="V1197" t="s">
        <v>90</v>
      </c>
      <c r="W1197" t="s">
        <v>90</v>
      </c>
      <c r="X1197" t="s">
        <v>90</v>
      </c>
      <c r="Y1197" t="s">
        <v>90</v>
      </c>
      <c r="Z1197" t="s">
        <v>90</v>
      </c>
      <c r="AA1197" t="s">
        <v>90</v>
      </c>
      <c r="AB1197" t="s">
        <v>90</v>
      </c>
      <c r="AC1197">
        <v>29</v>
      </c>
      <c r="AD1197">
        <f>AC1197/AY1197</f>
        <v>2.2088169880876214E-3</v>
      </c>
      <c r="AH1197" t="s">
        <v>90</v>
      </c>
      <c r="AI1197" t="s">
        <v>90</v>
      </c>
      <c r="AJ1197" t="s">
        <v>90</v>
      </c>
      <c r="AK1197" t="s">
        <v>90</v>
      </c>
      <c r="AL1197" t="s">
        <v>90</v>
      </c>
      <c r="AM1197" t="s">
        <v>90</v>
      </c>
      <c r="AN1197">
        <v>0</v>
      </c>
      <c r="AO1197" t="s">
        <v>90</v>
      </c>
      <c r="AP1197" t="s">
        <v>90</v>
      </c>
      <c r="AQ1197">
        <v>0</v>
      </c>
      <c r="AR1197" t="s">
        <v>90</v>
      </c>
      <c r="AT1197" t="s">
        <v>90</v>
      </c>
      <c r="AU1197" t="s">
        <v>90</v>
      </c>
      <c r="AW1197">
        <v>2</v>
      </c>
      <c r="AY1197">
        <v>13129.2</v>
      </c>
    </row>
    <row r="1198" spans="1:51" ht="12.75" customHeight="1" x14ac:dyDescent="0.2">
      <c r="A1198" t="s">
        <v>85</v>
      </c>
      <c r="B1198">
        <v>1996</v>
      </c>
      <c r="C1198" t="s">
        <v>90</v>
      </c>
      <c r="D1198" t="s">
        <v>90</v>
      </c>
      <c r="G1198">
        <v>1</v>
      </c>
      <c r="H1198" t="s">
        <v>90</v>
      </c>
      <c r="I1198" t="s">
        <v>90</v>
      </c>
      <c r="J1198" t="s">
        <v>90</v>
      </c>
      <c r="K1198" t="s">
        <v>90</v>
      </c>
      <c r="L1198" t="s">
        <v>90</v>
      </c>
      <c r="M1198" t="s">
        <v>90</v>
      </c>
      <c r="N1198" t="s">
        <v>90</v>
      </c>
      <c r="O1198">
        <v>0</v>
      </c>
      <c r="P1198" t="s">
        <v>90</v>
      </c>
      <c r="Q1198" t="s">
        <v>90</v>
      </c>
      <c r="R1198" t="s">
        <v>90</v>
      </c>
      <c r="S1198" t="s">
        <v>90</v>
      </c>
      <c r="T1198" t="s">
        <v>90</v>
      </c>
      <c r="U1198" t="s">
        <v>90</v>
      </c>
      <c r="V1198" t="s">
        <v>90</v>
      </c>
      <c r="W1198" t="s">
        <v>90</v>
      </c>
      <c r="X1198" t="s">
        <v>90</v>
      </c>
      <c r="Y1198" t="s">
        <v>90</v>
      </c>
      <c r="Z1198" t="s">
        <v>90</v>
      </c>
      <c r="AA1198" t="s">
        <v>90</v>
      </c>
      <c r="AB1198" t="s">
        <v>90</v>
      </c>
      <c r="AC1198">
        <v>62</v>
      </c>
      <c r="AD1198">
        <f>AC1198/AY1198</f>
        <v>3.6364916067427593E-4</v>
      </c>
      <c r="AH1198" t="s">
        <v>90</v>
      </c>
      <c r="AI1198" t="s">
        <v>90</v>
      </c>
      <c r="AJ1198" t="s">
        <v>90</v>
      </c>
      <c r="AK1198" t="s">
        <v>90</v>
      </c>
      <c r="AL1198" t="s">
        <v>90</v>
      </c>
      <c r="AM1198" t="s">
        <v>90</v>
      </c>
      <c r="AN1198">
        <v>0</v>
      </c>
      <c r="AO1198" t="s">
        <v>90</v>
      </c>
      <c r="AP1198" t="s">
        <v>90</v>
      </c>
      <c r="AQ1198">
        <v>0.5</v>
      </c>
      <c r="AR1198" t="s">
        <v>90</v>
      </c>
      <c r="AT1198" t="s">
        <v>90</v>
      </c>
      <c r="AU1198" t="s">
        <v>90</v>
      </c>
      <c r="AW1198">
        <v>2</v>
      </c>
      <c r="AY1198">
        <v>170494</v>
      </c>
    </row>
    <row r="1199" spans="1:51" ht="12.75" customHeight="1" x14ac:dyDescent="0.2">
      <c r="A1199" t="s">
        <v>86</v>
      </c>
      <c r="B1199">
        <v>1996</v>
      </c>
      <c r="C1199" t="s">
        <v>90</v>
      </c>
      <c r="D1199" t="s">
        <v>90</v>
      </c>
      <c r="G1199">
        <v>1</v>
      </c>
      <c r="H1199" t="s">
        <v>90</v>
      </c>
      <c r="I1199" t="s">
        <v>90</v>
      </c>
      <c r="J1199" t="s">
        <v>90</v>
      </c>
      <c r="K1199" t="s">
        <v>90</v>
      </c>
      <c r="L1199" t="s">
        <v>90</v>
      </c>
      <c r="M1199" t="s">
        <v>90</v>
      </c>
      <c r="N1199" t="s">
        <v>90</v>
      </c>
      <c r="O1199">
        <v>1</v>
      </c>
      <c r="P1199" t="s">
        <v>90</v>
      </c>
      <c r="Q1199" t="s">
        <v>90</v>
      </c>
      <c r="R1199" t="s">
        <v>90</v>
      </c>
      <c r="S1199" t="s">
        <v>90</v>
      </c>
      <c r="T1199" t="s">
        <v>90</v>
      </c>
      <c r="U1199" t="s">
        <v>90</v>
      </c>
      <c r="V1199" t="s">
        <v>90</v>
      </c>
      <c r="W1199" t="s">
        <v>90</v>
      </c>
      <c r="X1199" t="s">
        <v>90</v>
      </c>
      <c r="Y1199" t="s">
        <v>90</v>
      </c>
      <c r="Z1199" t="s">
        <v>90</v>
      </c>
      <c r="AA1199" t="s">
        <v>90</v>
      </c>
      <c r="AB1199" t="s">
        <v>90</v>
      </c>
      <c r="AC1199">
        <v>3153</v>
      </c>
      <c r="AD1199">
        <f>AC1199/AY1199</f>
        <v>2.2819219384394924E-2</v>
      </c>
      <c r="AH1199" t="s">
        <v>90</v>
      </c>
      <c r="AI1199" t="s">
        <v>90</v>
      </c>
      <c r="AJ1199" t="s">
        <v>90</v>
      </c>
      <c r="AK1199" t="s">
        <v>90</v>
      </c>
      <c r="AL1199" t="s">
        <v>90</v>
      </c>
      <c r="AM1199" t="s">
        <v>90</v>
      </c>
      <c r="AN1199">
        <v>0</v>
      </c>
      <c r="AO1199" t="s">
        <v>90</v>
      </c>
      <c r="AP1199" t="s">
        <v>90</v>
      </c>
      <c r="AQ1199">
        <v>1</v>
      </c>
      <c r="AR1199" t="s">
        <v>90</v>
      </c>
      <c r="AT1199" t="s">
        <v>90</v>
      </c>
      <c r="AU1199" t="s">
        <v>90</v>
      </c>
      <c r="AW1199">
        <v>2</v>
      </c>
      <c r="AY1199">
        <v>138173</v>
      </c>
    </row>
    <row r="1200" spans="1:51" ht="12.75" customHeight="1" x14ac:dyDescent="0.2">
      <c r="A1200" t="s">
        <v>87</v>
      </c>
      <c r="B1200">
        <v>1996</v>
      </c>
      <c r="C1200" t="s">
        <v>90</v>
      </c>
      <c r="D1200" t="s">
        <v>90</v>
      </c>
      <c r="G1200">
        <v>1</v>
      </c>
      <c r="H1200" t="s">
        <v>90</v>
      </c>
      <c r="I1200" t="s">
        <v>90</v>
      </c>
      <c r="J1200" t="s">
        <v>90</v>
      </c>
      <c r="K1200" t="s">
        <v>90</v>
      </c>
      <c r="L1200" t="s">
        <v>90</v>
      </c>
      <c r="M1200" t="s">
        <v>90</v>
      </c>
      <c r="N1200" t="s">
        <v>90</v>
      </c>
      <c r="O1200">
        <v>0</v>
      </c>
      <c r="P1200" t="s">
        <v>90</v>
      </c>
      <c r="Q1200" t="s">
        <v>90</v>
      </c>
      <c r="R1200" t="s">
        <v>90</v>
      </c>
      <c r="S1200" t="s">
        <v>90</v>
      </c>
      <c r="T1200" t="s">
        <v>90</v>
      </c>
      <c r="U1200" t="s">
        <v>90</v>
      </c>
      <c r="V1200" t="s">
        <v>90</v>
      </c>
      <c r="W1200" t="s">
        <v>90</v>
      </c>
      <c r="X1200" t="s">
        <v>90</v>
      </c>
      <c r="Y1200" t="s">
        <v>90</v>
      </c>
      <c r="Z1200" t="s">
        <v>90</v>
      </c>
      <c r="AA1200" t="s">
        <v>90</v>
      </c>
      <c r="AB1200" t="s">
        <v>90</v>
      </c>
      <c r="AC1200">
        <v>11076</v>
      </c>
      <c r="AD1200">
        <f>AC1200/AY1200</f>
        <v>0.33298359433482949</v>
      </c>
      <c r="AH1200" t="s">
        <v>90</v>
      </c>
      <c r="AI1200" t="s">
        <v>90</v>
      </c>
      <c r="AJ1200" t="s">
        <v>90</v>
      </c>
      <c r="AK1200" t="s">
        <v>90</v>
      </c>
      <c r="AL1200" t="s">
        <v>90</v>
      </c>
      <c r="AM1200" t="s">
        <v>90</v>
      </c>
      <c r="AN1200">
        <v>0</v>
      </c>
      <c r="AO1200" t="s">
        <v>90</v>
      </c>
      <c r="AP1200" t="s">
        <v>90</v>
      </c>
      <c r="AQ1200">
        <v>0</v>
      </c>
      <c r="AR1200" t="s">
        <v>90</v>
      </c>
      <c r="AT1200" t="s">
        <v>90</v>
      </c>
      <c r="AU1200" t="s">
        <v>90</v>
      </c>
      <c r="AW1200">
        <v>2</v>
      </c>
      <c r="AY1200">
        <v>33262.9</v>
      </c>
    </row>
    <row r="1201" spans="1:51" ht="12.75" customHeight="1" x14ac:dyDescent="0.2">
      <c r="A1201" t="s">
        <v>88</v>
      </c>
      <c r="B1201">
        <v>1996</v>
      </c>
      <c r="C1201" t="s">
        <v>90</v>
      </c>
      <c r="D1201" t="s">
        <v>90</v>
      </c>
      <c r="G1201">
        <v>1</v>
      </c>
      <c r="H1201" t="s">
        <v>90</v>
      </c>
      <c r="I1201" t="s">
        <v>90</v>
      </c>
      <c r="J1201" t="s">
        <v>90</v>
      </c>
      <c r="K1201" t="s">
        <v>90</v>
      </c>
      <c r="L1201" t="s">
        <v>90</v>
      </c>
      <c r="M1201" t="s">
        <v>90</v>
      </c>
      <c r="N1201" t="s">
        <v>90</v>
      </c>
      <c r="O1201">
        <v>1</v>
      </c>
      <c r="P1201" t="s">
        <v>90</v>
      </c>
      <c r="Q1201" t="s">
        <v>90</v>
      </c>
      <c r="R1201" t="s">
        <v>90</v>
      </c>
      <c r="S1201" t="s">
        <v>90</v>
      </c>
      <c r="T1201" t="s">
        <v>90</v>
      </c>
      <c r="U1201" t="s">
        <v>90</v>
      </c>
      <c r="V1201" t="s">
        <v>90</v>
      </c>
      <c r="W1201" t="s">
        <v>90</v>
      </c>
      <c r="X1201" t="s">
        <v>90</v>
      </c>
      <c r="Y1201" t="s">
        <v>90</v>
      </c>
      <c r="Z1201" t="s">
        <v>90</v>
      </c>
      <c r="AA1201" t="s">
        <v>90</v>
      </c>
      <c r="AB1201" t="s">
        <v>90</v>
      </c>
      <c r="AC1201">
        <v>5562</v>
      </c>
      <c r="AD1201">
        <f>AC1201/AY1201</f>
        <v>4.5660151215387523E-2</v>
      </c>
      <c r="AH1201" t="s">
        <v>90</v>
      </c>
      <c r="AI1201" t="s">
        <v>90</v>
      </c>
      <c r="AJ1201" t="s">
        <v>90</v>
      </c>
      <c r="AK1201" t="s">
        <v>90</v>
      </c>
      <c r="AL1201" t="s">
        <v>90</v>
      </c>
      <c r="AM1201" t="s">
        <v>90</v>
      </c>
      <c r="AN1201">
        <v>0</v>
      </c>
      <c r="AO1201" t="s">
        <v>90</v>
      </c>
      <c r="AP1201" t="s">
        <v>90</v>
      </c>
      <c r="AQ1201">
        <v>0</v>
      </c>
      <c r="AR1201" t="s">
        <v>90</v>
      </c>
      <c r="AT1201" t="s">
        <v>90</v>
      </c>
      <c r="AU1201" t="s">
        <v>90</v>
      </c>
      <c r="AW1201">
        <v>2</v>
      </c>
      <c r="AY1201">
        <v>121813</v>
      </c>
    </row>
    <row r="1202" spans="1:51" ht="12.75" customHeight="1" x14ac:dyDescent="0.2">
      <c r="A1202" t="s">
        <v>89</v>
      </c>
      <c r="B1202">
        <v>1996</v>
      </c>
      <c r="C1202" t="s">
        <v>90</v>
      </c>
      <c r="D1202" t="s">
        <v>90</v>
      </c>
      <c r="G1202">
        <v>1</v>
      </c>
      <c r="H1202" t="s">
        <v>90</v>
      </c>
      <c r="I1202" t="s">
        <v>90</v>
      </c>
      <c r="J1202" t="s">
        <v>90</v>
      </c>
      <c r="K1202" t="s">
        <v>90</v>
      </c>
      <c r="L1202" t="s">
        <v>90</v>
      </c>
      <c r="M1202" t="s">
        <v>90</v>
      </c>
      <c r="N1202" t="s">
        <v>90</v>
      </c>
      <c r="O1202">
        <v>0</v>
      </c>
      <c r="P1202" t="s">
        <v>90</v>
      </c>
      <c r="Q1202" t="s">
        <v>90</v>
      </c>
      <c r="R1202" t="s">
        <v>90</v>
      </c>
      <c r="S1202" t="s">
        <v>90</v>
      </c>
      <c r="T1202" t="s">
        <v>90</v>
      </c>
      <c r="U1202" t="s">
        <v>90</v>
      </c>
      <c r="V1202" t="s">
        <v>90</v>
      </c>
      <c r="W1202" t="s">
        <v>90</v>
      </c>
      <c r="X1202" t="s">
        <v>90</v>
      </c>
      <c r="Y1202" t="s">
        <v>90</v>
      </c>
      <c r="Z1202" t="s">
        <v>90</v>
      </c>
      <c r="AA1202" t="s">
        <v>90</v>
      </c>
      <c r="AB1202" t="s">
        <v>90</v>
      </c>
      <c r="AC1202">
        <v>228</v>
      </c>
      <c r="AD1202">
        <f>AC1202/AY1202</f>
        <v>2.1355313070762889E-2</v>
      </c>
      <c r="AH1202" t="s">
        <v>90</v>
      </c>
      <c r="AI1202" t="s">
        <v>90</v>
      </c>
      <c r="AJ1202" t="s">
        <v>90</v>
      </c>
      <c r="AK1202" t="s">
        <v>90</v>
      </c>
      <c r="AL1202" t="s">
        <v>90</v>
      </c>
      <c r="AM1202" t="s">
        <v>90</v>
      </c>
      <c r="AN1202">
        <v>0</v>
      </c>
      <c r="AO1202" t="s">
        <v>90</v>
      </c>
      <c r="AP1202" t="s">
        <v>90</v>
      </c>
      <c r="AQ1202">
        <v>1</v>
      </c>
      <c r="AR1202" t="s">
        <v>90</v>
      </c>
      <c r="AT1202" t="s">
        <v>90</v>
      </c>
      <c r="AU1202" t="s">
        <v>90</v>
      </c>
      <c r="AW1202">
        <v>2</v>
      </c>
      <c r="AY1202">
        <v>10676.5</v>
      </c>
    </row>
    <row r="1203" spans="1:51" ht="12.75" customHeight="1" x14ac:dyDescent="0.2">
      <c r="A1203" t="s">
        <v>34</v>
      </c>
      <c r="B1203">
        <v>1997</v>
      </c>
      <c r="C1203" t="s">
        <v>90</v>
      </c>
      <c r="D1203" t="s">
        <v>90</v>
      </c>
      <c r="G1203">
        <v>1</v>
      </c>
      <c r="H1203" t="s">
        <v>90</v>
      </c>
      <c r="I1203" t="s">
        <v>90</v>
      </c>
      <c r="J1203" t="s">
        <v>90</v>
      </c>
      <c r="K1203" t="s">
        <v>90</v>
      </c>
      <c r="L1203" t="s">
        <v>90</v>
      </c>
      <c r="M1203" t="s">
        <v>90</v>
      </c>
      <c r="N1203" t="s">
        <v>90</v>
      </c>
      <c r="O1203">
        <v>0</v>
      </c>
      <c r="P1203" t="s">
        <v>90</v>
      </c>
      <c r="Q1203" t="s">
        <v>90</v>
      </c>
      <c r="R1203" t="s">
        <v>90</v>
      </c>
      <c r="S1203" t="s">
        <v>90</v>
      </c>
      <c r="T1203" t="s">
        <v>90</v>
      </c>
      <c r="U1203" t="s">
        <v>90</v>
      </c>
      <c r="V1203" t="s">
        <v>90</v>
      </c>
      <c r="W1203" t="s">
        <v>90</v>
      </c>
      <c r="X1203" t="s">
        <v>90</v>
      </c>
      <c r="Y1203" t="s">
        <v>90</v>
      </c>
      <c r="Z1203" t="s">
        <v>90</v>
      </c>
      <c r="AA1203" t="s">
        <v>90</v>
      </c>
      <c r="AB1203" t="s">
        <v>90</v>
      </c>
      <c r="AC1203">
        <v>4353</v>
      </c>
      <c r="AD1203">
        <f>AC1203/AY1203</f>
        <v>4.768884915731076E-2</v>
      </c>
      <c r="AH1203" t="s">
        <v>90</v>
      </c>
      <c r="AI1203" t="s">
        <v>90</v>
      </c>
      <c r="AJ1203" t="s">
        <v>90</v>
      </c>
      <c r="AK1203" t="s">
        <v>90</v>
      </c>
      <c r="AL1203" t="s">
        <v>90</v>
      </c>
      <c r="AM1203" t="s">
        <v>90</v>
      </c>
      <c r="AN1203">
        <v>0</v>
      </c>
      <c r="AO1203" t="s">
        <v>90</v>
      </c>
      <c r="AP1203" t="s">
        <v>90</v>
      </c>
      <c r="AQ1203">
        <v>0</v>
      </c>
      <c r="AR1203" t="s">
        <v>90</v>
      </c>
      <c r="AT1203" t="s">
        <v>90</v>
      </c>
      <c r="AU1203" t="s">
        <v>90</v>
      </c>
      <c r="AW1203">
        <v>2</v>
      </c>
      <c r="AY1203">
        <v>91279.2</v>
      </c>
    </row>
    <row r="1204" spans="1:51" ht="12.75" customHeight="1" x14ac:dyDescent="0.2">
      <c r="A1204" t="s">
        <v>35</v>
      </c>
      <c r="B1204">
        <v>1997</v>
      </c>
      <c r="C1204" t="s">
        <v>90</v>
      </c>
      <c r="D1204" t="s">
        <v>90</v>
      </c>
      <c r="G1204">
        <v>1</v>
      </c>
      <c r="H1204" t="s">
        <v>90</v>
      </c>
      <c r="I1204" t="s">
        <v>90</v>
      </c>
      <c r="J1204" t="s">
        <v>90</v>
      </c>
      <c r="K1204" t="s">
        <v>90</v>
      </c>
      <c r="L1204" t="s">
        <v>90</v>
      </c>
      <c r="M1204" t="s">
        <v>90</v>
      </c>
      <c r="N1204" t="s">
        <v>90</v>
      </c>
      <c r="O1204">
        <v>1</v>
      </c>
      <c r="P1204" t="s">
        <v>90</v>
      </c>
      <c r="Q1204" t="s">
        <v>90</v>
      </c>
      <c r="R1204" t="s">
        <v>90</v>
      </c>
      <c r="S1204" t="s">
        <v>90</v>
      </c>
      <c r="T1204" t="s">
        <v>90</v>
      </c>
      <c r="U1204" t="s">
        <v>90</v>
      </c>
      <c r="V1204">
        <v>0</v>
      </c>
      <c r="W1204">
        <v>0</v>
      </c>
      <c r="X1204">
        <v>0</v>
      </c>
      <c r="Y1204">
        <v>0</v>
      </c>
      <c r="Z1204">
        <v>1</v>
      </c>
      <c r="AA1204">
        <v>0</v>
      </c>
      <c r="AB1204">
        <v>0</v>
      </c>
      <c r="AC1204">
        <v>1871</v>
      </c>
      <c r="AD1204">
        <f>AC1204/AY1204</f>
        <v>0.11281958514230583</v>
      </c>
      <c r="AH1204" t="s">
        <v>90</v>
      </c>
      <c r="AI1204" t="s">
        <v>90</v>
      </c>
      <c r="AJ1204" t="s">
        <v>90</v>
      </c>
      <c r="AK1204" t="s">
        <v>90</v>
      </c>
      <c r="AL1204" t="s">
        <v>90</v>
      </c>
      <c r="AM1204" t="s">
        <v>90</v>
      </c>
      <c r="AN1204">
        <v>0</v>
      </c>
      <c r="AO1204" t="s">
        <v>90</v>
      </c>
      <c r="AP1204" t="s">
        <v>90</v>
      </c>
      <c r="AQ1204">
        <v>1</v>
      </c>
      <c r="AR1204" t="s">
        <v>90</v>
      </c>
      <c r="AT1204" t="s">
        <v>90</v>
      </c>
      <c r="AU1204" t="s">
        <v>90</v>
      </c>
      <c r="AW1204">
        <v>2</v>
      </c>
      <c r="AY1204">
        <v>16584</v>
      </c>
    </row>
    <row r="1205" spans="1:51" ht="12.75" customHeight="1" x14ac:dyDescent="0.2">
      <c r="A1205" t="s">
        <v>36</v>
      </c>
      <c r="B1205">
        <v>1997</v>
      </c>
      <c r="C1205" t="s">
        <v>90</v>
      </c>
      <c r="D1205" t="s">
        <v>90</v>
      </c>
      <c r="G1205">
        <v>1</v>
      </c>
      <c r="H1205" t="s">
        <v>90</v>
      </c>
      <c r="I1205" t="s">
        <v>90</v>
      </c>
      <c r="J1205" t="s">
        <v>90</v>
      </c>
      <c r="K1205" t="s">
        <v>90</v>
      </c>
      <c r="L1205" t="s">
        <v>90</v>
      </c>
      <c r="M1205" t="s">
        <v>90</v>
      </c>
      <c r="N1205" t="s">
        <v>90</v>
      </c>
      <c r="O1205">
        <v>0</v>
      </c>
      <c r="P1205" t="s">
        <v>90</v>
      </c>
      <c r="Q1205" t="s">
        <v>90</v>
      </c>
      <c r="R1205" t="s">
        <v>90</v>
      </c>
      <c r="S1205" t="s">
        <v>90</v>
      </c>
      <c r="T1205" t="s">
        <v>90</v>
      </c>
      <c r="U1205" t="s">
        <v>90</v>
      </c>
      <c r="V1205" t="s">
        <v>90</v>
      </c>
      <c r="W1205" t="s">
        <v>90</v>
      </c>
      <c r="X1205" t="s">
        <v>90</v>
      </c>
      <c r="Y1205" t="s">
        <v>90</v>
      </c>
      <c r="Z1205" t="s">
        <v>90</v>
      </c>
      <c r="AA1205" t="s">
        <v>90</v>
      </c>
      <c r="AB1205" t="s">
        <v>90</v>
      </c>
      <c r="AC1205">
        <v>3381</v>
      </c>
      <c r="AD1205">
        <f>AC1205/AY1205</f>
        <v>3.2856823548847919E-2</v>
      </c>
      <c r="AH1205" t="s">
        <v>90</v>
      </c>
      <c r="AI1205" t="s">
        <v>90</v>
      </c>
      <c r="AJ1205" t="s">
        <v>90</v>
      </c>
      <c r="AK1205" t="s">
        <v>90</v>
      </c>
      <c r="AL1205" t="s">
        <v>90</v>
      </c>
      <c r="AM1205" t="s">
        <v>90</v>
      </c>
      <c r="AN1205">
        <v>0</v>
      </c>
      <c r="AO1205" t="s">
        <v>90</v>
      </c>
      <c r="AP1205" t="s">
        <v>90</v>
      </c>
      <c r="AQ1205">
        <v>0</v>
      </c>
      <c r="AR1205" t="s">
        <v>90</v>
      </c>
      <c r="AT1205" t="s">
        <v>90</v>
      </c>
      <c r="AU1205" t="s">
        <v>90</v>
      </c>
      <c r="AW1205">
        <v>2</v>
      </c>
      <c r="AY1205">
        <v>102901</v>
      </c>
    </row>
    <row r="1206" spans="1:51" ht="12.75" customHeight="1" x14ac:dyDescent="0.2">
      <c r="A1206" t="s">
        <v>38</v>
      </c>
      <c r="B1206">
        <v>1997</v>
      </c>
      <c r="C1206" t="s">
        <v>90</v>
      </c>
      <c r="D1206" t="s">
        <v>90</v>
      </c>
      <c r="G1206">
        <v>1</v>
      </c>
      <c r="H1206" t="s">
        <v>90</v>
      </c>
      <c r="I1206" t="s">
        <v>90</v>
      </c>
      <c r="J1206" t="s">
        <v>90</v>
      </c>
      <c r="K1206" t="s">
        <v>90</v>
      </c>
      <c r="L1206" t="s">
        <v>90</v>
      </c>
      <c r="M1206" t="s">
        <v>90</v>
      </c>
      <c r="N1206" t="s">
        <v>90</v>
      </c>
      <c r="O1206">
        <v>0</v>
      </c>
      <c r="P1206" t="s">
        <v>90</v>
      </c>
      <c r="Q1206" t="s">
        <v>90</v>
      </c>
      <c r="R1206" t="s">
        <v>90</v>
      </c>
      <c r="S1206" t="s">
        <v>90</v>
      </c>
      <c r="T1206" t="s">
        <v>90</v>
      </c>
      <c r="U1206" t="s">
        <v>90</v>
      </c>
      <c r="V1206" t="s">
        <v>90</v>
      </c>
      <c r="W1206" t="s">
        <v>90</v>
      </c>
      <c r="X1206" t="s">
        <v>90</v>
      </c>
      <c r="Y1206" t="s">
        <v>90</v>
      </c>
      <c r="Z1206" t="s">
        <v>90</v>
      </c>
      <c r="AA1206" t="s">
        <v>90</v>
      </c>
      <c r="AB1206" t="s">
        <v>90</v>
      </c>
      <c r="AC1206">
        <v>7788</v>
      </c>
      <c r="AD1206">
        <f>AC1206/AY1206</f>
        <v>0.15264691873923211</v>
      </c>
      <c r="AH1206" t="s">
        <v>90</v>
      </c>
      <c r="AI1206" t="s">
        <v>90</v>
      </c>
      <c r="AJ1206" t="s">
        <v>90</v>
      </c>
      <c r="AK1206" t="s">
        <v>90</v>
      </c>
      <c r="AL1206" t="s">
        <v>90</v>
      </c>
      <c r="AM1206" t="s">
        <v>90</v>
      </c>
      <c r="AN1206">
        <v>0</v>
      </c>
      <c r="AO1206" t="s">
        <v>90</v>
      </c>
      <c r="AP1206" t="s">
        <v>90</v>
      </c>
      <c r="AQ1206">
        <v>0</v>
      </c>
      <c r="AR1206" t="s">
        <v>90</v>
      </c>
      <c r="AT1206" t="s">
        <v>90</v>
      </c>
      <c r="AU1206" t="s">
        <v>90</v>
      </c>
      <c r="AW1206">
        <v>2</v>
      </c>
      <c r="AY1206">
        <v>51019.7</v>
      </c>
    </row>
    <row r="1207" spans="1:51" ht="12.75" customHeight="1" x14ac:dyDescent="0.2">
      <c r="A1207" t="s">
        <v>39</v>
      </c>
      <c r="B1207">
        <v>1997</v>
      </c>
      <c r="C1207" t="s">
        <v>90</v>
      </c>
      <c r="D1207" t="s">
        <v>90</v>
      </c>
      <c r="G1207">
        <v>1</v>
      </c>
      <c r="H1207" t="s">
        <v>90</v>
      </c>
      <c r="I1207" t="s">
        <v>90</v>
      </c>
      <c r="J1207" t="s">
        <v>90</v>
      </c>
      <c r="K1207" t="s">
        <v>90</v>
      </c>
      <c r="L1207" t="s">
        <v>90</v>
      </c>
      <c r="M1207" t="s">
        <v>90</v>
      </c>
      <c r="N1207" t="s">
        <v>90</v>
      </c>
      <c r="O1207">
        <v>1</v>
      </c>
      <c r="P1207" t="s">
        <v>90</v>
      </c>
      <c r="Q1207" t="s">
        <v>90</v>
      </c>
      <c r="R1207" t="s">
        <v>90</v>
      </c>
      <c r="S1207" t="s">
        <v>90</v>
      </c>
      <c r="T1207" t="s">
        <v>90</v>
      </c>
      <c r="U1207" t="s">
        <v>90</v>
      </c>
      <c r="V1207" t="s">
        <v>90</v>
      </c>
      <c r="W1207" t="s">
        <v>90</v>
      </c>
      <c r="X1207" t="s">
        <v>90</v>
      </c>
      <c r="Y1207" t="s">
        <v>90</v>
      </c>
      <c r="Z1207" t="s">
        <v>90</v>
      </c>
      <c r="AA1207" t="s">
        <v>90</v>
      </c>
      <c r="AB1207" t="s">
        <v>90</v>
      </c>
      <c r="AC1207">
        <v>90213</v>
      </c>
      <c r="AD1207">
        <f>AC1207/AY1207</f>
        <v>0.10579762493931</v>
      </c>
      <c r="AH1207" t="s">
        <v>90</v>
      </c>
      <c r="AI1207" t="s">
        <v>90</v>
      </c>
      <c r="AJ1207" t="s">
        <v>90</v>
      </c>
      <c r="AK1207" t="s">
        <v>90</v>
      </c>
      <c r="AL1207" t="s">
        <v>90</v>
      </c>
      <c r="AM1207" t="s">
        <v>90</v>
      </c>
      <c r="AN1207">
        <v>0</v>
      </c>
      <c r="AO1207" t="s">
        <v>90</v>
      </c>
      <c r="AP1207" t="s">
        <v>90</v>
      </c>
      <c r="AQ1207">
        <v>0.5</v>
      </c>
      <c r="AR1207" t="s">
        <v>90</v>
      </c>
      <c r="AT1207" t="s">
        <v>90</v>
      </c>
      <c r="AU1207" t="s">
        <v>90</v>
      </c>
      <c r="AW1207">
        <v>2</v>
      </c>
      <c r="AY1207">
        <v>852694</v>
      </c>
    </row>
    <row r="1208" spans="1:51" ht="12.75" customHeight="1" x14ac:dyDescent="0.2">
      <c r="A1208" t="s">
        <v>40</v>
      </c>
      <c r="B1208">
        <v>1997</v>
      </c>
      <c r="C1208" t="s">
        <v>90</v>
      </c>
      <c r="D1208" t="s">
        <v>90</v>
      </c>
      <c r="G1208">
        <v>1</v>
      </c>
      <c r="H1208" t="s">
        <v>90</v>
      </c>
      <c r="I1208" t="s">
        <v>90</v>
      </c>
      <c r="J1208" t="s">
        <v>90</v>
      </c>
      <c r="K1208" t="s">
        <v>90</v>
      </c>
      <c r="L1208" t="s">
        <v>90</v>
      </c>
      <c r="M1208" t="s">
        <v>90</v>
      </c>
      <c r="N1208" t="s">
        <v>90</v>
      </c>
      <c r="O1208">
        <v>0</v>
      </c>
      <c r="P1208" t="s">
        <v>90</v>
      </c>
      <c r="Q1208" t="s">
        <v>90</v>
      </c>
      <c r="R1208" t="s">
        <v>90</v>
      </c>
      <c r="S1208" t="s">
        <v>90</v>
      </c>
      <c r="T1208" t="s">
        <v>90</v>
      </c>
      <c r="U1208" t="s">
        <v>90</v>
      </c>
      <c r="V1208" t="s">
        <v>90</v>
      </c>
      <c r="W1208" t="s">
        <v>90</v>
      </c>
      <c r="X1208" t="s">
        <v>90</v>
      </c>
      <c r="Y1208" t="s">
        <v>90</v>
      </c>
      <c r="Z1208" t="s">
        <v>90</v>
      </c>
      <c r="AA1208" t="s">
        <v>90</v>
      </c>
      <c r="AB1208" t="s">
        <v>90</v>
      </c>
      <c r="AC1208">
        <v>62222</v>
      </c>
      <c r="AD1208">
        <f>AC1208/AY1208</f>
        <v>0.58816523300879098</v>
      </c>
      <c r="AE1208">
        <v>428.02800000000002</v>
      </c>
      <c r="AH1208" t="s">
        <v>90</v>
      </c>
      <c r="AI1208" t="s">
        <v>90</v>
      </c>
      <c r="AJ1208" t="s">
        <v>90</v>
      </c>
      <c r="AK1208" t="s">
        <v>90</v>
      </c>
      <c r="AL1208" t="s">
        <v>90</v>
      </c>
      <c r="AM1208" t="s">
        <v>90</v>
      </c>
      <c r="AN1208">
        <v>0</v>
      </c>
      <c r="AO1208" t="s">
        <v>90</v>
      </c>
      <c r="AP1208" t="s">
        <v>90</v>
      </c>
      <c r="AQ1208">
        <v>1</v>
      </c>
      <c r="AR1208" t="s">
        <v>90</v>
      </c>
      <c r="AT1208" t="s">
        <v>90</v>
      </c>
      <c r="AU1208" t="s">
        <v>90</v>
      </c>
      <c r="AW1208">
        <v>2</v>
      </c>
      <c r="AY1208">
        <v>105790</v>
      </c>
    </row>
    <row r="1209" spans="1:51" ht="12.75" customHeight="1" x14ac:dyDescent="0.2">
      <c r="A1209" t="s">
        <v>41</v>
      </c>
      <c r="B1209">
        <v>1997</v>
      </c>
      <c r="C1209" t="s">
        <v>90</v>
      </c>
      <c r="D1209" t="s">
        <v>90</v>
      </c>
      <c r="G1209">
        <v>1</v>
      </c>
      <c r="H1209" t="s">
        <v>90</v>
      </c>
      <c r="I1209" t="s">
        <v>90</v>
      </c>
      <c r="J1209" t="s">
        <v>90</v>
      </c>
      <c r="K1209" t="s">
        <v>90</v>
      </c>
      <c r="L1209" t="s">
        <v>90</v>
      </c>
      <c r="M1209" t="s">
        <v>90</v>
      </c>
      <c r="N1209" t="s">
        <v>90</v>
      </c>
      <c r="O1209">
        <v>0</v>
      </c>
      <c r="P1209" t="s">
        <v>90</v>
      </c>
      <c r="Q1209" t="s">
        <v>90</v>
      </c>
      <c r="R1209" t="s">
        <v>90</v>
      </c>
      <c r="S1209" t="s">
        <v>90</v>
      </c>
      <c r="T1209" t="s">
        <v>90</v>
      </c>
      <c r="U1209" t="s">
        <v>90</v>
      </c>
      <c r="V1209" t="s">
        <v>90</v>
      </c>
      <c r="W1209" t="s">
        <v>90</v>
      </c>
      <c r="X1209" t="s">
        <v>90</v>
      </c>
      <c r="Y1209" t="s">
        <v>90</v>
      </c>
      <c r="Z1209" t="s">
        <v>90</v>
      </c>
      <c r="AA1209" t="s">
        <v>90</v>
      </c>
      <c r="AB1209" t="s">
        <v>90</v>
      </c>
      <c r="AC1209">
        <v>220632</v>
      </c>
      <c r="AD1209">
        <f>AC1209/AY1209</f>
        <v>1.9344012204424104</v>
      </c>
      <c r="AH1209" t="s">
        <v>90</v>
      </c>
      <c r="AI1209" t="s">
        <v>90</v>
      </c>
      <c r="AJ1209" t="s">
        <v>90</v>
      </c>
      <c r="AK1209" t="s">
        <v>90</v>
      </c>
      <c r="AL1209" t="s">
        <v>90</v>
      </c>
      <c r="AM1209" t="s">
        <v>90</v>
      </c>
      <c r="AN1209">
        <v>0</v>
      </c>
      <c r="AO1209" t="s">
        <v>90</v>
      </c>
      <c r="AP1209" t="s">
        <v>90</v>
      </c>
      <c r="AQ1209">
        <v>1</v>
      </c>
      <c r="AR1209" t="s">
        <v>90</v>
      </c>
      <c r="AT1209" t="s">
        <v>90</v>
      </c>
      <c r="AU1209" t="s">
        <v>90</v>
      </c>
      <c r="AW1209">
        <v>2</v>
      </c>
      <c r="AY1209">
        <v>114057</v>
      </c>
    </row>
    <row r="1210" spans="1:51" ht="12.75" customHeight="1" x14ac:dyDescent="0.2">
      <c r="A1210" t="s">
        <v>42</v>
      </c>
      <c r="B1210">
        <v>1997</v>
      </c>
      <c r="C1210" t="s">
        <v>90</v>
      </c>
      <c r="D1210" t="s">
        <v>90</v>
      </c>
      <c r="G1210">
        <v>1</v>
      </c>
      <c r="H1210" t="s">
        <v>90</v>
      </c>
      <c r="I1210" t="s">
        <v>90</v>
      </c>
      <c r="J1210" t="s">
        <v>90</v>
      </c>
      <c r="K1210" t="s">
        <v>90</v>
      </c>
      <c r="L1210" t="s">
        <v>90</v>
      </c>
      <c r="M1210" t="s">
        <v>90</v>
      </c>
      <c r="N1210" t="s">
        <v>90</v>
      </c>
      <c r="O1210">
        <v>0</v>
      </c>
      <c r="P1210" t="s">
        <v>90</v>
      </c>
      <c r="Q1210" t="s">
        <v>90</v>
      </c>
      <c r="R1210" t="s">
        <v>90</v>
      </c>
      <c r="S1210" t="s">
        <v>90</v>
      </c>
      <c r="T1210" t="s">
        <v>90</v>
      </c>
      <c r="U1210" t="s">
        <v>90</v>
      </c>
      <c r="V1210" t="s">
        <v>90</v>
      </c>
      <c r="W1210" t="s">
        <v>90</v>
      </c>
      <c r="X1210" t="s">
        <v>90</v>
      </c>
      <c r="Y1210" t="s">
        <v>90</v>
      </c>
      <c r="Z1210" t="s">
        <v>90</v>
      </c>
      <c r="AA1210" t="s">
        <v>90</v>
      </c>
      <c r="AB1210" t="s">
        <v>90</v>
      </c>
      <c r="AC1210">
        <v>203</v>
      </c>
      <c r="AD1210">
        <f>AC1210/AY1210</f>
        <v>1.0191991002932081E-2</v>
      </c>
      <c r="AH1210" t="s">
        <v>90</v>
      </c>
      <c r="AI1210" t="s">
        <v>90</v>
      </c>
      <c r="AJ1210" t="s">
        <v>90</v>
      </c>
      <c r="AK1210" t="s">
        <v>90</v>
      </c>
      <c r="AL1210" t="s">
        <v>90</v>
      </c>
      <c r="AM1210" t="s">
        <v>90</v>
      </c>
      <c r="AN1210">
        <v>0</v>
      </c>
      <c r="AO1210" t="s">
        <v>90</v>
      </c>
      <c r="AP1210" t="s">
        <v>90</v>
      </c>
      <c r="AQ1210">
        <v>0</v>
      </c>
      <c r="AR1210" t="s">
        <v>90</v>
      </c>
      <c r="AT1210" t="s">
        <v>90</v>
      </c>
      <c r="AU1210" t="s">
        <v>90</v>
      </c>
      <c r="AW1210">
        <v>2</v>
      </c>
      <c r="AY1210">
        <v>19917.599999999999</v>
      </c>
    </row>
    <row r="1211" spans="1:51" ht="12.75" customHeight="1" x14ac:dyDescent="0.2">
      <c r="A1211" t="s">
        <v>43</v>
      </c>
      <c r="B1211">
        <v>1997</v>
      </c>
      <c r="C1211" t="s">
        <v>90</v>
      </c>
      <c r="D1211" t="s">
        <v>90</v>
      </c>
      <c r="G1211">
        <v>1</v>
      </c>
      <c r="H1211" t="s">
        <v>90</v>
      </c>
      <c r="I1211" t="s">
        <v>90</v>
      </c>
      <c r="J1211" t="s">
        <v>90</v>
      </c>
      <c r="K1211" t="s">
        <v>90</v>
      </c>
      <c r="L1211" t="s">
        <v>90</v>
      </c>
      <c r="M1211" t="s">
        <v>90</v>
      </c>
      <c r="N1211" t="s">
        <v>90</v>
      </c>
      <c r="O1211">
        <v>1</v>
      </c>
      <c r="P1211" t="s">
        <v>90</v>
      </c>
      <c r="Q1211" t="s">
        <v>90</v>
      </c>
      <c r="R1211" t="s">
        <v>90</v>
      </c>
      <c r="S1211" t="s">
        <v>90</v>
      </c>
      <c r="T1211" t="s">
        <v>90</v>
      </c>
      <c r="U1211" t="s">
        <v>90</v>
      </c>
      <c r="V1211" t="s">
        <v>90</v>
      </c>
      <c r="W1211" t="s">
        <v>90</v>
      </c>
      <c r="X1211" t="s">
        <v>90</v>
      </c>
      <c r="Y1211" t="s">
        <v>90</v>
      </c>
      <c r="Z1211" t="s">
        <v>90</v>
      </c>
      <c r="AA1211" t="s">
        <v>90</v>
      </c>
      <c r="AB1211" t="s">
        <v>90</v>
      </c>
      <c r="AC1211">
        <v>64907</v>
      </c>
      <c r="AD1211">
        <f>AC1211/AY1211</f>
        <v>0.17247637673919283</v>
      </c>
      <c r="AH1211" t="s">
        <v>90</v>
      </c>
      <c r="AI1211" t="s">
        <v>90</v>
      </c>
      <c r="AJ1211" t="s">
        <v>90</v>
      </c>
      <c r="AK1211" t="s">
        <v>90</v>
      </c>
      <c r="AL1211" t="s">
        <v>90</v>
      </c>
      <c r="AM1211" t="s">
        <v>90</v>
      </c>
      <c r="AN1211">
        <v>0</v>
      </c>
      <c r="AO1211" t="s">
        <v>90</v>
      </c>
      <c r="AP1211" t="s">
        <v>90</v>
      </c>
      <c r="AQ1211">
        <v>0</v>
      </c>
      <c r="AR1211" t="s">
        <v>90</v>
      </c>
      <c r="AT1211" t="s">
        <v>90</v>
      </c>
      <c r="AU1211" t="s">
        <v>90</v>
      </c>
      <c r="AW1211">
        <v>2</v>
      </c>
      <c r="AY1211">
        <v>376324</v>
      </c>
    </row>
    <row r="1212" spans="1:51" ht="12.75" customHeight="1" x14ac:dyDescent="0.2">
      <c r="A1212" t="s">
        <v>45</v>
      </c>
      <c r="B1212">
        <v>1997</v>
      </c>
      <c r="C1212" t="s">
        <v>90</v>
      </c>
      <c r="D1212" t="s">
        <v>90</v>
      </c>
      <c r="G1212">
        <v>1</v>
      </c>
      <c r="H1212" t="s">
        <v>90</v>
      </c>
      <c r="I1212" t="s">
        <v>90</v>
      </c>
      <c r="J1212" t="s">
        <v>90</v>
      </c>
      <c r="K1212" t="s">
        <v>90</v>
      </c>
      <c r="L1212" t="s">
        <v>90</v>
      </c>
      <c r="M1212" t="s">
        <v>90</v>
      </c>
      <c r="N1212" t="s">
        <v>90</v>
      </c>
      <c r="O1212">
        <v>1</v>
      </c>
      <c r="P1212" t="s">
        <v>90</v>
      </c>
      <c r="Q1212" t="s">
        <v>90</v>
      </c>
      <c r="R1212" t="s">
        <v>90</v>
      </c>
      <c r="S1212" t="s">
        <v>90</v>
      </c>
      <c r="T1212" t="s">
        <v>90</v>
      </c>
      <c r="U1212" t="s">
        <v>90</v>
      </c>
      <c r="V1212">
        <v>0</v>
      </c>
      <c r="W1212">
        <v>0</v>
      </c>
      <c r="X1212">
        <v>0</v>
      </c>
      <c r="Y1212">
        <v>0</v>
      </c>
      <c r="Z1212">
        <v>1</v>
      </c>
      <c r="AA1212">
        <v>0</v>
      </c>
      <c r="AB1212">
        <v>0</v>
      </c>
      <c r="AC1212">
        <v>0</v>
      </c>
      <c r="AD1212">
        <f>AC1212/AY1212</f>
        <v>0</v>
      </c>
      <c r="AH1212" t="s">
        <v>90</v>
      </c>
      <c r="AI1212" t="s">
        <v>90</v>
      </c>
      <c r="AJ1212" t="s">
        <v>90</v>
      </c>
      <c r="AK1212" t="s">
        <v>90</v>
      </c>
      <c r="AL1212" t="s">
        <v>90</v>
      </c>
      <c r="AM1212" t="s">
        <v>90</v>
      </c>
      <c r="AN1212">
        <v>0</v>
      </c>
      <c r="AO1212" t="s">
        <v>90</v>
      </c>
      <c r="AP1212" t="s">
        <v>90</v>
      </c>
      <c r="AQ1212">
        <v>0</v>
      </c>
      <c r="AR1212" t="s">
        <v>90</v>
      </c>
      <c r="AT1212" t="s">
        <v>90</v>
      </c>
      <c r="AU1212" t="s">
        <v>90</v>
      </c>
      <c r="AW1212">
        <v>2</v>
      </c>
      <c r="AY1212">
        <v>180808</v>
      </c>
    </row>
    <row r="1213" spans="1:51" ht="12.75" customHeight="1" x14ac:dyDescent="0.2">
      <c r="A1213" t="s">
        <v>47</v>
      </c>
      <c r="B1213">
        <v>1997</v>
      </c>
      <c r="C1213" t="s">
        <v>90</v>
      </c>
      <c r="D1213" t="s">
        <v>90</v>
      </c>
      <c r="G1213">
        <v>1</v>
      </c>
      <c r="H1213" t="s">
        <v>90</v>
      </c>
      <c r="I1213" t="s">
        <v>90</v>
      </c>
      <c r="J1213" t="s">
        <v>90</v>
      </c>
      <c r="K1213" t="s">
        <v>90</v>
      </c>
      <c r="L1213" t="s">
        <v>90</v>
      </c>
      <c r="M1213" t="s">
        <v>90</v>
      </c>
      <c r="N1213" t="s">
        <v>90</v>
      </c>
      <c r="O1213">
        <v>1</v>
      </c>
      <c r="P1213" t="s">
        <v>90</v>
      </c>
      <c r="Q1213" t="s">
        <v>90</v>
      </c>
      <c r="R1213" t="s">
        <v>90</v>
      </c>
      <c r="S1213" t="s">
        <v>90</v>
      </c>
      <c r="T1213" t="s">
        <v>90</v>
      </c>
      <c r="U1213" t="s">
        <v>90</v>
      </c>
      <c r="V1213">
        <v>0</v>
      </c>
      <c r="W1213">
        <v>0</v>
      </c>
      <c r="X1213">
        <v>0</v>
      </c>
      <c r="Y1213">
        <v>0</v>
      </c>
      <c r="Z1213">
        <v>0</v>
      </c>
      <c r="AA1213">
        <v>0</v>
      </c>
      <c r="AB1213">
        <v>0</v>
      </c>
      <c r="AC1213">
        <v>0</v>
      </c>
      <c r="AD1213">
        <f>AC1213/AY1213</f>
        <v>0</v>
      </c>
      <c r="AE1213">
        <v>0</v>
      </c>
      <c r="AH1213" t="s">
        <v>90</v>
      </c>
      <c r="AI1213" t="s">
        <v>90</v>
      </c>
      <c r="AJ1213" t="s">
        <v>90</v>
      </c>
      <c r="AK1213" t="s">
        <v>90</v>
      </c>
      <c r="AL1213" t="s">
        <v>90</v>
      </c>
      <c r="AM1213" t="s">
        <v>90</v>
      </c>
      <c r="AN1213">
        <v>0</v>
      </c>
      <c r="AO1213" t="s">
        <v>90</v>
      </c>
      <c r="AP1213" t="s">
        <v>90</v>
      </c>
      <c r="AQ1213">
        <v>1</v>
      </c>
      <c r="AR1213" t="s">
        <v>90</v>
      </c>
      <c r="AT1213" t="s">
        <v>90</v>
      </c>
      <c r="AU1213" t="s">
        <v>90</v>
      </c>
      <c r="AW1213">
        <v>2</v>
      </c>
      <c r="AY1213">
        <v>31141.599999999999</v>
      </c>
    </row>
    <row r="1214" spans="1:51" ht="12.75" customHeight="1" x14ac:dyDescent="0.2">
      <c r="A1214" t="s">
        <v>48</v>
      </c>
      <c r="B1214">
        <v>1997</v>
      </c>
      <c r="C1214" t="s">
        <v>90</v>
      </c>
      <c r="D1214" t="s">
        <v>90</v>
      </c>
      <c r="G1214">
        <v>1</v>
      </c>
      <c r="H1214" t="s">
        <v>90</v>
      </c>
      <c r="I1214" t="s">
        <v>90</v>
      </c>
      <c r="J1214" t="s">
        <v>90</v>
      </c>
      <c r="K1214" t="s">
        <v>90</v>
      </c>
      <c r="L1214" t="s">
        <v>90</v>
      </c>
      <c r="M1214" t="s">
        <v>90</v>
      </c>
      <c r="N1214" t="s">
        <v>90</v>
      </c>
      <c r="O1214">
        <v>1</v>
      </c>
      <c r="P1214" t="s">
        <v>90</v>
      </c>
      <c r="Q1214" t="s">
        <v>90</v>
      </c>
      <c r="R1214" t="s">
        <v>90</v>
      </c>
      <c r="S1214" t="s">
        <v>90</v>
      </c>
      <c r="T1214" t="s">
        <v>90</v>
      </c>
      <c r="U1214" t="s">
        <v>90</v>
      </c>
      <c r="V1214" t="s">
        <v>90</v>
      </c>
      <c r="W1214" t="s">
        <v>90</v>
      </c>
      <c r="X1214" t="s">
        <v>90</v>
      </c>
      <c r="Y1214" t="s">
        <v>90</v>
      </c>
      <c r="Z1214" t="s">
        <v>90</v>
      </c>
      <c r="AA1214" t="s">
        <v>90</v>
      </c>
      <c r="AB1214" t="s">
        <v>90</v>
      </c>
      <c r="AC1214">
        <v>0</v>
      </c>
      <c r="AD1214">
        <f>AC1214/AY1214</f>
        <v>0</v>
      </c>
      <c r="AH1214" t="s">
        <v>90</v>
      </c>
      <c r="AI1214" t="s">
        <v>90</v>
      </c>
      <c r="AJ1214" t="s">
        <v>90</v>
      </c>
      <c r="AK1214" t="s">
        <v>90</v>
      </c>
      <c r="AL1214" t="s">
        <v>90</v>
      </c>
      <c r="AM1214" t="s">
        <v>90</v>
      </c>
      <c r="AN1214">
        <v>0</v>
      </c>
      <c r="AO1214" t="s">
        <v>90</v>
      </c>
      <c r="AP1214" t="s">
        <v>90</v>
      </c>
      <c r="AQ1214">
        <v>0</v>
      </c>
      <c r="AR1214" t="s">
        <v>90</v>
      </c>
      <c r="AT1214" t="s">
        <v>90</v>
      </c>
      <c r="AU1214" t="s">
        <v>90</v>
      </c>
      <c r="AW1214">
        <v>2</v>
      </c>
      <c r="AY1214">
        <v>25482.2</v>
      </c>
    </row>
    <row r="1215" spans="1:51" ht="12.75" customHeight="1" x14ac:dyDescent="0.2">
      <c r="A1215" t="s">
        <v>49</v>
      </c>
      <c r="B1215">
        <v>1997</v>
      </c>
      <c r="C1215" t="s">
        <v>90</v>
      </c>
      <c r="D1215" t="s">
        <v>90</v>
      </c>
      <c r="G1215">
        <v>1</v>
      </c>
      <c r="H1215" t="s">
        <v>90</v>
      </c>
      <c r="I1215" t="s">
        <v>90</v>
      </c>
      <c r="J1215" t="s">
        <v>90</v>
      </c>
      <c r="K1215" t="s">
        <v>90</v>
      </c>
      <c r="L1215" t="s">
        <v>90</v>
      </c>
      <c r="M1215" t="s">
        <v>90</v>
      </c>
      <c r="N1215" t="s">
        <v>90</v>
      </c>
      <c r="O1215">
        <v>1</v>
      </c>
      <c r="P1215" t="s">
        <v>90</v>
      </c>
      <c r="Q1215" t="s">
        <v>90</v>
      </c>
      <c r="R1215" t="s">
        <v>90</v>
      </c>
      <c r="S1215" t="s">
        <v>90</v>
      </c>
      <c r="T1215" t="s">
        <v>90</v>
      </c>
      <c r="U1215" t="s">
        <v>90</v>
      </c>
      <c r="V1215" t="s">
        <v>90</v>
      </c>
      <c r="W1215" t="s">
        <v>90</v>
      </c>
      <c r="X1215" t="s">
        <v>90</v>
      </c>
      <c r="Y1215" t="s">
        <v>90</v>
      </c>
      <c r="Z1215" t="s">
        <v>90</v>
      </c>
      <c r="AA1215" t="s">
        <v>90</v>
      </c>
      <c r="AB1215" t="s">
        <v>90</v>
      </c>
      <c r="AC1215">
        <v>317207</v>
      </c>
      <c r="AD1215">
        <f>AC1215/AY1215</f>
        <v>0.94307205184997989</v>
      </c>
      <c r="AH1215" t="s">
        <v>90</v>
      </c>
      <c r="AI1215" t="s">
        <v>90</v>
      </c>
      <c r="AJ1215" t="s">
        <v>90</v>
      </c>
      <c r="AK1215" t="s">
        <v>90</v>
      </c>
      <c r="AL1215" t="s">
        <v>90</v>
      </c>
      <c r="AM1215" t="s">
        <v>90</v>
      </c>
      <c r="AN1215">
        <v>0</v>
      </c>
      <c r="AO1215" t="s">
        <v>90</v>
      </c>
      <c r="AP1215" t="s">
        <v>90</v>
      </c>
      <c r="AQ1215">
        <v>1</v>
      </c>
      <c r="AR1215" t="s">
        <v>90</v>
      </c>
      <c r="AT1215" t="s">
        <v>90</v>
      </c>
      <c r="AU1215" t="s">
        <v>90</v>
      </c>
      <c r="AW1215">
        <v>2</v>
      </c>
      <c r="AY1215">
        <v>336355</v>
      </c>
    </row>
    <row r="1216" spans="1:51" ht="12.75" customHeight="1" x14ac:dyDescent="0.2">
      <c r="A1216" t="s">
        <v>50</v>
      </c>
      <c r="B1216">
        <v>1997</v>
      </c>
      <c r="C1216" t="s">
        <v>90</v>
      </c>
      <c r="D1216" t="s">
        <v>90</v>
      </c>
      <c r="G1216">
        <v>1</v>
      </c>
      <c r="H1216" t="s">
        <v>90</v>
      </c>
      <c r="I1216" t="s">
        <v>90</v>
      </c>
      <c r="J1216" t="s">
        <v>90</v>
      </c>
      <c r="K1216" t="s">
        <v>90</v>
      </c>
      <c r="L1216" t="s">
        <v>90</v>
      </c>
      <c r="M1216" t="s">
        <v>90</v>
      </c>
      <c r="N1216" t="s">
        <v>90</v>
      </c>
      <c r="O1216">
        <v>1</v>
      </c>
      <c r="P1216" t="s">
        <v>90</v>
      </c>
      <c r="Q1216" t="s">
        <v>90</v>
      </c>
      <c r="R1216" t="s">
        <v>90</v>
      </c>
      <c r="S1216" t="s">
        <v>90</v>
      </c>
      <c r="T1216" t="s">
        <v>90</v>
      </c>
      <c r="U1216" t="s">
        <v>90</v>
      </c>
      <c r="V1216" t="s">
        <v>90</v>
      </c>
      <c r="W1216">
        <v>0</v>
      </c>
      <c r="X1216">
        <v>1</v>
      </c>
      <c r="Y1216">
        <v>1</v>
      </c>
      <c r="Z1216">
        <v>1</v>
      </c>
      <c r="AA1216">
        <v>0</v>
      </c>
      <c r="AB1216">
        <v>0</v>
      </c>
      <c r="AC1216">
        <v>3485</v>
      </c>
      <c r="AD1216">
        <f>AC1216/AY1216</f>
        <v>2.5058601895393818E-2</v>
      </c>
      <c r="AE1216">
        <f>696.623+261.827</f>
        <v>958.45</v>
      </c>
      <c r="AH1216" t="s">
        <v>90</v>
      </c>
      <c r="AI1216" t="s">
        <v>90</v>
      </c>
      <c r="AJ1216" t="s">
        <v>90</v>
      </c>
      <c r="AK1216" t="s">
        <v>90</v>
      </c>
      <c r="AL1216" t="s">
        <v>90</v>
      </c>
      <c r="AM1216" t="s">
        <v>90</v>
      </c>
      <c r="AN1216">
        <v>0</v>
      </c>
      <c r="AO1216" t="s">
        <v>90</v>
      </c>
      <c r="AP1216" t="s">
        <v>90</v>
      </c>
      <c r="AQ1216">
        <v>0</v>
      </c>
      <c r="AR1216" t="s">
        <v>90</v>
      </c>
      <c r="AT1216" t="s">
        <v>90</v>
      </c>
      <c r="AU1216" t="s">
        <v>90</v>
      </c>
      <c r="AW1216">
        <v>2</v>
      </c>
      <c r="AY1216">
        <v>139074</v>
      </c>
    </row>
    <row r="1217" spans="1:51" ht="12.75" customHeight="1" x14ac:dyDescent="0.2">
      <c r="A1217" t="s">
        <v>51</v>
      </c>
      <c r="B1217">
        <v>1997</v>
      </c>
      <c r="C1217" t="s">
        <v>90</v>
      </c>
      <c r="D1217" t="s">
        <v>90</v>
      </c>
      <c r="G1217">
        <v>1</v>
      </c>
      <c r="H1217" t="s">
        <v>90</v>
      </c>
      <c r="I1217" t="s">
        <v>90</v>
      </c>
      <c r="J1217" t="s">
        <v>90</v>
      </c>
      <c r="K1217" t="s">
        <v>90</v>
      </c>
      <c r="L1217" t="s">
        <v>90</v>
      </c>
      <c r="M1217" t="s">
        <v>90</v>
      </c>
      <c r="N1217" t="s">
        <v>90</v>
      </c>
      <c r="O1217">
        <v>1</v>
      </c>
      <c r="P1217" t="s">
        <v>90</v>
      </c>
      <c r="Q1217" t="s">
        <v>90</v>
      </c>
      <c r="R1217" t="s">
        <v>90</v>
      </c>
      <c r="S1217" t="s">
        <v>90</v>
      </c>
      <c r="T1217" t="s">
        <v>90</v>
      </c>
      <c r="U1217" t="s">
        <v>90</v>
      </c>
      <c r="V1217" t="s">
        <v>90</v>
      </c>
      <c r="W1217" t="s">
        <v>90</v>
      </c>
      <c r="X1217" t="s">
        <v>90</v>
      </c>
      <c r="Y1217" t="s">
        <v>90</v>
      </c>
      <c r="Z1217" t="s">
        <v>90</v>
      </c>
      <c r="AA1217" t="s">
        <v>90</v>
      </c>
      <c r="AB1217" t="s">
        <v>90</v>
      </c>
      <c r="AC1217">
        <v>124367</v>
      </c>
      <c r="AD1217">
        <f>AC1217/AY1217</f>
        <v>1.8241889445938928</v>
      </c>
      <c r="AE1217">
        <f>253.737+419.459</f>
        <v>673.19600000000003</v>
      </c>
      <c r="AH1217" t="s">
        <v>90</v>
      </c>
      <c r="AI1217" t="s">
        <v>90</v>
      </c>
      <c r="AJ1217" t="s">
        <v>90</v>
      </c>
      <c r="AK1217" t="s">
        <v>90</v>
      </c>
      <c r="AL1217" t="s">
        <v>90</v>
      </c>
      <c r="AM1217" t="s">
        <v>90</v>
      </c>
      <c r="AN1217">
        <v>0</v>
      </c>
      <c r="AO1217" t="s">
        <v>90</v>
      </c>
      <c r="AP1217" t="s">
        <v>90</v>
      </c>
      <c r="AQ1217">
        <v>0</v>
      </c>
      <c r="AR1217" t="s">
        <v>90</v>
      </c>
      <c r="AT1217" t="s">
        <v>90</v>
      </c>
      <c r="AU1217" t="s">
        <v>90</v>
      </c>
      <c r="AW1217">
        <v>2</v>
      </c>
      <c r="AY1217">
        <v>68176.600000000006</v>
      </c>
    </row>
    <row r="1218" spans="1:51" ht="12.75" customHeight="1" x14ac:dyDescent="0.2">
      <c r="A1218" t="s">
        <v>52</v>
      </c>
      <c r="B1218">
        <v>1997</v>
      </c>
      <c r="C1218" t="s">
        <v>90</v>
      </c>
      <c r="D1218" t="s">
        <v>90</v>
      </c>
      <c r="G1218">
        <v>1</v>
      </c>
      <c r="H1218" t="s">
        <v>90</v>
      </c>
      <c r="I1218" t="s">
        <v>90</v>
      </c>
      <c r="J1218" t="s">
        <v>90</v>
      </c>
      <c r="K1218" t="s">
        <v>90</v>
      </c>
      <c r="L1218" t="s">
        <v>90</v>
      </c>
      <c r="M1218" t="s">
        <v>90</v>
      </c>
      <c r="N1218" t="s">
        <v>90</v>
      </c>
      <c r="O1218">
        <v>1</v>
      </c>
      <c r="P1218" t="s">
        <v>90</v>
      </c>
      <c r="Q1218" t="s">
        <v>90</v>
      </c>
      <c r="R1218" t="s">
        <v>90</v>
      </c>
      <c r="S1218" t="s">
        <v>90</v>
      </c>
      <c r="T1218" t="s">
        <v>90</v>
      </c>
      <c r="U1218" t="s">
        <v>90</v>
      </c>
      <c r="V1218" t="s">
        <v>90</v>
      </c>
      <c r="W1218" t="s">
        <v>90</v>
      </c>
      <c r="X1218" t="s">
        <v>90</v>
      </c>
      <c r="Y1218" t="s">
        <v>90</v>
      </c>
      <c r="Z1218" t="s">
        <v>90</v>
      </c>
      <c r="AA1218" t="s">
        <v>90</v>
      </c>
      <c r="AB1218" t="s">
        <v>90</v>
      </c>
      <c r="AC1218">
        <v>5145</v>
      </c>
      <c r="AD1218">
        <f>AC1218/AY1218</f>
        <v>8.0718037539770693E-2</v>
      </c>
      <c r="AH1218" t="s">
        <v>90</v>
      </c>
      <c r="AI1218" t="s">
        <v>90</v>
      </c>
      <c r="AJ1218" t="s">
        <v>90</v>
      </c>
      <c r="AK1218" t="s">
        <v>90</v>
      </c>
      <c r="AL1218" t="s">
        <v>90</v>
      </c>
      <c r="AM1218" t="s">
        <v>90</v>
      </c>
      <c r="AN1218">
        <v>0</v>
      </c>
      <c r="AO1218" t="s">
        <v>90</v>
      </c>
      <c r="AP1218" t="s">
        <v>90</v>
      </c>
      <c r="AQ1218">
        <v>0</v>
      </c>
      <c r="AR1218" t="s">
        <v>90</v>
      </c>
      <c r="AT1218" t="s">
        <v>90</v>
      </c>
      <c r="AU1218" t="s">
        <v>90</v>
      </c>
      <c r="AW1218">
        <v>2</v>
      </c>
      <c r="AY1218">
        <v>63740.4</v>
      </c>
    </row>
    <row r="1219" spans="1:51" ht="12.75" customHeight="1" x14ac:dyDescent="0.2">
      <c r="A1219" t="s">
        <v>53</v>
      </c>
      <c r="B1219">
        <v>1997</v>
      </c>
      <c r="C1219" t="s">
        <v>90</v>
      </c>
      <c r="D1219" t="s">
        <v>90</v>
      </c>
      <c r="G1219">
        <v>1</v>
      </c>
      <c r="H1219" t="s">
        <v>90</v>
      </c>
      <c r="I1219" t="s">
        <v>90</v>
      </c>
      <c r="J1219" t="s">
        <v>90</v>
      </c>
      <c r="K1219" t="s">
        <v>90</v>
      </c>
      <c r="L1219" t="s">
        <v>90</v>
      </c>
      <c r="M1219" t="s">
        <v>90</v>
      </c>
      <c r="N1219" t="s">
        <v>90</v>
      </c>
      <c r="O1219">
        <v>0</v>
      </c>
      <c r="P1219" t="s">
        <v>90</v>
      </c>
      <c r="Q1219" t="s">
        <v>90</v>
      </c>
      <c r="R1219" t="s">
        <v>90</v>
      </c>
      <c r="S1219" t="s">
        <v>90</v>
      </c>
      <c r="T1219" t="s">
        <v>90</v>
      </c>
      <c r="U1219" t="s">
        <v>90</v>
      </c>
      <c r="V1219" t="s">
        <v>90</v>
      </c>
      <c r="W1219" t="s">
        <v>90</v>
      </c>
      <c r="X1219" t="s">
        <v>90</v>
      </c>
      <c r="Y1219" t="s">
        <v>90</v>
      </c>
      <c r="Z1219" t="s">
        <v>90</v>
      </c>
      <c r="AA1219" t="s">
        <v>90</v>
      </c>
      <c r="AB1219" t="s">
        <v>90</v>
      </c>
      <c r="AC1219">
        <v>18821</v>
      </c>
      <c r="AD1219">
        <f>AC1219/AY1219</f>
        <v>0.22996047382536394</v>
      </c>
      <c r="AH1219" t="s">
        <v>90</v>
      </c>
      <c r="AI1219" t="s">
        <v>90</v>
      </c>
      <c r="AJ1219" t="s">
        <v>90</v>
      </c>
      <c r="AK1219" t="s">
        <v>90</v>
      </c>
      <c r="AL1219" t="s">
        <v>90</v>
      </c>
      <c r="AM1219" t="s">
        <v>90</v>
      </c>
      <c r="AN1219">
        <v>0</v>
      </c>
      <c r="AO1219" t="s">
        <v>90</v>
      </c>
      <c r="AP1219" t="s">
        <v>90</v>
      </c>
      <c r="AQ1219">
        <v>0</v>
      </c>
      <c r="AR1219" t="s">
        <v>90</v>
      </c>
      <c r="AT1219" t="s">
        <v>90</v>
      </c>
      <c r="AU1219" t="s">
        <v>90</v>
      </c>
      <c r="AW1219">
        <v>2</v>
      </c>
      <c r="AY1219">
        <v>81844.5</v>
      </c>
    </row>
    <row r="1220" spans="1:51" ht="12.75" customHeight="1" x14ac:dyDescent="0.2">
      <c r="A1220" t="s">
        <v>54</v>
      </c>
      <c r="B1220">
        <v>1997</v>
      </c>
      <c r="C1220" t="s">
        <v>90</v>
      </c>
      <c r="D1220" t="s">
        <v>90</v>
      </c>
      <c r="G1220">
        <v>1</v>
      </c>
      <c r="H1220" t="s">
        <v>90</v>
      </c>
      <c r="I1220" t="s">
        <v>90</v>
      </c>
      <c r="J1220" t="s">
        <v>90</v>
      </c>
      <c r="K1220" t="s">
        <v>90</v>
      </c>
      <c r="L1220" t="s">
        <v>90</v>
      </c>
      <c r="M1220" t="s">
        <v>90</v>
      </c>
      <c r="N1220" t="s">
        <v>90</v>
      </c>
      <c r="O1220">
        <v>0</v>
      </c>
      <c r="P1220" t="s">
        <v>90</v>
      </c>
      <c r="Q1220" t="s">
        <v>90</v>
      </c>
      <c r="R1220" t="s">
        <v>90</v>
      </c>
      <c r="S1220" t="s">
        <v>90</v>
      </c>
      <c r="T1220" t="s">
        <v>90</v>
      </c>
      <c r="U1220" t="s">
        <v>90</v>
      </c>
      <c r="V1220" t="s">
        <v>90</v>
      </c>
      <c r="W1220" t="s">
        <v>90</v>
      </c>
      <c r="X1220" t="s">
        <v>90</v>
      </c>
      <c r="Y1220" t="s">
        <v>90</v>
      </c>
      <c r="Z1220" t="s">
        <v>90</v>
      </c>
      <c r="AA1220" t="s">
        <v>90</v>
      </c>
      <c r="AB1220" t="s">
        <v>90</v>
      </c>
      <c r="AC1220">
        <v>5612</v>
      </c>
      <c r="AD1220">
        <f>AC1220/AY1220</f>
        <v>6.1659894918881866E-2</v>
      </c>
      <c r="AE1220">
        <f>1226.761+618.477</f>
        <v>1845.2379999999998</v>
      </c>
      <c r="AH1220" t="s">
        <v>90</v>
      </c>
      <c r="AI1220" t="s">
        <v>90</v>
      </c>
      <c r="AJ1220" t="s">
        <v>90</v>
      </c>
      <c r="AK1220" t="s">
        <v>90</v>
      </c>
      <c r="AL1220" t="s">
        <v>90</v>
      </c>
      <c r="AM1220" t="s">
        <v>90</v>
      </c>
      <c r="AN1220">
        <v>0</v>
      </c>
      <c r="AO1220" t="s">
        <v>90</v>
      </c>
      <c r="AP1220" t="s">
        <v>90</v>
      </c>
      <c r="AQ1220">
        <v>1</v>
      </c>
      <c r="AR1220" t="s">
        <v>90</v>
      </c>
      <c r="AT1220" t="s">
        <v>90</v>
      </c>
      <c r="AU1220" t="s">
        <v>90</v>
      </c>
      <c r="AW1220">
        <v>2</v>
      </c>
      <c r="AY1220">
        <v>91015.4</v>
      </c>
    </row>
    <row r="1221" spans="1:51" ht="12.75" customHeight="1" x14ac:dyDescent="0.2">
      <c r="A1221" t="s">
        <v>55</v>
      </c>
      <c r="B1221">
        <v>1997</v>
      </c>
      <c r="C1221" t="s">
        <v>90</v>
      </c>
      <c r="D1221" t="s">
        <v>90</v>
      </c>
      <c r="G1221">
        <v>1</v>
      </c>
      <c r="H1221" t="s">
        <v>90</v>
      </c>
      <c r="I1221" t="s">
        <v>90</v>
      </c>
      <c r="J1221" t="s">
        <v>90</v>
      </c>
      <c r="K1221" t="s">
        <v>90</v>
      </c>
      <c r="L1221" t="s">
        <v>90</v>
      </c>
      <c r="M1221" t="s">
        <v>90</v>
      </c>
      <c r="N1221" t="s">
        <v>90</v>
      </c>
      <c r="O1221">
        <v>0</v>
      </c>
      <c r="P1221" t="s">
        <v>90</v>
      </c>
      <c r="Q1221" t="s">
        <v>90</v>
      </c>
      <c r="R1221" t="s">
        <v>90</v>
      </c>
      <c r="S1221" t="s">
        <v>90</v>
      </c>
      <c r="T1221" t="s">
        <v>90</v>
      </c>
      <c r="U1221" t="s">
        <v>90</v>
      </c>
      <c r="V1221" t="s">
        <v>90</v>
      </c>
      <c r="W1221" t="s">
        <v>90</v>
      </c>
      <c r="X1221" t="s">
        <v>90</v>
      </c>
      <c r="Y1221" t="s">
        <v>90</v>
      </c>
      <c r="Z1221" t="s">
        <v>90</v>
      </c>
      <c r="AA1221" t="s">
        <v>90</v>
      </c>
      <c r="AB1221" t="s">
        <v>90</v>
      </c>
      <c r="AC1221">
        <v>4114</v>
      </c>
      <c r="AD1221">
        <f>AC1221/AY1221</f>
        <v>0.14637600202094236</v>
      </c>
      <c r="AH1221" t="s">
        <v>90</v>
      </c>
      <c r="AI1221" t="s">
        <v>90</v>
      </c>
      <c r="AJ1221" t="s">
        <v>90</v>
      </c>
      <c r="AK1221" t="s">
        <v>90</v>
      </c>
      <c r="AL1221" t="s">
        <v>90</v>
      </c>
      <c r="AM1221" t="s">
        <v>90</v>
      </c>
      <c r="AN1221">
        <v>0</v>
      </c>
      <c r="AO1221" t="s">
        <v>90</v>
      </c>
      <c r="AP1221" t="s">
        <v>90</v>
      </c>
      <c r="AQ1221">
        <v>0</v>
      </c>
      <c r="AR1221" t="s">
        <v>90</v>
      </c>
      <c r="AT1221" t="s">
        <v>90</v>
      </c>
      <c r="AU1221" t="s">
        <v>90</v>
      </c>
      <c r="AW1221">
        <v>2</v>
      </c>
      <c r="AY1221">
        <v>28105.7</v>
      </c>
    </row>
    <row r="1222" spans="1:51" ht="12.75" customHeight="1" x14ac:dyDescent="0.2">
      <c r="A1222" t="s">
        <v>56</v>
      </c>
      <c r="B1222">
        <v>1997</v>
      </c>
      <c r="C1222" t="s">
        <v>90</v>
      </c>
      <c r="D1222" t="s">
        <v>90</v>
      </c>
      <c r="G1222">
        <v>1</v>
      </c>
      <c r="H1222" t="s">
        <v>90</v>
      </c>
      <c r="I1222" t="s">
        <v>90</v>
      </c>
      <c r="J1222" t="s">
        <v>90</v>
      </c>
      <c r="K1222" t="s">
        <v>90</v>
      </c>
      <c r="L1222" t="s">
        <v>90</v>
      </c>
      <c r="M1222" t="s">
        <v>90</v>
      </c>
      <c r="N1222" t="s">
        <v>90</v>
      </c>
      <c r="O1222">
        <v>1</v>
      </c>
      <c r="P1222" t="s">
        <v>90</v>
      </c>
      <c r="Q1222" t="s">
        <v>90</v>
      </c>
      <c r="R1222" t="s">
        <v>90</v>
      </c>
      <c r="S1222" t="s">
        <v>90</v>
      </c>
      <c r="T1222" t="s">
        <v>90</v>
      </c>
      <c r="U1222" t="s">
        <v>90</v>
      </c>
      <c r="V1222" t="s">
        <v>90</v>
      </c>
      <c r="W1222" t="s">
        <v>90</v>
      </c>
      <c r="X1222" t="s">
        <v>90</v>
      </c>
      <c r="Y1222" t="s">
        <v>90</v>
      </c>
      <c r="Z1222" t="s">
        <v>90</v>
      </c>
      <c r="AA1222" t="s">
        <v>90</v>
      </c>
      <c r="AB1222" t="s">
        <v>90</v>
      </c>
      <c r="AC1222">
        <v>12000</v>
      </c>
      <c r="AD1222">
        <f>AC1222/AY1222</f>
        <v>8.1613776405457236E-2</v>
      </c>
      <c r="AH1222" t="s">
        <v>90</v>
      </c>
      <c r="AI1222" t="s">
        <v>90</v>
      </c>
      <c r="AJ1222" t="s">
        <v>90</v>
      </c>
      <c r="AK1222" t="s">
        <v>90</v>
      </c>
      <c r="AL1222" t="s">
        <v>90</v>
      </c>
      <c r="AM1222" t="s">
        <v>90</v>
      </c>
      <c r="AN1222">
        <v>0</v>
      </c>
      <c r="AO1222" t="s">
        <v>90</v>
      </c>
      <c r="AP1222" t="s">
        <v>90</v>
      </c>
      <c r="AQ1222">
        <v>1</v>
      </c>
      <c r="AR1222" t="s">
        <v>90</v>
      </c>
      <c r="AT1222" t="s">
        <v>90</v>
      </c>
      <c r="AU1222" t="s">
        <v>90</v>
      </c>
      <c r="AW1222">
        <v>2</v>
      </c>
      <c r="AY1222">
        <v>147034</v>
      </c>
    </row>
    <row r="1223" spans="1:51" ht="12.75" customHeight="1" x14ac:dyDescent="0.2">
      <c r="A1223" t="s">
        <v>57</v>
      </c>
      <c r="B1223">
        <v>1997</v>
      </c>
      <c r="C1223" t="s">
        <v>90</v>
      </c>
      <c r="D1223" t="s">
        <v>90</v>
      </c>
      <c r="G1223">
        <v>1</v>
      </c>
      <c r="H1223" t="s">
        <v>90</v>
      </c>
      <c r="I1223" t="s">
        <v>90</v>
      </c>
      <c r="J1223" t="s">
        <v>90</v>
      </c>
      <c r="K1223" t="s">
        <v>90</v>
      </c>
      <c r="L1223" t="s">
        <v>90</v>
      </c>
      <c r="M1223" t="s">
        <v>90</v>
      </c>
      <c r="N1223" t="s">
        <v>90</v>
      </c>
      <c r="O1223">
        <v>0</v>
      </c>
      <c r="P1223" t="s">
        <v>90</v>
      </c>
      <c r="Q1223" t="s">
        <v>90</v>
      </c>
      <c r="R1223" t="s">
        <v>90</v>
      </c>
      <c r="S1223" t="s">
        <v>90</v>
      </c>
      <c r="T1223" t="s">
        <v>90</v>
      </c>
      <c r="U1223" t="s">
        <v>90</v>
      </c>
      <c r="V1223" t="s">
        <v>90</v>
      </c>
      <c r="W1223" t="s">
        <v>90</v>
      </c>
      <c r="X1223" t="s">
        <v>90</v>
      </c>
      <c r="Y1223" t="s">
        <v>90</v>
      </c>
      <c r="Z1223" t="s">
        <v>90</v>
      </c>
      <c r="AA1223" t="s">
        <v>90</v>
      </c>
      <c r="AB1223" t="s">
        <v>90</v>
      </c>
      <c r="AC1223">
        <v>17624</v>
      </c>
      <c r="AD1223">
        <f>AC1223/AY1223</f>
        <v>9.3721250538429224E-2</v>
      </c>
      <c r="AH1223" t="s">
        <v>90</v>
      </c>
      <c r="AI1223" t="s">
        <v>90</v>
      </c>
      <c r="AJ1223" t="s">
        <v>90</v>
      </c>
      <c r="AK1223" t="s">
        <v>90</v>
      </c>
      <c r="AL1223" t="s">
        <v>90</v>
      </c>
      <c r="AM1223" t="s">
        <v>90</v>
      </c>
      <c r="AN1223">
        <v>0</v>
      </c>
      <c r="AO1223" t="s">
        <v>90</v>
      </c>
      <c r="AP1223" t="s">
        <v>90</v>
      </c>
      <c r="AQ1223">
        <v>1</v>
      </c>
      <c r="AR1223" t="s">
        <v>90</v>
      </c>
      <c r="AT1223" t="s">
        <v>90</v>
      </c>
      <c r="AU1223" t="s">
        <v>90</v>
      </c>
      <c r="AW1223">
        <v>2</v>
      </c>
      <c r="AY1223">
        <v>188047</v>
      </c>
    </row>
    <row r="1224" spans="1:51" ht="12.75" customHeight="1" x14ac:dyDescent="0.2">
      <c r="A1224" t="s">
        <v>58</v>
      </c>
      <c r="B1224">
        <v>1997</v>
      </c>
      <c r="C1224" t="s">
        <v>90</v>
      </c>
      <c r="D1224" t="s">
        <v>90</v>
      </c>
      <c r="G1224">
        <v>1</v>
      </c>
      <c r="H1224" t="s">
        <v>90</v>
      </c>
      <c r="I1224" t="s">
        <v>90</v>
      </c>
      <c r="J1224" t="s">
        <v>90</v>
      </c>
      <c r="K1224" t="s">
        <v>90</v>
      </c>
      <c r="L1224" t="s">
        <v>90</v>
      </c>
      <c r="M1224" t="s">
        <v>90</v>
      </c>
      <c r="N1224" t="s">
        <v>90</v>
      </c>
      <c r="O1224">
        <v>1</v>
      </c>
      <c r="P1224" t="s">
        <v>90</v>
      </c>
      <c r="Q1224" t="s">
        <v>90</v>
      </c>
      <c r="R1224" t="s">
        <v>90</v>
      </c>
      <c r="S1224" t="s">
        <v>90</v>
      </c>
      <c r="T1224" t="s">
        <v>90</v>
      </c>
      <c r="U1224" t="s">
        <v>90</v>
      </c>
      <c r="V1224" t="s">
        <v>90</v>
      </c>
      <c r="W1224" t="s">
        <v>90</v>
      </c>
      <c r="X1224" t="s">
        <v>90</v>
      </c>
      <c r="Y1224" t="s">
        <v>90</v>
      </c>
      <c r="Z1224" t="s">
        <v>90</v>
      </c>
      <c r="AA1224" t="s">
        <v>90</v>
      </c>
      <c r="AB1224" t="s">
        <v>90</v>
      </c>
      <c r="AC1224">
        <v>11733</v>
      </c>
      <c r="AD1224">
        <f>AC1224/AY1224</f>
        <v>4.7400506607306617E-2</v>
      </c>
      <c r="AH1224" t="s">
        <v>90</v>
      </c>
      <c r="AI1224" t="s">
        <v>90</v>
      </c>
      <c r="AJ1224" t="s">
        <v>90</v>
      </c>
      <c r="AK1224" t="s">
        <v>90</v>
      </c>
      <c r="AL1224" t="s">
        <v>90</v>
      </c>
      <c r="AM1224" t="s">
        <v>90</v>
      </c>
      <c r="AN1224">
        <v>0</v>
      </c>
      <c r="AO1224" t="s">
        <v>90</v>
      </c>
      <c r="AP1224" t="s">
        <v>90</v>
      </c>
      <c r="AQ1224">
        <v>0</v>
      </c>
      <c r="AR1224" t="s">
        <v>90</v>
      </c>
      <c r="AT1224" t="s">
        <v>90</v>
      </c>
      <c r="AU1224" t="s">
        <v>90</v>
      </c>
      <c r="AW1224">
        <v>2</v>
      </c>
      <c r="AY1224">
        <v>247529</v>
      </c>
    </row>
    <row r="1225" spans="1:51" ht="12.75" customHeight="1" x14ac:dyDescent="0.2">
      <c r="A1225" t="s">
        <v>59</v>
      </c>
      <c r="B1225">
        <v>1997</v>
      </c>
      <c r="C1225" t="s">
        <v>90</v>
      </c>
      <c r="D1225" t="s">
        <v>90</v>
      </c>
      <c r="G1225">
        <v>1</v>
      </c>
      <c r="H1225" t="s">
        <v>90</v>
      </c>
      <c r="I1225" t="s">
        <v>90</v>
      </c>
      <c r="J1225" t="s">
        <v>90</v>
      </c>
      <c r="K1225" t="s">
        <v>90</v>
      </c>
      <c r="L1225" t="s">
        <v>90</v>
      </c>
      <c r="M1225" t="s">
        <v>90</v>
      </c>
      <c r="N1225" t="s">
        <v>90</v>
      </c>
      <c r="O1225">
        <v>1</v>
      </c>
      <c r="P1225" t="s">
        <v>90</v>
      </c>
      <c r="Q1225" t="s">
        <v>90</v>
      </c>
      <c r="R1225" t="s">
        <v>90</v>
      </c>
      <c r="S1225" t="s">
        <v>90</v>
      </c>
      <c r="T1225" t="s">
        <v>90</v>
      </c>
      <c r="U1225" t="s">
        <v>90</v>
      </c>
      <c r="V1225" t="s">
        <v>90</v>
      </c>
      <c r="W1225" t="s">
        <v>90</v>
      </c>
      <c r="X1225" t="s">
        <v>90</v>
      </c>
      <c r="Y1225" t="s">
        <v>90</v>
      </c>
      <c r="Z1225" t="s">
        <v>90</v>
      </c>
      <c r="AA1225" t="s">
        <v>90</v>
      </c>
      <c r="AB1225" t="s">
        <v>90</v>
      </c>
      <c r="AC1225">
        <v>63061</v>
      </c>
      <c r="AD1225">
        <f>AC1225/AY1225</f>
        <v>0.50665648977624234</v>
      </c>
      <c r="AH1225" t="s">
        <v>90</v>
      </c>
      <c r="AI1225" t="s">
        <v>90</v>
      </c>
      <c r="AJ1225" t="s">
        <v>90</v>
      </c>
      <c r="AK1225" t="s">
        <v>90</v>
      </c>
      <c r="AL1225" t="s">
        <v>90</v>
      </c>
      <c r="AM1225" t="s">
        <v>90</v>
      </c>
      <c r="AN1225">
        <v>0</v>
      </c>
      <c r="AO1225" t="s">
        <v>90</v>
      </c>
      <c r="AP1225" t="s">
        <v>90</v>
      </c>
      <c r="AQ1225">
        <v>0</v>
      </c>
      <c r="AR1225" t="s">
        <v>90</v>
      </c>
      <c r="AT1225" t="s">
        <v>90</v>
      </c>
      <c r="AU1225" t="s">
        <v>90</v>
      </c>
      <c r="AW1225">
        <v>2</v>
      </c>
      <c r="AY1225">
        <v>124465</v>
      </c>
    </row>
    <row r="1226" spans="1:51" ht="12.75" customHeight="1" x14ac:dyDescent="0.2">
      <c r="A1226" t="s">
        <v>60</v>
      </c>
      <c r="B1226">
        <v>1997</v>
      </c>
      <c r="C1226" t="s">
        <v>90</v>
      </c>
      <c r="D1226" t="s">
        <v>90</v>
      </c>
      <c r="G1226">
        <v>1</v>
      </c>
      <c r="H1226" t="s">
        <v>90</v>
      </c>
      <c r="I1226" t="s">
        <v>90</v>
      </c>
      <c r="J1226" t="s">
        <v>90</v>
      </c>
      <c r="K1226" t="s">
        <v>90</v>
      </c>
      <c r="L1226" t="s">
        <v>90</v>
      </c>
      <c r="M1226" t="s">
        <v>90</v>
      </c>
      <c r="N1226" t="s">
        <v>90</v>
      </c>
      <c r="O1226">
        <v>0</v>
      </c>
      <c r="P1226" t="s">
        <v>90</v>
      </c>
      <c r="Q1226" t="s">
        <v>90</v>
      </c>
      <c r="R1226" t="s">
        <v>90</v>
      </c>
      <c r="S1226" t="s">
        <v>90</v>
      </c>
      <c r="T1226" t="s">
        <v>90</v>
      </c>
      <c r="U1226" t="s">
        <v>90</v>
      </c>
      <c r="V1226" t="s">
        <v>90</v>
      </c>
      <c r="W1226" t="s">
        <v>90</v>
      </c>
      <c r="X1226" t="s">
        <v>90</v>
      </c>
      <c r="Y1226" t="s">
        <v>90</v>
      </c>
      <c r="Z1226" t="s">
        <v>90</v>
      </c>
      <c r="AA1226" t="s">
        <v>90</v>
      </c>
      <c r="AB1226" t="s">
        <v>90</v>
      </c>
      <c r="AC1226">
        <v>193186</v>
      </c>
      <c r="AD1226">
        <f>AC1226/AY1226</f>
        <v>3.7513592866463683</v>
      </c>
      <c r="AE1226">
        <v>1984.367</v>
      </c>
      <c r="AH1226" t="s">
        <v>90</v>
      </c>
      <c r="AI1226" t="s">
        <v>90</v>
      </c>
      <c r="AJ1226" t="s">
        <v>90</v>
      </c>
      <c r="AK1226" t="s">
        <v>90</v>
      </c>
      <c r="AL1226" t="s">
        <v>90</v>
      </c>
      <c r="AM1226" t="s">
        <v>90</v>
      </c>
      <c r="AN1226">
        <v>0</v>
      </c>
      <c r="AO1226" t="s">
        <v>90</v>
      </c>
      <c r="AP1226" t="s">
        <v>90</v>
      </c>
      <c r="AQ1226">
        <v>0</v>
      </c>
      <c r="AR1226" t="s">
        <v>90</v>
      </c>
      <c r="AT1226" t="s">
        <v>90</v>
      </c>
      <c r="AU1226" t="s">
        <v>90</v>
      </c>
      <c r="AW1226">
        <v>2</v>
      </c>
      <c r="AY1226">
        <v>51497.599999999999</v>
      </c>
    </row>
    <row r="1227" spans="1:51" x14ac:dyDescent="0.2">
      <c r="A1227" t="s">
        <v>61</v>
      </c>
      <c r="B1227">
        <v>1997</v>
      </c>
      <c r="C1227" t="s">
        <v>90</v>
      </c>
      <c r="D1227" t="s">
        <v>90</v>
      </c>
      <c r="G1227">
        <v>1</v>
      </c>
      <c r="H1227" t="s">
        <v>90</v>
      </c>
      <c r="I1227" t="s">
        <v>90</v>
      </c>
      <c r="J1227" t="s">
        <v>90</v>
      </c>
      <c r="K1227" t="s">
        <v>90</v>
      </c>
      <c r="L1227" t="s">
        <v>90</v>
      </c>
      <c r="M1227" t="s">
        <v>90</v>
      </c>
      <c r="N1227" t="s">
        <v>90</v>
      </c>
      <c r="O1227">
        <v>0</v>
      </c>
      <c r="P1227" t="s">
        <v>90</v>
      </c>
      <c r="Q1227" t="s">
        <v>90</v>
      </c>
      <c r="R1227" t="s">
        <v>90</v>
      </c>
      <c r="S1227" t="s">
        <v>90</v>
      </c>
      <c r="T1227" t="s">
        <v>90</v>
      </c>
      <c r="U1227" t="s">
        <v>90</v>
      </c>
      <c r="V1227" t="s">
        <v>90</v>
      </c>
      <c r="W1227" t="s">
        <v>90</v>
      </c>
      <c r="X1227" t="s">
        <v>90</v>
      </c>
      <c r="Y1227" t="s">
        <v>90</v>
      </c>
      <c r="Z1227" t="s">
        <v>90</v>
      </c>
      <c r="AA1227" t="s">
        <v>90</v>
      </c>
      <c r="AB1227" t="s">
        <v>90</v>
      </c>
      <c r="AC1227">
        <v>120946</v>
      </c>
      <c r="AD1227">
        <f>AC1227/AY1227</f>
        <v>0.92884625722865199</v>
      </c>
      <c r="AE1227">
        <v>651.83900000000006</v>
      </c>
      <c r="AH1227" t="s">
        <v>90</v>
      </c>
      <c r="AI1227" t="s">
        <v>90</v>
      </c>
      <c r="AJ1227" t="s">
        <v>90</v>
      </c>
      <c r="AK1227" t="s">
        <v>90</v>
      </c>
      <c r="AL1227" t="s">
        <v>90</v>
      </c>
      <c r="AM1227" t="s">
        <v>90</v>
      </c>
      <c r="AN1227">
        <v>0</v>
      </c>
      <c r="AO1227" t="s">
        <v>90</v>
      </c>
      <c r="AP1227" t="s">
        <v>90</v>
      </c>
      <c r="AQ1227">
        <v>0</v>
      </c>
      <c r="AR1227" t="s">
        <v>90</v>
      </c>
      <c r="AT1227" t="s">
        <v>90</v>
      </c>
      <c r="AU1227" t="s">
        <v>90</v>
      </c>
      <c r="AW1227">
        <v>2</v>
      </c>
      <c r="AY1227">
        <v>130211</v>
      </c>
    </row>
    <row r="1228" spans="1:51" ht="12.75" customHeight="1" x14ac:dyDescent="0.2">
      <c r="A1228" t="s">
        <v>62</v>
      </c>
      <c r="B1228">
        <v>1997</v>
      </c>
      <c r="C1228" t="s">
        <v>90</v>
      </c>
      <c r="D1228" t="s">
        <v>90</v>
      </c>
      <c r="G1228">
        <v>1</v>
      </c>
      <c r="H1228" t="s">
        <v>90</v>
      </c>
      <c r="I1228" t="s">
        <v>90</v>
      </c>
      <c r="J1228" t="s">
        <v>90</v>
      </c>
      <c r="K1228" t="s">
        <v>90</v>
      </c>
      <c r="L1228" t="s">
        <v>90</v>
      </c>
      <c r="M1228" t="s">
        <v>90</v>
      </c>
      <c r="N1228" t="s">
        <v>90</v>
      </c>
      <c r="O1228">
        <v>0</v>
      </c>
      <c r="P1228" t="s">
        <v>90</v>
      </c>
      <c r="Q1228" t="s">
        <v>90</v>
      </c>
      <c r="R1228" t="s">
        <v>90</v>
      </c>
      <c r="S1228" t="s">
        <v>90</v>
      </c>
      <c r="T1228" t="s">
        <v>90</v>
      </c>
      <c r="U1228" t="s">
        <v>90</v>
      </c>
      <c r="V1228" t="s">
        <v>90</v>
      </c>
      <c r="W1228" t="s">
        <v>90</v>
      </c>
      <c r="X1228" t="s">
        <v>90</v>
      </c>
      <c r="Y1228" t="s">
        <v>90</v>
      </c>
      <c r="Z1228" t="s">
        <v>90</v>
      </c>
      <c r="AA1228" t="s">
        <v>90</v>
      </c>
      <c r="AB1228" t="s">
        <v>90</v>
      </c>
      <c r="AC1228">
        <v>157</v>
      </c>
      <c r="AD1228">
        <f>AC1228/AY1228</f>
        <v>8.8977047322187589E-3</v>
      </c>
      <c r="AH1228" t="s">
        <v>90</v>
      </c>
      <c r="AI1228" t="s">
        <v>90</v>
      </c>
      <c r="AJ1228" t="s">
        <v>90</v>
      </c>
      <c r="AK1228" t="s">
        <v>90</v>
      </c>
      <c r="AL1228" t="s">
        <v>90</v>
      </c>
      <c r="AM1228" t="s">
        <v>90</v>
      </c>
      <c r="AN1228">
        <v>0</v>
      </c>
      <c r="AO1228" t="s">
        <v>90</v>
      </c>
      <c r="AP1228" t="s">
        <v>90</v>
      </c>
      <c r="AQ1228">
        <v>1</v>
      </c>
      <c r="AR1228" t="s">
        <v>90</v>
      </c>
      <c r="AT1228" t="s">
        <v>90</v>
      </c>
      <c r="AU1228" t="s">
        <v>90</v>
      </c>
      <c r="AW1228">
        <v>2</v>
      </c>
      <c r="AY1228">
        <v>17645</v>
      </c>
    </row>
    <row r="1229" spans="1:51" ht="12.75" customHeight="1" x14ac:dyDescent="0.2">
      <c r="A1229" t="s">
        <v>64</v>
      </c>
      <c r="B1229">
        <v>1997</v>
      </c>
      <c r="C1229" t="s">
        <v>90</v>
      </c>
      <c r="D1229" t="s">
        <v>90</v>
      </c>
      <c r="G1229">
        <v>1</v>
      </c>
      <c r="H1229" t="s">
        <v>90</v>
      </c>
      <c r="I1229" t="s">
        <v>90</v>
      </c>
      <c r="J1229" t="s">
        <v>90</v>
      </c>
      <c r="K1229" t="s">
        <v>90</v>
      </c>
      <c r="L1229" t="s">
        <v>90</v>
      </c>
      <c r="M1229" t="s">
        <v>90</v>
      </c>
      <c r="N1229" t="s">
        <v>90</v>
      </c>
      <c r="O1229">
        <v>0</v>
      </c>
      <c r="P1229" t="s">
        <v>90</v>
      </c>
      <c r="Q1229" t="s">
        <v>90</v>
      </c>
      <c r="R1229" t="s">
        <v>90</v>
      </c>
      <c r="S1229" t="s">
        <v>90</v>
      </c>
      <c r="T1229" t="s">
        <v>90</v>
      </c>
      <c r="U1229" t="s">
        <v>90</v>
      </c>
      <c r="V1229" t="s">
        <v>90</v>
      </c>
      <c r="W1229" t="s">
        <v>90</v>
      </c>
      <c r="X1229" t="s">
        <v>90</v>
      </c>
      <c r="Y1229" t="s">
        <v>90</v>
      </c>
      <c r="Z1229" t="s">
        <v>90</v>
      </c>
      <c r="AA1229" t="s">
        <v>90</v>
      </c>
      <c r="AB1229" t="s">
        <v>90</v>
      </c>
      <c r="AC1229">
        <v>8621</v>
      </c>
      <c r="AD1229">
        <f>AC1229/AY1229</f>
        <v>0.20956089687493923</v>
      </c>
      <c r="AH1229" t="s">
        <v>90</v>
      </c>
      <c r="AI1229" t="s">
        <v>90</v>
      </c>
      <c r="AJ1229" t="s">
        <v>90</v>
      </c>
      <c r="AK1229" t="s">
        <v>90</v>
      </c>
      <c r="AL1229" t="s">
        <v>90</v>
      </c>
      <c r="AM1229" t="s">
        <v>90</v>
      </c>
      <c r="AN1229">
        <v>0</v>
      </c>
      <c r="AO1229" t="s">
        <v>90</v>
      </c>
      <c r="AP1229" t="s">
        <v>90</v>
      </c>
      <c r="AQ1229">
        <v>0</v>
      </c>
      <c r="AR1229" t="s">
        <v>90</v>
      </c>
      <c r="AT1229" t="s">
        <v>90</v>
      </c>
      <c r="AU1229" t="s">
        <v>90</v>
      </c>
      <c r="AW1229">
        <v>2</v>
      </c>
      <c r="AY1229">
        <v>41138.400000000001</v>
      </c>
    </row>
    <row r="1230" spans="1:51" ht="12.75" customHeight="1" x14ac:dyDescent="0.2">
      <c r="A1230" t="s">
        <v>65</v>
      </c>
      <c r="B1230">
        <v>1997</v>
      </c>
      <c r="C1230" t="s">
        <v>90</v>
      </c>
      <c r="D1230" t="s">
        <v>90</v>
      </c>
      <c r="G1230">
        <v>1</v>
      </c>
      <c r="H1230" t="s">
        <v>90</v>
      </c>
      <c r="I1230" t="s">
        <v>90</v>
      </c>
      <c r="J1230" t="s">
        <v>90</v>
      </c>
      <c r="K1230" t="s">
        <v>90</v>
      </c>
      <c r="L1230" t="s">
        <v>90</v>
      </c>
      <c r="M1230" t="s">
        <v>90</v>
      </c>
      <c r="N1230" t="s">
        <v>90</v>
      </c>
      <c r="O1230">
        <v>1</v>
      </c>
      <c r="P1230" t="s">
        <v>90</v>
      </c>
      <c r="Q1230" t="s">
        <v>90</v>
      </c>
      <c r="R1230" t="s">
        <v>90</v>
      </c>
      <c r="S1230" t="s">
        <v>90</v>
      </c>
      <c r="T1230" t="s">
        <v>90</v>
      </c>
      <c r="U1230" t="s">
        <v>90</v>
      </c>
      <c r="V1230" t="s">
        <v>90</v>
      </c>
      <c r="W1230" t="s">
        <v>90</v>
      </c>
      <c r="X1230" t="s">
        <v>90</v>
      </c>
      <c r="Y1230" t="s">
        <v>90</v>
      </c>
      <c r="Z1230" t="s">
        <v>90</v>
      </c>
      <c r="AA1230" t="s">
        <v>90</v>
      </c>
      <c r="AB1230" t="s">
        <v>90</v>
      </c>
      <c r="AC1230">
        <v>493223</v>
      </c>
      <c r="AD1230">
        <f>AC1230/AY1230</f>
        <v>10.610711327675412</v>
      </c>
      <c r="AH1230" t="s">
        <v>90</v>
      </c>
      <c r="AI1230" t="s">
        <v>90</v>
      </c>
      <c r="AJ1230" t="s">
        <v>90</v>
      </c>
      <c r="AK1230" t="s">
        <v>90</v>
      </c>
      <c r="AL1230" t="s">
        <v>90</v>
      </c>
      <c r="AM1230" t="s">
        <v>90</v>
      </c>
      <c r="AN1230">
        <v>1</v>
      </c>
      <c r="AO1230" t="s">
        <v>90</v>
      </c>
      <c r="AP1230" t="s">
        <v>90</v>
      </c>
      <c r="AQ1230">
        <v>0</v>
      </c>
      <c r="AR1230" t="s">
        <v>90</v>
      </c>
      <c r="AT1230" t="s">
        <v>90</v>
      </c>
      <c r="AU1230" t="s">
        <v>90</v>
      </c>
      <c r="AW1230">
        <v>2</v>
      </c>
      <c r="AY1230">
        <v>46483.5</v>
      </c>
    </row>
    <row r="1231" spans="1:51" ht="12.75" customHeight="1" x14ac:dyDescent="0.2">
      <c r="A1231" t="s">
        <v>66</v>
      </c>
      <c r="B1231">
        <v>1997</v>
      </c>
      <c r="C1231" t="s">
        <v>90</v>
      </c>
      <c r="D1231" t="s">
        <v>90</v>
      </c>
      <c r="G1231">
        <v>0</v>
      </c>
      <c r="H1231" t="s">
        <v>90</v>
      </c>
      <c r="I1231" t="s">
        <v>90</v>
      </c>
      <c r="J1231" t="s">
        <v>90</v>
      </c>
      <c r="K1231" t="s">
        <v>90</v>
      </c>
      <c r="L1231" t="s">
        <v>90</v>
      </c>
      <c r="M1231" t="s">
        <v>90</v>
      </c>
      <c r="N1231" t="s">
        <v>90</v>
      </c>
      <c r="O1231">
        <v>1</v>
      </c>
      <c r="P1231" t="s">
        <v>90</v>
      </c>
      <c r="Q1231" t="s">
        <v>90</v>
      </c>
      <c r="R1231" t="s">
        <v>90</v>
      </c>
      <c r="S1231" t="s">
        <v>90</v>
      </c>
      <c r="T1231" t="s">
        <v>90</v>
      </c>
      <c r="U1231" t="s">
        <v>90</v>
      </c>
      <c r="V1231" t="s">
        <v>90</v>
      </c>
      <c r="W1231" t="s">
        <v>90</v>
      </c>
      <c r="X1231" t="s">
        <v>90</v>
      </c>
      <c r="Y1231" t="s">
        <v>90</v>
      </c>
      <c r="Z1231" t="s">
        <v>90</v>
      </c>
      <c r="AA1231" t="s">
        <v>90</v>
      </c>
      <c r="AB1231" t="s">
        <v>90</v>
      </c>
      <c r="AC1231">
        <v>7142</v>
      </c>
      <c r="AD1231">
        <f>AC1231/AY1231</f>
        <v>0.22265243835906837</v>
      </c>
      <c r="AH1231" t="s">
        <v>90</v>
      </c>
      <c r="AI1231" t="s">
        <v>90</v>
      </c>
      <c r="AJ1231" t="s">
        <v>90</v>
      </c>
      <c r="AK1231" t="s">
        <v>90</v>
      </c>
      <c r="AL1231" t="s">
        <v>90</v>
      </c>
      <c r="AM1231" t="s">
        <v>90</v>
      </c>
      <c r="AN1231">
        <v>0</v>
      </c>
      <c r="AO1231" t="s">
        <v>90</v>
      </c>
      <c r="AP1231" t="s">
        <v>90</v>
      </c>
      <c r="AQ1231">
        <v>1</v>
      </c>
      <c r="AR1231" t="s">
        <v>90</v>
      </c>
      <c r="AT1231" t="s">
        <v>90</v>
      </c>
      <c r="AU1231" t="s">
        <v>90</v>
      </c>
      <c r="AW1231">
        <v>2</v>
      </c>
      <c r="AY1231">
        <v>32076.9</v>
      </c>
    </row>
    <row r="1232" spans="1:51" ht="12.75" customHeight="1" x14ac:dyDescent="0.2">
      <c r="A1232" t="s">
        <v>67</v>
      </c>
      <c r="B1232">
        <v>1997</v>
      </c>
      <c r="C1232" t="s">
        <v>90</v>
      </c>
      <c r="D1232" t="s">
        <v>90</v>
      </c>
      <c r="G1232">
        <v>1</v>
      </c>
      <c r="H1232" t="s">
        <v>90</v>
      </c>
      <c r="I1232" t="s">
        <v>90</v>
      </c>
      <c r="J1232" t="s">
        <v>90</v>
      </c>
      <c r="K1232" t="s">
        <v>90</v>
      </c>
      <c r="L1232" t="s">
        <v>90</v>
      </c>
      <c r="M1232" t="s">
        <v>90</v>
      </c>
      <c r="N1232" t="s">
        <v>90</v>
      </c>
      <c r="O1232">
        <v>0</v>
      </c>
      <c r="P1232" t="s">
        <v>90</v>
      </c>
      <c r="Q1232" t="s">
        <v>90</v>
      </c>
      <c r="R1232" t="s">
        <v>90</v>
      </c>
      <c r="S1232" t="s">
        <v>90</v>
      </c>
      <c r="T1232" t="s">
        <v>90</v>
      </c>
      <c r="U1232" t="s">
        <v>90</v>
      </c>
      <c r="V1232" t="s">
        <v>90</v>
      </c>
      <c r="W1232" t="s">
        <v>90</v>
      </c>
      <c r="X1232" t="s">
        <v>90</v>
      </c>
      <c r="Y1232" t="s">
        <v>90</v>
      </c>
      <c r="Z1232" t="s">
        <v>90</v>
      </c>
      <c r="AA1232" t="s">
        <v>90</v>
      </c>
      <c r="AB1232" t="s">
        <v>90</v>
      </c>
      <c r="AC1232">
        <v>310313</v>
      </c>
      <c r="AD1232">
        <f>AC1232/AY1232</f>
        <v>1.1896132672933311</v>
      </c>
      <c r="AH1232" t="s">
        <v>90</v>
      </c>
      <c r="AI1232" t="s">
        <v>90</v>
      </c>
      <c r="AJ1232" t="s">
        <v>90</v>
      </c>
      <c r="AK1232" t="s">
        <v>90</v>
      </c>
      <c r="AL1232" t="s">
        <v>90</v>
      </c>
      <c r="AM1232" t="s">
        <v>90</v>
      </c>
      <c r="AN1232">
        <v>0</v>
      </c>
      <c r="AO1232" t="s">
        <v>90</v>
      </c>
      <c r="AP1232" t="s">
        <v>90</v>
      </c>
      <c r="AQ1232">
        <v>0</v>
      </c>
      <c r="AR1232" t="s">
        <v>90</v>
      </c>
      <c r="AT1232" t="s">
        <v>90</v>
      </c>
      <c r="AU1232" t="s">
        <v>90</v>
      </c>
      <c r="AW1232">
        <v>2</v>
      </c>
      <c r="AY1232">
        <v>260852</v>
      </c>
    </row>
    <row r="1233" spans="1:51" ht="12.75" customHeight="1" x14ac:dyDescent="0.2">
      <c r="A1233" t="s">
        <v>68</v>
      </c>
      <c r="B1233">
        <v>1997</v>
      </c>
      <c r="C1233" t="s">
        <v>90</v>
      </c>
      <c r="D1233" t="s">
        <v>90</v>
      </c>
      <c r="G1233">
        <v>1</v>
      </c>
      <c r="H1233" t="s">
        <v>90</v>
      </c>
      <c r="I1233" t="s">
        <v>90</v>
      </c>
      <c r="J1233" t="s">
        <v>90</v>
      </c>
      <c r="K1233" t="s">
        <v>90</v>
      </c>
      <c r="L1233" t="s">
        <v>90</v>
      </c>
      <c r="M1233" t="s">
        <v>90</v>
      </c>
      <c r="N1233" t="s">
        <v>90</v>
      </c>
      <c r="O1233">
        <v>1</v>
      </c>
      <c r="P1233" t="s">
        <v>90</v>
      </c>
      <c r="Q1233" t="s">
        <v>90</v>
      </c>
      <c r="R1233" t="s">
        <v>90</v>
      </c>
      <c r="S1233" t="s">
        <v>90</v>
      </c>
      <c r="T1233" t="s">
        <v>90</v>
      </c>
      <c r="U1233" t="s">
        <v>90</v>
      </c>
      <c r="V1233" t="s">
        <v>90</v>
      </c>
      <c r="W1233" t="s">
        <v>90</v>
      </c>
      <c r="X1233" t="s">
        <v>90</v>
      </c>
      <c r="Y1233" t="s">
        <v>90</v>
      </c>
      <c r="Z1233" t="s">
        <v>90</v>
      </c>
      <c r="AA1233" t="s">
        <v>90</v>
      </c>
      <c r="AB1233" t="s">
        <v>90</v>
      </c>
      <c r="AC1233">
        <v>4532</v>
      </c>
      <c r="AD1233">
        <f>AC1233/AY1233</f>
        <v>0.12869113842816213</v>
      </c>
      <c r="AH1233" t="s">
        <v>90</v>
      </c>
      <c r="AI1233" t="s">
        <v>90</v>
      </c>
      <c r="AJ1233" t="s">
        <v>90</v>
      </c>
      <c r="AK1233" t="s">
        <v>90</v>
      </c>
      <c r="AL1233" t="s">
        <v>90</v>
      </c>
      <c r="AM1233" t="s">
        <v>90</v>
      </c>
      <c r="AN1233">
        <v>0</v>
      </c>
      <c r="AO1233" t="s">
        <v>90</v>
      </c>
      <c r="AP1233" t="s">
        <v>90</v>
      </c>
      <c r="AQ1233">
        <v>1</v>
      </c>
      <c r="AR1233" t="s">
        <v>90</v>
      </c>
      <c r="AT1233" t="s">
        <v>90</v>
      </c>
      <c r="AU1233" t="s">
        <v>90</v>
      </c>
      <c r="AW1233">
        <v>2</v>
      </c>
      <c r="AY1233">
        <v>35216.1</v>
      </c>
    </row>
    <row r="1234" spans="1:51" ht="12.75" customHeight="1" x14ac:dyDescent="0.2">
      <c r="A1234" t="s">
        <v>70</v>
      </c>
      <c r="B1234">
        <v>1997</v>
      </c>
      <c r="C1234" t="s">
        <v>90</v>
      </c>
      <c r="D1234" t="s">
        <v>90</v>
      </c>
      <c r="G1234">
        <v>1</v>
      </c>
      <c r="H1234" t="s">
        <v>90</v>
      </c>
      <c r="I1234" t="s">
        <v>90</v>
      </c>
      <c r="J1234" t="s">
        <v>90</v>
      </c>
      <c r="K1234" t="s">
        <v>90</v>
      </c>
      <c r="L1234" t="s">
        <v>90</v>
      </c>
      <c r="M1234" t="s">
        <v>90</v>
      </c>
      <c r="N1234" t="s">
        <v>90</v>
      </c>
      <c r="O1234">
        <v>0</v>
      </c>
      <c r="P1234" t="s">
        <v>90</v>
      </c>
      <c r="Q1234" t="s">
        <v>90</v>
      </c>
      <c r="R1234" t="s">
        <v>90</v>
      </c>
      <c r="S1234" t="s">
        <v>90</v>
      </c>
      <c r="T1234" t="s">
        <v>90</v>
      </c>
      <c r="U1234" t="s">
        <v>90</v>
      </c>
      <c r="V1234" t="s">
        <v>90</v>
      </c>
      <c r="W1234" t="s">
        <v>90</v>
      </c>
      <c r="X1234" t="s">
        <v>90</v>
      </c>
      <c r="Y1234" t="s">
        <v>90</v>
      </c>
      <c r="Z1234" t="s">
        <v>90</v>
      </c>
      <c r="AA1234" t="s">
        <v>90</v>
      </c>
      <c r="AB1234" t="s">
        <v>90</v>
      </c>
      <c r="AC1234">
        <v>42121</v>
      </c>
      <c r="AD1234">
        <f>AC1234/AY1234</f>
        <v>7.6433409970585092E-2</v>
      </c>
      <c r="AH1234" t="s">
        <v>90</v>
      </c>
      <c r="AI1234" t="s">
        <v>90</v>
      </c>
      <c r="AJ1234" t="s">
        <v>90</v>
      </c>
      <c r="AK1234" t="s">
        <v>90</v>
      </c>
      <c r="AL1234" t="s">
        <v>90</v>
      </c>
      <c r="AM1234" t="s">
        <v>90</v>
      </c>
      <c r="AN1234">
        <v>0</v>
      </c>
      <c r="AO1234" t="s">
        <v>90</v>
      </c>
      <c r="AP1234" t="s">
        <v>90</v>
      </c>
      <c r="AQ1234">
        <v>0</v>
      </c>
      <c r="AR1234" t="s">
        <v>90</v>
      </c>
      <c r="AT1234" t="s">
        <v>90</v>
      </c>
      <c r="AU1234" t="s">
        <v>90</v>
      </c>
      <c r="AW1234">
        <v>2</v>
      </c>
      <c r="AY1234">
        <v>551081</v>
      </c>
    </row>
    <row r="1235" spans="1:51" ht="12.75" customHeight="1" x14ac:dyDescent="0.2">
      <c r="A1235" t="s">
        <v>71</v>
      </c>
      <c r="B1235">
        <v>1997</v>
      </c>
      <c r="C1235" t="s">
        <v>90</v>
      </c>
      <c r="D1235" t="s">
        <v>90</v>
      </c>
      <c r="G1235">
        <v>1</v>
      </c>
      <c r="H1235" t="s">
        <v>90</v>
      </c>
      <c r="I1235" t="s">
        <v>90</v>
      </c>
      <c r="J1235" t="s">
        <v>90</v>
      </c>
      <c r="K1235" t="s">
        <v>90</v>
      </c>
      <c r="L1235" t="s">
        <v>90</v>
      </c>
      <c r="M1235" t="s">
        <v>90</v>
      </c>
      <c r="N1235" t="s">
        <v>90</v>
      </c>
      <c r="O1235">
        <v>1</v>
      </c>
      <c r="P1235" t="s">
        <v>90</v>
      </c>
      <c r="Q1235" t="s">
        <v>90</v>
      </c>
      <c r="R1235" t="s">
        <v>90</v>
      </c>
      <c r="S1235" t="s">
        <v>90</v>
      </c>
      <c r="T1235" t="s">
        <v>90</v>
      </c>
      <c r="U1235" t="s">
        <v>90</v>
      </c>
      <c r="V1235" t="s">
        <v>90</v>
      </c>
      <c r="W1235" t="s">
        <v>90</v>
      </c>
      <c r="X1235" t="s">
        <v>90</v>
      </c>
      <c r="Y1235" t="s">
        <v>90</v>
      </c>
      <c r="Z1235" t="s">
        <v>90</v>
      </c>
      <c r="AA1235" t="s">
        <v>90</v>
      </c>
      <c r="AB1235" t="s">
        <v>90</v>
      </c>
      <c r="AC1235">
        <v>0</v>
      </c>
      <c r="AD1235">
        <f>AC1235/AY1235</f>
        <v>0</v>
      </c>
      <c r="AH1235" t="s">
        <v>90</v>
      </c>
      <c r="AI1235" t="s">
        <v>90</v>
      </c>
      <c r="AJ1235" t="s">
        <v>90</v>
      </c>
      <c r="AK1235" t="s">
        <v>90</v>
      </c>
      <c r="AL1235" t="s">
        <v>90</v>
      </c>
      <c r="AM1235" t="s">
        <v>90</v>
      </c>
      <c r="AN1235">
        <v>0</v>
      </c>
      <c r="AO1235" t="s">
        <v>90</v>
      </c>
      <c r="AP1235" t="s">
        <v>90</v>
      </c>
      <c r="AQ1235">
        <v>0</v>
      </c>
      <c r="AR1235" t="s">
        <v>90</v>
      </c>
      <c r="AT1235" t="s">
        <v>90</v>
      </c>
      <c r="AU1235" t="s">
        <v>90</v>
      </c>
      <c r="AW1235">
        <v>2</v>
      </c>
      <c r="AY1235">
        <v>178125</v>
      </c>
    </row>
    <row r="1236" spans="1:51" ht="12.75" customHeight="1" x14ac:dyDescent="0.2">
      <c r="A1236" t="s">
        <v>72</v>
      </c>
      <c r="B1236">
        <v>1997</v>
      </c>
      <c r="C1236" t="s">
        <v>90</v>
      </c>
      <c r="D1236" t="s">
        <v>90</v>
      </c>
      <c r="G1236">
        <v>1</v>
      </c>
      <c r="H1236" t="s">
        <v>90</v>
      </c>
      <c r="I1236" t="s">
        <v>90</v>
      </c>
      <c r="J1236" t="s">
        <v>90</v>
      </c>
      <c r="K1236" t="s">
        <v>90</v>
      </c>
      <c r="L1236" t="s">
        <v>90</v>
      </c>
      <c r="M1236" t="s">
        <v>90</v>
      </c>
      <c r="N1236" t="s">
        <v>90</v>
      </c>
      <c r="O1236">
        <v>1</v>
      </c>
      <c r="P1236" t="s">
        <v>90</v>
      </c>
      <c r="Q1236" t="s">
        <v>90</v>
      </c>
      <c r="R1236" t="s">
        <v>90</v>
      </c>
      <c r="S1236" t="s">
        <v>90</v>
      </c>
      <c r="T1236" t="s">
        <v>90</v>
      </c>
      <c r="U1236" t="s">
        <v>90</v>
      </c>
      <c r="V1236" t="s">
        <v>90</v>
      </c>
      <c r="W1236" t="s">
        <v>90</v>
      </c>
      <c r="X1236" t="s">
        <v>90</v>
      </c>
      <c r="Y1236" t="s">
        <v>90</v>
      </c>
      <c r="Z1236" t="s">
        <v>90</v>
      </c>
      <c r="AA1236" t="s">
        <v>90</v>
      </c>
      <c r="AB1236" t="s">
        <v>90</v>
      </c>
      <c r="AC1236">
        <v>11100</v>
      </c>
      <c r="AD1236">
        <f>AC1236/AY1236</f>
        <v>0.80213324083508575</v>
      </c>
      <c r="AH1236" t="s">
        <v>90</v>
      </c>
      <c r="AI1236" t="s">
        <v>90</v>
      </c>
      <c r="AJ1236" t="s">
        <v>90</v>
      </c>
      <c r="AK1236" t="s">
        <v>90</v>
      </c>
      <c r="AL1236" t="s">
        <v>90</v>
      </c>
      <c r="AM1236" t="s">
        <v>90</v>
      </c>
      <c r="AN1236">
        <v>0</v>
      </c>
      <c r="AO1236" t="s">
        <v>90</v>
      </c>
      <c r="AP1236" t="s">
        <v>90</v>
      </c>
      <c r="AQ1236">
        <v>0</v>
      </c>
      <c r="AR1236" t="s">
        <v>90</v>
      </c>
      <c r="AT1236" t="s">
        <v>90</v>
      </c>
      <c r="AU1236" t="s">
        <v>90</v>
      </c>
      <c r="AW1236">
        <v>2</v>
      </c>
      <c r="AY1236">
        <v>13838.1</v>
      </c>
    </row>
    <row r="1237" spans="1:51" ht="12.75" customHeight="1" x14ac:dyDescent="0.2">
      <c r="A1237" t="s">
        <v>73</v>
      </c>
      <c r="B1237">
        <v>1997</v>
      </c>
      <c r="C1237" t="s">
        <v>90</v>
      </c>
      <c r="D1237" t="s">
        <v>90</v>
      </c>
      <c r="G1237">
        <v>1</v>
      </c>
      <c r="H1237" t="s">
        <v>90</v>
      </c>
      <c r="I1237" t="s">
        <v>90</v>
      </c>
      <c r="J1237" t="s">
        <v>90</v>
      </c>
      <c r="K1237" t="s">
        <v>90</v>
      </c>
      <c r="L1237" t="s">
        <v>90</v>
      </c>
      <c r="M1237" t="s">
        <v>90</v>
      </c>
      <c r="N1237" t="s">
        <v>90</v>
      </c>
      <c r="O1237">
        <v>1</v>
      </c>
      <c r="P1237" t="s">
        <v>90</v>
      </c>
      <c r="Q1237" t="s">
        <v>90</v>
      </c>
      <c r="R1237" t="s">
        <v>90</v>
      </c>
      <c r="S1237" t="s">
        <v>90</v>
      </c>
      <c r="T1237" t="s">
        <v>90</v>
      </c>
      <c r="U1237" t="s">
        <v>90</v>
      </c>
      <c r="V1237" t="s">
        <v>90</v>
      </c>
      <c r="W1237" t="s">
        <v>90</v>
      </c>
      <c r="X1237" t="s">
        <v>90</v>
      </c>
      <c r="Y1237" t="s">
        <v>90</v>
      </c>
      <c r="Z1237" t="s">
        <v>90</v>
      </c>
      <c r="AA1237" t="s">
        <v>90</v>
      </c>
      <c r="AB1237" t="s">
        <v>90</v>
      </c>
      <c r="AC1237">
        <v>15379</v>
      </c>
      <c r="AD1237">
        <f>AC1237/AY1237</f>
        <v>5.610111990661365E-2</v>
      </c>
      <c r="AH1237" t="s">
        <v>90</v>
      </c>
      <c r="AI1237" t="s">
        <v>90</v>
      </c>
      <c r="AJ1237" t="s">
        <v>90</v>
      </c>
      <c r="AK1237" t="s">
        <v>90</v>
      </c>
      <c r="AL1237" t="s">
        <v>90</v>
      </c>
      <c r="AM1237" t="s">
        <v>90</v>
      </c>
      <c r="AN1237">
        <v>0</v>
      </c>
      <c r="AO1237" t="s">
        <v>90</v>
      </c>
      <c r="AP1237" t="s">
        <v>90</v>
      </c>
      <c r="AQ1237">
        <v>0</v>
      </c>
      <c r="AR1237" t="s">
        <v>90</v>
      </c>
      <c r="AT1237" t="s">
        <v>90</v>
      </c>
      <c r="AU1237" t="s">
        <v>90</v>
      </c>
      <c r="AW1237">
        <v>2</v>
      </c>
      <c r="AY1237">
        <v>274130</v>
      </c>
    </row>
    <row r="1238" spans="1:51" ht="12.75" customHeight="1" x14ac:dyDescent="0.2">
      <c r="A1238" t="s">
        <v>74</v>
      </c>
      <c r="B1238">
        <v>1997</v>
      </c>
      <c r="C1238" t="s">
        <v>90</v>
      </c>
      <c r="D1238" t="s">
        <v>90</v>
      </c>
      <c r="G1238">
        <v>1</v>
      </c>
      <c r="H1238" t="s">
        <v>90</v>
      </c>
      <c r="I1238" t="s">
        <v>90</v>
      </c>
      <c r="J1238" t="s">
        <v>90</v>
      </c>
      <c r="K1238" t="s">
        <v>90</v>
      </c>
      <c r="L1238" t="s">
        <v>90</v>
      </c>
      <c r="M1238" t="s">
        <v>90</v>
      </c>
      <c r="N1238" t="s">
        <v>90</v>
      </c>
      <c r="O1238">
        <v>1</v>
      </c>
      <c r="P1238" t="s">
        <v>90</v>
      </c>
      <c r="Q1238" t="s">
        <v>90</v>
      </c>
      <c r="R1238" t="s">
        <v>90</v>
      </c>
      <c r="S1238" t="s">
        <v>90</v>
      </c>
      <c r="T1238" t="s">
        <v>90</v>
      </c>
      <c r="U1238" t="s">
        <v>90</v>
      </c>
      <c r="V1238" t="s">
        <v>90</v>
      </c>
      <c r="W1238" t="s">
        <v>90</v>
      </c>
      <c r="X1238" t="s">
        <v>90</v>
      </c>
      <c r="Y1238" t="s">
        <v>90</v>
      </c>
      <c r="Z1238" t="s">
        <v>90</v>
      </c>
      <c r="AA1238" t="s">
        <v>90</v>
      </c>
      <c r="AB1238" t="s">
        <v>90</v>
      </c>
      <c r="AC1238">
        <v>17200</v>
      </c>
      <c r="AD1238">
        <f>AC1238/AY1238</f>
        <v>0.24931944488735688</v>
      </c>
      <c r="AH1238" t="s">
        <v>90</v>
      </c>
      <c r="AI1238" t="s">
        <v>90</v>
      </c>
      <c r="AJ1238" t="s">
        <v>90</v>
      </c>
      <c r="AK1238" t="s">
        <v>90</v>
      </c>
      <c r="AL1238" t="s">
        <v>90</v>
      </c>
      <c r="AM1238" t="s">
        <v>90</v>
      </c>
      <c r="AN1238">
        <v>0</v>
      </c>
      <c r="AO1238" t="s">
        <v>90</v>
      </c>
      <c r="AP1238" t="s">
        <v>90</v>
      </c>
      <c r="AQ1238">
        <v>0</v>
      </c>
      <c r="AR1238" t="s">
        <v>90</v>
      </c>
      <c r="AT1238" t="s">
        <v>90</v>
      </c>
      <c r="AU1238" t="s">
        <v>90</v>
      </c>
      <c r="AW1238">
        <v>2</v>
      </c>
      <c r="AY1238">
        <v>68987.8</v>
      </c>
    </row>
    <row r="1239" spans="1:51" ht="12.75" customHeight="1" x14ac:dyDescent="0.2">
      <c r="A1239" t="s">
        <v>75</v>
      </c>
      <c r="B1239">
        <v>1997</v>
      </c>
      <c r="C1239" t="s">
        <v>90</v>
      </c>
      <c r="D1239" t="s">
        <v>90</v>
      </c>
      <c r="G1239">
        <v>1</v>
      </c>
      <c r="H1239" t="s">
        <v>90</v>
      </c>
      <c r="I1239" t="s">
        <v>90</v>
      </c>
      <c r="J1239" t="s">
        <v>90</v>
      </c>
      <c r="K1239" t="s">
        <v>90</v>
      </c>
      <c r="L1239" t="s">
        <v>90</v>
      </c>
      <c r="M1239" t="s">
        <v>90</v>
      </c>
      <c r="N1239" t="s">
        <v>90</v>
      </c>
      <c r="O1239">
        <v>1</v>
      </c>
      <c r="P1239" t="s">
        <v>90</v>
      </c>
      <c r="Q1239" t="s">
        <v>90</v>
      </c>
      <c r="R1239" t="s">
        <v>90</v>
      </c>
      <c r="S1239" t="s">
        <v>90</v>
      </c>
      <c r="T1239" t="s">
        <v>90</v>
      </c>
      <c r="U1239" t="s">
        <v>90</v>
      </c>
      <c r="V1239" t="s">
        <v>90</v>
      </c>
      <c r="W1239" t="s">
        <v>90</v>
      </c>
      <c r="X1239" t="s">
        <v>90</v>
      </c>
      <c r="Y1239" t="s">
        <v>90</v>
      </c>
      <c r="Z1239" t="s">
        <v>90</v>
      </c>
      <c r="AA1239" t="s">
        <v>90</v>
      </c>
      <c r="AB1239" t="s">
        <v>90</v>
      </c>
      <c r="AC1239">
        <v>1273</v>
      </c>
      <c r="AD1239">
        <f>AC1239/AY1239</f>
        <v>1.5908224664621384E-2</v>
      </c>
      <c r="AH1239" t="s">
        <v>90</v>
      </c>
      <c r="AI1239" t="s">
        <v>90</v>
      </c>
      <c r="AJ1239" t="s">
        <v>90</v>
      </c>
      <c r="AK1239" t="s">
        <v>90</v>
      </c>
      <c r="AL1239" t="s">
        <v>90</v>
      </c>
      <c r="AM1239" t="s">
        <v>90</v>
      </c>
      <c r="AN1239">
        <v>0</v>
      </c>
      <c r="AO1239" t="s">
        <v>90</v>
      </c>
      <c r="AP1239" t="s">
        <v>90</v>
      </c>
      <c r="AQ1239">
        <v>0</v>
      </c>
      <c r="AR1239" t="s">
        <v>90</v>
      </c>
      <c r="AT1239" t="s">
        <v>90</v>
      </c>
      <c r="AU1239" t="s">
        <v>90</v>
      </c>
      <c r="AW1239">
        <v>2</v>
      </c>
      <c r="AY1239">
        <v>80021.5</v>
      </c>
    </row>
    <row r="1240" spans="1:51" ht="12.75" customHeight="1" x14ac:dyDescent="0.2">
      <c r="A1240" t="s">
        <v>76</v>
      </c>
      <c r="B1240">
        <v>1997</v>
      </c>
      <c r="C1240" t="s">
        <v>90</v>
      </c>
      <c r="D1240" t="s">
        <v>90</v>
      </c>
      <c r="G1240">
        <v>1</v>
      </c>
      <c r="H1240" t="s">
        <v>90</v>
      </c>
      <c r="I1240" t="s">
        <v>90</v>
      </c>
      <c r="J1240" t="s">
        <v>90</v>
      </c>
      <c r="K1240" t="s">
        <v>90</v>
      </c>
      <c r="L1240" t="s">
        <v>90</v>
      </c>
      <c r="M1240" t="s">
        <v>90</v>
      </c>
      <c r="N1240" t="s">
        <v>90</v>
      </c>
      <c r="O1240">
        <v>0</v>
      </c>
      <c r="P1240" t="s">
        <v>90</v>
      </c>
      <c r="Q1240" t="s">
        <v>90</v>
      </c>
      <c r="R1240" t="s">
        <v>90</v>
      </c>
      <c r="S1240" t="s">
        <v>90</v>
      </c>
      <c r="T1240" t="s">
        <v>90</v>
      </c>
      <c r="U1240" t="s">
        <v>90</v>
      </c>
      <c r="V1240" t="s">
        <v>90</v>
      </c>
      <c r="W1240" t="s">
        <v>90</v>
      </c>
      <c r="X1240" t="s">
        <v>90</v>
      </c>
      <c r="Y1240" t="s">
        <v>90</v>
      </c>
      <c r="Z1240" t="s">
        <v>90</v>
      </c>
      <c r="AA1240" t="s">
        <v>90</v>
      </c>
      <c r="AB1240" t="s">
        <v>90</v>
      </c>
      <c r="AC1240">
        <v>24409</v>
      </c>
      <c r="AD1240">
        <f>AC1240/AY1240</f>
        <v>7.8736423781245055E-2</v>
      </c>
      <c r="AH1240" t="s">
        <v>90</v>
      </c>
      <c r="AI1240" t="s">
        <v>90</v>
      </c>
      <c r="AJ1240" t="s">
        <v>90</v>
      </c>
      <c r="AK1240" t="s">
        <v>90</v>
      </c>
      <c r="AL1240" t="s">
        <v>90</v>
      </c>
      <c r="AM1240" t="s">
        <v>90</v>
      </c>
      <c r="AN1240">
        <v>0</v>
      </c>
      <c r="AO1240" t="s">
        <v>90</v>
      </c>
      <c r="AP1240" t="s">
        <v>90</v>
      </c>
      <c r="AQ1240">
        <v>1</v>
      </c>
      <c r="AR1240" t="s">
        <v>90</v>
      </c>
      <c r="AT1240" t="s">
        <v>90</v>
      </c>
      <c r="AU1240" t="s">
        <v>90</v>
      </c>
      <c r="AW1240">
        <v>2</v>
      </c>
      <c r="AY1240">
        <v>310009</v>
      </c>
    </row>
    <row r="1241" spans="1:51" ht="12.75" customHeight="1" x14ac:dyDescent="0.2">
      <c r="A1241" t="s">
        <v>77</v>
      </c>
      <c r="B1241">
        <v>1997</v>
      </c>
      <c r="C1241" t="s">
        <v>90</v>
      </c>
      <c r="D1241" t="s">
        <v>90</v>
      </c>
      <c r="G1241">
        <v>1</v>
      </c>
      <c r="H1241" t="s">
        <v>90</v>
      </c>
      <c r="I1241" t="s">
        <v>90</v>
      </c>
      <c r="J1241" t="s">
        <v>90</v>
      </c>
      <c r="K1241" t="s">
        <v>90</v>
      </c>
      <c r="L1241" t="s">
        <v>90</v>
      </c>
      <c r="M1241" t="s">
        <v>90</v>
      </c>
      <c r="N1241" t="s">
        <v>90</v>
      </c>
      <c r="O1241">
        <v>0</v>
      </c>
      <c r="P1241" t="s">
        <v>90</v>
      </c>
      <c r="Q1241" t="s">
        <v>90</v>
      </c>
      <c r="R1241" t="s">
        <v>90</v>
      </c>
      <c r="S1241" t="s">
        <v>90</v>
      </c>
      <c r="T1241" t="s">
        <v>90</v>
      </c>
      <c r="U1241" t="s">
        <v>90</v>
      </c>
      <c r="V1241" t="s">
        <v>90</v>
      </c>
      <c r="W1241" t="s">
        <v>90</v>
      </c>
      <c r="X1241" t="s">
        <v>90</v>
      </c>
      <c r="Y1241" t="s">
        <v>90</v>
      </c>
      <c r="Z1241" t="s">
        <v>90</v>
      </c>
      <c r="AA1241" t="s">
        <v>90</v>
      </c>
      <c r="AB1241" t="s">
        <v>90</v>
      </c>
      <c r="AC1241">
        <v>5647</v>
      </c>
      <c r="AD1241">
        <f>AC1241/AY1241</f>
        <v>0.22001784454981474</v>
      </c>
      <c r="AH1241" t="s">
        <v>90</v>
      </c>
      <c r="AI1241" t="s">
        <v>90</v>
      </c>
      <c r="AJ1241" t="s">
        <v>90</v>
      </c>
      <c r="AK1241" t="s">
        <v>90</v>
      </c>
      <c r="AL1241" t="s">
        <v>90</v>
      </c>
      <c r="AM1241" t="s">
        <v>90</v>
      </c>
      <c r="AN1241">
        <v>0</v>
      </c>
      <c r="AO1241" t="s">
        <v>90</v>
      </c>
      <c r="AP1241" t="s">
        <v>90</v>
      </c>
      <c r="AQ1241">
        <v>0</v>
      </c>
      <c r="AR1241" t="s">
        <v>90</v>
      </c>
      <c r="AT1241" t="s">
        <v>90</v>
      </c>
      <c r="AU1241" t="s">
        <v>90</v>
      </c>
      <c r="AW1241">
        <v>2</v>
      </c>
      <c r="AY1241">
        <v>25666.1</v>
      </c>
    </row>
    <row r="1242" spans="1:51" ht="12.75" customHeight="1" x14ac:dyDescent="0.2">
      <c r="A1242" t="s">
        <v>78</v>
      </c>
      <c r="B1242">
        <v>1997</v>
      </c>
      <c r="C1242" t="s">
        <v>90</v>
      </c>
      <c r="D1242" t="s">
        <v>90</v>
      </c>
      <c r="G1242">
        <v>1</v>
      </c>
      <c r="H1242" t="s">
        <v>90</v>
      </c>
      <c r="I1242" t="s">
        <v>90</v>
      </c>
      <c r="J1242" t="s">
        <v>90</v>
      </c>
      <c r="K1242" t="s">
        <v>90</v>
      </c>
      <c r="L1242" t="s">
        <v>90</v>
      </c>
      <c r="M1242" t="s">
        <v>90</v>
      </c>
      <c r="N1242" t="s">
        <v>90</v>
      </c>
      <c r="O1242">
        <v>1</v>
      </c>
      <c r="P1242" t="s">
        <v>90</v>
      </c>
      <c r="Q1242" t="s">
        <v>90</v>
      </c>
      <c r="R1242" t="s">
        <v>90</v>
      </c>
      <c r="S1242" t="s">
        <v>90</v>
      </c>
      <c r="T1242" t="s">
        <v>90</v>
      </c>
      <c r="U1242" t="s">
        <v>90</v>
      </c>
      <c r="V1242" t="s">
        <v>90</v>
      </c>
      <c r="W1242" t="s">
        <v>90</v>
      </c>
      <c r="X1242" t="s">
        <v>90</v>
      </c>
      <c r="Y1242" t="s">
        <v>90</v>
      </c>
      <c r="Z1242" t="s">
        <v>90</v>
      </c>
      <c r="AA1242" t="s">
        <v>90</v>
      </c>
      <c r="AB1242" t="s">
        <v>90</v>
      </c>
      <c r="AC1242">
        <v>27358</v>
      </c>
      <c r="AD1242">
        <f>AC1242/AY1242</f>
        <v>0.33926175412141396</v>
      </c>
      <c r="AH1242" t="s">
        <v>90</v>
      </c>
      <c r="AI1242" t="s">
        <v>90</v>
      </c>
      <c r="AJ1242" t="s">
        <v>90</v>
      </c>
      <c r="AK1242" t="s">
        <v>90</v>
      </c>
      <c r="AL1242" t="s">
        <v>90</v>
      </c>
      <c r="AM1242" t="s">
        <v>90</v>
      </c>
      <c r="AN1242">
        <v>0</v>
      </c>
      <c r="AO1242" t="s">
        <v>90</v>
      </c>
      <c r="AP1242" t="s">
        <v>90</v>
      </c>
      <c r="AQ1242">
        <v>0</v>
      </c>
      <c r="AR1242" t="s">
        <v>90</v>
      </c>
      <c r="AT1242" t="s">
        <v>90</v>
      </c>
      <c r="AU1242" t="s">
        <v>90</v>
      </c>
      <c r="AW1242">
        <v>2</v>
      </c>
      <c r="AY1242">
        <v>80639.8</v>
      </c>
    </row>
    <row r="1243" spans="1:51" ht="12.75" customHeight="1" x14ac:dyDescent="0.2">
      <c r="A1243" t="s">
        <v>80</v>
      </c>
      <c r="B1243">
        <v>1997</v>
      </c>
      <c r="C1243" t="s">
        <v>90</v>
      </c>
      <c r="D1243" t="s">
        <v>90</v>
      </c>
      <c r="G1243">
        <v>1</v>
      </c>
      <c r="H1243" t="s">
        <v>90</v>
      </c>
      <c r="I1243" t="s">
        <v>90</v>
      </c>
      <c r="J1243" t="s">
        <v>90</v>
      </c>
      <c r="K1243" t="s">
        <v>90</v>
      </c>
      <c r="L1243" t="s">
        <v>90</v>
      </c>
      <c r="M1243" t="s">
        <v>90</v>
      </c>
      <c r="N1243" t="s">
        <v>90</v>
      </c>
      <c r="O1243">
        <v>1</v>
      </c>
      <c r="P1243" t="s">
        <v>90</v>
      </c>
      <c r="Q1243" t="s">
        <v>90</v>
      </c>
      <c r="R1243" t="s">
        <v>90</v>
      </c>
      <c r="S1243" t="s">
        <v>90</v>
      </c>
      <c r="T1243" t="s">
        <v>90</v>
      </c>
      <c r="U1243" t="s">
        <v>90</v>
      </c>
      <c r="V1243" t="s">
        <v>90</v>
      </c>
      <c r="W1243" t="s">
        <v>90</v>
      </c>
      <c r="X1243" t="s">
        <v>90</v>
      </c>
      <c r="Y1243" t="s">
        <v>90</v>
      </c>
      <c r="Z1243" t="s">
        <v>90</v>
      </c>
      <c r="AA1243" t="s">
        <v>90</v>
      </c>
      <c r="AB1243" t="s">
        <v>90</v>
      </c>
      <c r="AC1243">
        <v>732</v>
      </c>
      <c r="AD1243">
        <f>AC1243/AY1243</f>
        <v>4.4222927050294521E-2</v>
      </c>
      <c r="AE1243">
        <v>43.488</v>
      </c>
      <c r="AH1243" t="s">
        <v>90</v>
      </c>
      <c r="AI1243" t="s">
        <v>90</v>
      </c>
      <c r="AJ1243" t="s">
        <v>90</v>
      </c>
      <c r="AK1243" t="s">
        <v>90</v>
      </c>
      <c r="AL1243" t="s">
        <v>90</v>
      </c>
      <c r="AM1243" t="s">
        <v>90</v>
      </c>
      <c r="AN1243">
        <v>0</v>
      </c>
      <c r="AO1243" t="s">
        <v>90</v>
      </c>
      <c r="AP1243" t="s">
        <v>90</v>
      </c>
      <c r="AQ1243">
        <v>0</v>
      </c>
      <c r="AR1243" t="s">
        <v>90</v>
      </c>
      <c r="AT1243" t="s">
        <v>90</v>
      </c>
      <c r="AU1243" t="s">
        <v>90</v>
      </c>
      <c r="AW1243">
        <v>2</v>
      </c>
      <c r="AY1243">
        <v>16552.5</v>
      </c>
    </row>
    <row r="1244" spans="1:51" ht="12.75" customHeight="1" x14ac:dyDescent="0.2">
      <c r="A1244" t="s">
        <v>81</v>
      </c>
      <c r="B1244">
        <v>1997</v>
      </c>
      <c r="C1244" t="s">
        <v>90</v>
      </c>
      <c r="D1244" t="s">
        <v>90</v>
      </c>
      <c r="G1244">
        <v>1</v>
      </c>
      <c r="H1244" t="s">
        <v>90</v>
      </c>
      <c r="I1244" t="s">
        <v>90</v>
      </c>
      <c r="J1244" t="s">
        <v>90</v>
      </c>
      <c r="K1244" t="s">
        <v>90</v>
      </c>
      <c r="L1244" t="s">
        <v>90</v>
      </c>
      <c r="M1244" t="s">
        <v>90</v>
      </c>
      <c r="N1244" t="s">
        <v>90</v>
      </c>
      <c r="O1244">
        <v>1</v>
      </c>
      <c r="P1244" t="s">
        <v>90</v>
      </c>
      <c r="Q1244" t="s">
        <v>90</v>
      </c>
      <c r="R1244" t="s">
        <v>90</v>
      </c>
      <c r="S1244" t="s">
        <v>90</v>
      </c>
      <c r="T1244" t="s">
        <v>90</v>
      </c>
      <c r="U1244" t="s">
        <v>90</v>
      </c>
      <c r="V1244" t="s">
        <v>90</v>
      </c>
      <c r="W1244" t="s">
        <v>90</v>
      </c>
      <c r="X1244" t="s">
        <v>90</v>
      </c>
      <c r="Y1244" t="s">
        <v>90</v>
      </c>
      <c r="Z1244" t="s">
        <v>90</v>
      </c>
      <c r="AA1244" t="s">
        <v>90</v>
      </c>
      <c r="AB1244" t="s">
        <v>90</v>
      </c>
      <c r="AC1244">
        <v>0</v>
      </c>
      <c r="AD1244">
        <f>AC1244/AY1244</f>
        <v>0</v>
      </c>
      <c r="AH1244" t="s">
        <v>90</v>
      </c>
      <c r="AI1244" t="s">
        <v>90</v>
      </c>
      <c r="AJ1244" t="s">
        <v>90</v>
      </c>
      <c r="AK1244" t="s">
        <v>90</v>
      </c>
      <c r="AL1244" t="s">
        <v>90</v>
      </c>
      <c r="AM1244" t="s">
        <v>90</v>
      </c>
      <c r="AN1244">
        <v>0</v>
      </c>
      <c r="AO1244" t="s">
        <v>90</v>
      </c>
      <c r="AP1244" t="s">
        <v>90</v>
      </c>
      <c r="AQ1244">
        <v>0</v>
      </c>
      <c r="AR1244" t="s">
        <v>90</v>
      </c>
      <c r="AT1244" t="s">
        <v>90</v>
      </c>
      <c r="AU1244" t="s">
        <v>90</v>
      </c>
      <c r="AW1244">
        <v>2</v>
      </c>
      <c r="AY1244">
        <v>124353</v>
      </c>
    </row>
    <row r="1245" spans="1:51" ht="12.75" customHeight="1" x14ac:dyDescent="0.2">
      <c r="A1245" t="s">
        <v>82</v>
      </c>
      <c r="B1245">
        <v>1997</v>
      </c>
      <c r="C1245" t="s">
        <v>90</v>
      </c>
      <c r="D1245" t="s">
        <v>90</v>
      </c>
      <c r="G1245">
        <v>1</v>
      </c>
      <c r="H1245" t="s">
        <v>90</v>
      </c>
      <c r="I1245" t="s">
        <v>90</v>
      </c>
      <c r="J1245" t="s">
        <v>90</v>
      </c>
      <c r="K1245" t="s">
        <v>90</v>
      </c>
      <c r="L1245" t="s">
        <v>90</v>
      </c>
      <c r="M1245" t="s">
        <v>90</v>
      </c>
      <c r="N1245" t="s">
        <v>90</v>
      </c>
      <c r="O1245">
        <v>0</v>
      </c>
      <c r="P1245" t="s">
        <v>90</v>
      </c>
      <c r="Q1245" t="s">
        <v>90</v>
      </c>
      <c r="R1245" t="s">
        <v>90</v>
      </c>
      <c r="S1245" t="s">
        <v>90</v>
      </c>
      <c r="T1245" t="s">
        <v>90</v>
      </c>
      <c r="U1245" t="s">
        <v>90</v>
      </c>
      <c r="V1245" t="s">
        <v>90</v>
      </c>
      <c r="W1245" t="s">
        <v>90</v>
      </c>
      <c r="X1245" t="s">
        <v>90</v>
      </c>
      <c r="Y1245" t="s">
        <v>90</v>
      </c>
      <c r="Z1245" t="s">
        <v>90</v>
      </c>
      <c r="AA1245" t="s">
        <v>90</v>
      </c>
      <c r="AB1245" t="s">
        <v>90</v>
      </c>
      <c r="AC1245">
        <v>37016</v>
      </c>
      <c r="AD1245">
        <f>AC1245/AY1245</f>
        <v>8.2360820315194344E-2</v>
      </c>
      <c r="AH1245" t="s">
        <v>90</v>
      </c>
      <c r="AI1245" t="s">
        <v>90</v>
      </c>
      <c r="AJ1245" t="s">
        <v>90</v>
      </c>
      <c r="AK1245" t="s">
        <v>90</v>
      </c>
      <c r="AL1245" t="s">
        <v>90</v>
      </c>
      <c r="AM1245" t="s">
        <v>90</v>
      </c>
      <c r="AN1245">
        <v>0</v>
      </c>
      <c r="AO1245" t="s">
        <v>90</v>
      </c>
      <c r="AP1245" t="s">
        <v>90</v>
      </c>
      <c r="AQ1245">
        <v>0</v>
      </c>
      <c r="AR1245" t="s">
        <v>90</v>
      </c>
      <c r="AT1245" t="s">
        <v>90</v>
      </c>
      <c r="AU1245" t="s">
        <v>90</v>
      </c>
      <c r="AW1245">
        <v>2</v>
      </c>
      <c r="AY1245">
        <v>449437</v>
      </c>
    </row>
    <row r="1246" spans="1:51" ht="12.75" customHeight="1" x14ac:dyDescent="0.2">
      <c r="A1246" t="s">
        <v>83</v>
      </c>
      <c r="B1246">
        <v>1997</v>
      </c>
      <c r="C1246" t="s">
        <v>90</v>
      </c>
      <c r="D1246" t="s">
        <v>90</v>
      </c>
      <c r="G1246">
        <v>1</v>
      </c>
      <c r="H1246" t="s">
        <v>90</v>
      </c>
      <c r="I1246" t="s">
        <v>90</v>
      </c>
      <c r="J1246" t="s">
        <v>90</v>
      </c>
      <c r="K1246" t="s">
        <v>90</v>
      </c>
      <c r="L1246" t="s">
        <v>90</v>
      </c>
      <c r="M1246" t="s">
        <v>90</v>
      </c>
      <c r="N1246" t="s">
        <v>90</v>
      </c>
      <c r="O1246">
        <v>1</v>
      </c>
      <c r="P1246" t="s">
        <v>90</v>
      </c>
      <c r="Q1246" t="s">
        <v>90</v>
      </c>
      <c r="R1246" t="s">
        <v>90</v>
      </c>
      <c r="S1246" t="s">
        <v>90</v>
      </c>
      <c r="T1246" t="s">
        <v>90</v>
      </c>
      <c r="U1246" t="s">
        <v>90</v>
      </c>
      <c r="V1246" t="s">
        <v>90</v>
      </c>
      <c r="W1246" t="s">
        <v>90</v>
      </c>
      <c r="X1246" t="s">
        <v>90</v>
      </c>
      <c r="Y1246" t="s">
        <v>90</v>
      </c>
      <c r="Z1246" t="s">
        <v>90</v>
      </c>
      <c r="AA1246" t="s">
        <v>90</v>
      </c>
      <c r="AB1246" t="s">
        <v>90</v>
      </c>
      <c r="AC1246">
        <v>0</v>
      </c>
      <c r="AD1246">
        <f>AC1246/AY1246</f>
        <v>0</v>
      </c>
      <c r="AH1246" t="s">
        <v>90</v>
      </c>
      <c r="AI1246" t="s">
        <v>90</v>
      </c>
      <c r="AJ1246" t="s">
        <v>90</v>
      </c>
      <c r="AK1246" t="s">
        <v>90</v>
      </c>
      <c r="AL1246" t="s">
        <v>90</v>
      </c>
      <c r="AM1246" t="s">
        <v>90</v>
      </c>
      <c r="AN1246">
        <v>0</v>
      </c>
      <c r="AO1246" t="s">
        <v>90</v>
      </c>
      <c r="AP1246" t="s">
        <v>90</v>
      </c>
      <c r="AQ1246">
        <v>1</v>
      </c>
      <c r="AR1246" t="s">
        <v>90</v>
      </c>
      <c r="AT1246" t="s">
        <v>90</v>
      </c>
      <c r="AU1246" t="s">
        <v>90</v>
      </c>
      <c r="AW1246">
        <v>2</v>
      </c>
      <c r="AY1246">
        <v>43327</v>
      </c>
    </row>
    <row r="1247" spans="1:51" ht="12.75" customHeight="1" x14ac:dyDescent="0.2">
      <c r="A1247" t="s">
        <v>84</v>
      </c>
      <c r="B1247">
        <v>1997</v>
      </c>
      <c r="C1247" t="s">
        <v>90</v>
      </c>
      <c r="D1247" t="s">
        <v>90</v>
      </c>
      <c r="G1247">
        <v>1</v>
      </c>
      <c r="H1247" t="s">
        <v>90</v>
      </c>
      <c r="I1247" t="s">
        <v>90</v>
      </c>
      <c r="J1247" t="s">
        <v>90</v>
      </c>
      <c r="K1247" t="s">
        <v>90</v>
      </c>
      <c r="L1247" t="s">
        <v>90</v>
      </c>
      <c r="M1247" t="s">
        <v>90</v>
      </c>
      <c r="N1247" t="s">
        <v>90</v>
      </c>
      <c r="O1247">
        <v>0</v>
      </c>
      <c r="P1247" t="s">
        <v>90</v>
      </c>
      <c r="Q1247" t="s">
        <v>90</v>
      </c>
      <c r="R1247" t="s">
        <v>90</v>
      </c>
      <c r="S1247" t="s">
        <v>90</v>
      </c>
      <c r="T1247" t="s">
        <v>90</v>
      </c>
      <c r="U1247" t="s">
        <v>90</v>
      </c>
      <c r="V1247" t="s">
        <v>90</v>
      </c>
      <c r="W1247" t="s">
        <v>90</v>
      </c>
      <c r="X1247" t="s">
        <v>90</v>
      </c>
      <c r="Y1247" t="s">
        <v>90</v>
      </c>
      <c r="Z1247" t="s">
        <v>90</v>
      </c>
      <c r="AA1247" t="s">
        <v>90</v>
      </c>
      <c r="AB1247" t="s">
        <v>90</v>
      </c>
      <c r="AC1247">
        <v>24</v>
      </c>
      <c r="AD1247">
        <f>AC1247/AY1247</f>
        <v>1.7434005026804782E-3</v>
      </c>
      <c r="AH1247" t="s">
        <v>90</v>
      </c>
      <c r="AI1247" t="s">
        <v>90</v>
      </c>
      <c r="AJ1247" t="s">
        <v>90</v>
      </c>
      <c r="AK1247" t="s">
        <v>90</v>
      </c>
      <c r="AL1247" t="s">
        <v>90</v>
      </c>
      <c r="AM1247" t="s">
        <v>90</v>
      </c>
      <c r="AN1247">
        <v>0</v>
      </c>
      <c r="AO1247" t="s">
        <v>90</v>
      </c>
      <c r="AP1247" t="s">
        <v>90</v>
      </c>
      <c r="AQ1247">
        <v>0</v>
      </c>
      <c r="AR1247" t="s">
        <v>90</v>
      </c>
      <c r="AT1247" t="s">
        <v>90</v>
      </c>
      <c r="AU1247" t="s">
        <v>90</v>
      </c>
      <c r="AW1247">
        <v>2</v>
      </c>
      <c r="AY1247">
        <v>13766.2</v>
      </c>
    </row>
    <row r="1248" spans="1:51" ht="12.75" customHeight="1" x14ac:dyDescent="0.2">
      <c r="A1248" t="s">
        <v>85</v>
      </c>
      <c r="B1248">
        <v>1997</v>
      </c>
      <c r="C1248" t="s">
        <v>90</v>
      </c>
      <c r="D1248" t="s">
        <v>90</v>
      </c>
      <c r="G1248">
        <v>1</v>
      </c>
      <c r="H1248" t="s">
        <v>90</v>
      </c>
      <c r="I1248" t="s">
        <v>90</v>
      </c>
      <c r="J1248" t="s">
        <v>90</v>
      </c>
      <c r="K1248" t="s">
        <v>90</v>
      </c>
      <c r="L1248" t="s">
        <v>90</v>
      </c>
      <c r="M1248" t="s">
        <v>90</v>
      </c>
      <c r="N1248" t="s">
        <v>90</v>
      </c>
      <c r="O1248">
        <v>0</v>
      </c>
      <c r="P1248" t="s">
        <v>90</v>
      </c>
      <c r="Q1248" t="s">
        <v>90</v>
      </c>
      <c r="R1248" t="s">
        <v>90</v>
      </c>
      <c r="S1248" t="s">
        <v>90</v>
      </c>
      <c r="T1248" t="s">
        <v>90</v>
      </c>
      <c r="U1248" t="s">
        <v>90</v>
      </c>
      <c r="V1248" t="s">
        <v>90</v>
      </c>
      <c r="W1248" t="s">
        <v>90</v>
      </c>
      <c r="X1248" t="s">
        <v>90</v>
      </c>
      <c r="Y1248" t="s">
        <v>90</v>
      </c>
      <c r="Z1248" t="s">
        <v>90</v>
      </c>
      <c r="AA1248" t="s">
        <v>90</v>
      </c>
      <c r="AB1248" t="s">
        <v>90</v>
      </c>
      <c r="AC1248">
        <v>34</v>
      </c>
      <c r="AD1248">
        <f>AC1248/AY1248</f>
        <v>1.8803021756202233E-4</v>
      </c>
      <c r="AH1248" t="s">
        <v>90</v>
      </c>
      <c r="AI1248" t="s">
        <v>90</v>
      </c>
      <c r="AJ1248" t="s">
        <v>90</v>
      </c>
      <c r="AK1248" t="s">
        <v>90</v>
      </c>
      <c r="AL1248" t="s">
        <v>90</v>
      </c>
      <c r="AM1248" t="s">
        <v>90</v>
      </c>
      <c r="AN1248">
        <v>0</v>
      </c>
      <c r="AO1248" t="s">
        <v>90</v>
      </c>
      <c r="AP1248" t="s">
        <v>90</v>
      </c>
      <c r="AQ1248">
        <v>0.5</v>
      </c>
      <c r="AR1248" t="s">
        <v>90</v>
      </c>
      <c r="AT1248" t="s">
        <v>90</v>
      </c>
      <c r="AU1248" t="s">
        <v>90</v>
      </c>
      <c r="AW1248">
        <v>2</v>
      </c>
      <c r="AY1248">
        <v>180822</v>
      </c>
    </row>
    <row r="1249" spans="1:51" ht="12.75" customHeight="1" x14ac:dyDescent="0.2">
      <c r="A1249" t="s">
        <v>86</v>
      </c>
      <c r="B1249">
        <v>1997</v>
      </c>
      <c r="C1249" t="s">
        <v>90</v>
      </c>
      <c r="D1249" t="s">
        <v>90</v>
      </c>
      <c r="G1249">
        <v>1</v>
      </c>
      <c r="H1249" t="s">
        <v>90</v>
      </c>
      <c r="I1249" t="s">
        <v>90</v>
      </c>
      <c r="J1249" t="s">
        <v>90</v>
      </c>
      <c r="K1249" t="s">
        <v>90</v>
      </c>
      <c r="L1249" t="s">
        <v>90</v>
      </c>
      <c r="M1249" t="s">
        <v>90</v>
      </c>
      <c r="N1249" t="s">
        <v>90</v>
      </c>
      <c r="O1249">
        <v>1</v>
      </c>
      <c r="P1249" t="s">
        <v>90</v>
      </c>
      <c r="Q1249" t="s">
        <v>90</v>
      </c>
      <c r="R1249" t="s">
        <v>90</v>
      </c>
      <c r="S1249" t="s">
        <v>90</v>
      </c>
      <c r="T1249" t="s">
        <v>90</v>
      </c>
      <c r="U1249" t="s">
        <v>90</v>
      </c>
      <c r="V1249" t="s">
        <v>90</v>
      </c>
      <c r="W1249" t="s">
        <v>90</v>
      </c>
      <c r="X1249" t="s">
        <v>90</v>
      </c>
      <c r="Y1249" t="s">
        <v>90</v>
      </c>
      <c r="Z1249" t="s">
        <v>90</v>
      </c>
      <c r="AA1249" t="s">
        <v>90</v>
      </c>
      <c r="AB1249" t="s">
        <v>90</v>
      </c>
      <c r="AC1249">
        <v>3902</v>
      </c>
      <c r="AD1249">
        <f>AC1249/AY1249</f>
        <v>2.6152815013404825E-2</v>
      </c>
      <c r="AH1249" t="s">
        <v>90</v>
      </c>
      <c r="AI1249" t="s">
        <v>90</v>
      </c>
      <c r="AJ1249" t="s">
        <v>90</v>
      </c>
      <c r="AK1249" t="s">
        <v>90</v>
      </c>
      <c r="AL1249" t="s">
        <v>90</v>
      </c>
      <c r="AM1249" t="s">
        <v>90</v>
      </c>
      <c r="AN1249">
        <v>0</v>
      </c>
      <c r="AO1249" t="s">
        <v>90</v>
      </c>
      <c r="AP1249" t="s">
        <v>90</v>
      </c>
      <c r="AQ1249">
        <v>1</v>
      </c>
      <c r="AR1249" t="s">
        <v>90</v>
      </c>
      <c r="AT1249" t="s">
        <v>90</v>
      </c>
      <c r="AU1249" t="s">
        <v>90</v>
      </c>
      <c r="AW1249">
        <v>2</v>
      </c>
      <c r="AY1249">
        <v>149200</v>
      </c>
    </row>
    <row r="1250" spans="1:51" ht="12.75" customHeight="1" x14ac:dyDescent="0.2">
      <c r="A1250" t="s">
        <v>87</v>
      </c>
      <c r="B1250">
        <v>1997</v>
      </c>
      <c r="C1250" t="s">
        <v>90</v>
      </c>
      <c r="D1250" t="s">
        <v>90</v>
      </c>
      <c r="G1250">
        <v>1</v>
      </c>
      <c r="H1250" t="s">
        <v>90</v>
      </c>
      <c r="I1250" t="s">
        <v>90</v>
      </c>
      <c r="J1250" t="s">
        <v>90</v>
      </c>
      <c r="K1250" t="s">
        <v>90</v>
      </c>
      <c r="L1250" t="s">
        <v>90</v>
      </c>
      <c r="M1250" t="s">
        <v>90</v>
      </c>
      <c r="N1250" t="s">
        <v>90</v>
      </c>
      <c r="O1250">
        <v>0</v>
      </c>
      <c r="P1250" t="s">
        <v>90</v>
      </c>
      <c r="Q1250" t="s">
        <v>90</v>
      </c>
      <c r="R1250" t="s">
        <v>90</v>
      </c>
      <c r="S1250" t="s">
        <v>90</v>
      </c>
      <c r="T1250" t="s">
        <v>90</v>
      </c>
      <c r="U1250" t="s">
        <v>90</v>
      </c>
      <c r="V1250" t="s">
        <v>90</v>
      </c>
      <c r="W1250" t="s">
        <v>90</v>
      </c>
      <c r="X1250" t="s">
        <v>90</v>
      </c>
      <c r="Y1250" t="s">
        <v>90</v>
      </c>
      <c r="Z1250" t="s">
        <v>90</v>
      </c>
      <c r="AA1250" t="s">
        <v>90</v>
      </c>
      <c r="AB1250" t="s">
        <v>90</v>
      </c>
      <c r="AC1250">
        <v>10013</v>
      </c>
      <c r="AD1250">
        <f>AC1250/AY1250</f>
        <v>0.28759765625</v>
      </c>
      <c r="AH1250" t="s">
        <v>90</v>
      </c>
      <c r="AI1250" t="s">
        <v>90</v>
      </c>
      <c r="AJ1250" t="s">
        <v>90</v>
      </c>
      <c r="AK1250" t="s">
        <v>90</v>
      </c>
      <c r="AL1250" t="s">
        <v>90</v>
      </c>
      <c r="AM1250" t="s">
        <v>90</v>
      </c>
      <c r="AN1250">
        <v>0</v>
      </c>
      <c r="AO1250" t="s">
        <v>90</v>
      </c>
      <c r="AP1250" t="s">
        <v>90</v>
      </c>
      <c r="AQ1250">
        <v>0</v>
      </c>
      <c r="AR1250" t="s">
        <v>90</v>
      </c>
      <c r="AT1250" t="s">
        <v>90</v>
      </c>
      <c r="AU1250" t="s">
        <v>90</v>
      </c>
      <c r="AW1250">
        <v>2</v>
      </c>
      <c r="AY1250">
        <v>34816</v>
      </c>
    </row>
    <row r="1251" spans="1:51" ht="12.75" customHeight="1" x14ac:dyDescent="0.2">
      <c r="A1251" t="s">
        <v>88</v>
      </c>
      <c r="B1251">
        <v>1997</v>
      </c>
      <c r="C1251" t="s">
        <v>90</v>
      </c>
      <c r="D1251" t="s">
        <v>90</v>
      </c>
      <c r="G1251">
        <v>1</v>
      </c>
      <c r="H1251" t="s">
        <v>90</v>
      </c>
      <c r="I1251" t="s">
        <v>90</v>
      </c>
      <c r="J1251" t="s">
        <v>90</v>
      </c>
      <c r="K1251" t="s">
        <v>90</v>
      </c>
      <c r="L1251" t="s">
        <v>90</v>
      </c>
      <c r="M1251" t="s">
        <v>90</v>
      </c>
      <c r="N1251" t="s">
        <v>90</v>
      </c>
      <c r="O1251">
        <v>1</v>
      </c>
      <c r="P1251" t="s">
        <v>90</v>
      </c>
      <c r="Q1251" t="s">
        <v>90</v>
      </c>
      <c r="R1251" t="s">
        <v>90</v>
      </c>
      <c r="S1251" t="s">
        <v>90</v>
      </c>
      <c r="T1251" t="s">
        <v>90</v>
      </c>
      <c r="U1251" t="s">
        <v>90</v>
      </c>
      <c r="V1251" t="s">
        <v>90</v>
      </c>
      <c r="W1251" t="s">
        <v>90</v>
      </c>
      <c r="X1251" t="s">
        <v>90</v>
      </c>
      <c r="Y1251" t="s">
        <v>90</v>
      </c>
      <c r="Z1251" t="s">
        <v>90</v>
      </c>
      <c r="AA1251" t="s">
        <v>90</v>
      </c>
      <c r="AB1251" t="s">
        <v>90</v>
      </c>
      <c r="AC1251">
        <v>4403</v>
      </c>
      <c r="AD1251">
        <f>AC1251/AY1251</f>
        <v>3.4067345486057381E-2</v>
      </c>
      <c r="AH1251" t="s">
        <v>90</v>
      </c>
      <c r="AI1251" t="s">
        <v>90</v>
      </c>
      <c r="AJ1251" t="s">
        <v>90</v>
      </c>
      <c r="AK1251" t="s">
        <v>90</v>
      </c>
      <c r="AL1251" t="s">
        <v>90</v>
      </c>
      <c r="AM1251" t="s">
        <v>90</v>
      </c>
      <c r="AN1251">
        <v>0</v>
      </c>
      <c r="AO1251" t="s">
        <v>90</v>
      </c>
      <c r="AP1251" t="s">
        <v>90</v>
      </c>
      <c r="AQ1251">
        <v>0</v>
      </c>
      <c r="AR1251" t="s">
        <v>90</v>
      </c>
      <c r="AT1251" t="s">
        <v>90</v>
      </c>
      <c r="AU1251" t="s">
        <v>90</v>
      </c>
      <c r="AW1251">
        <v>2</v>
      </c>
      <c r="AY1251">
        <v>129244</v>
      </c>
    </row>
    <row r="1252" spans="1:51" ht="12.75" customHeight="1" x14ac:dyDescent="0.2">
      <c r="A1252" t="s">
        <v>89</v>
      </c>
      <c r="B1252">
        <v>1997</v>
      </c>
      <c r="C1252" t="s">
        <v>90</v>
      </c>
      <c r="D1252" t="s">
        <v>90</v>
      </c>
      <c r="G1252">
        <v>1</v>
      </c>
      <c r="H1252" t="s">
        <v>90</v>
      </c>
      <c r="I1252" t="s">
        <v>90</v>
      </c>
      <c r="J1252" t="s">
        <v>90</v>
      </c>
      <c r="K1252" t="s">
        <v>90</v>
      </c>
      <c r="L1252" t="s">
        <v>90</v>
      </c>
      <c r="M1252" t="s">
        <v>90</v>
      </c>
      <c r="N1252" t="s">
        <v>90</v>
      </c>
      <c r="O1252">
        <v>0</v>
      </c>
      <c r="P1252" t="s">
        <v>90</v>
      </c>
      <c r="Q1252" t="s">
        <v>90</v>
      </c>
      <c r="R1252" t="s">
        <v>90</v>
      </c>
      <c r="S1252" t="s">
        <v>90</v>
      </c>
      <c r="T1252" t="s">
        <v>90</v>
      </c>
      <c r="U1252" t="s">
        <v>90</v>
      </c>
      <c r="V1252" t="s">
        <v>90</v>
      </c>
      <c r="W1252" t="s">
        <v>90</v>
      </c>
      <c r="X1252" t="s">
        <v>90</v>
      </c>
      <c r="Y1252" t="s">
        <v>90</v>
      </c>
      <c r="Z1252" t="s">
        <v>90</v>
      </c>
      <c r="AA1252" t="s">
        <v>90</v>
      </c>
      <c r="AB1252" t="s">
        <v>90</v>
      </c>
      <c r="AC1252">
        <v>265</v>
      </c>
      <c r="AD1252">
        <f>AC1252/AY1252</f>
        <v>2.3384278705305142E-2</v>
      </c>
      <c r="AH1252" t="s">
        <v>90</v>
      </c>
      <c r="AI1252" t="s">
        <v>90</v>
      </c>
      <c r="AJ1252" t="s">
        <v>90</v>
      </c>
      <c r="AK1252" t="s">
        <v>90</v>
      </c>
      <c r="AL1252" t="s">
        <v>90</v>
      </c>
      <c r="AM1252" t="s">
        <v>90</v>
      </c>
      <c r="AN1252">
        <v>0</v>
      </c>
      <c r="AO1252" t="s">
        <v>90</v>
      </c>
      <c r="AP1252" t="s">
        <v>90</v>
      </c>
      <c r="AQ1252">
        <v>1</v>
      </c>
      <c r="AR1252" t="s">
        <v>90</v>
      </c>
      <c r="AT1252" t="s">
        <v>90</v>
      </c>
      <c r="AU1252" t="s">
        <v>90</v>
      </c>
      <c r="AW1252">
        <v>2</v>
      </c>
      <c r="AY1252">
        <v>11332.4</v>
      </c>
    </row>
    <row r="1253" spans="1:51" ht="12.75" customHeight="1" x14ac:dyDescent="0.2">
      <c r="A1253" t="s">
        <v>34</v>
      </c>
      <c r="B1253">
        <v>1998</v>
      </c>
      <c r="C1253" t="s">
        <v>90</v>
      </c>
      <c r="D1253" t="s">
        <v>90</v>
      </c>
      <c r="G1253">
        <v>1</v>
      </c>
      <c r="H1253" t="s">
        <v>90</v>
      </c>
      <c r="I1253" t="s">
        <v>90</v>
      </c>
      <c r="J1253" t="s">
        <v>90</v>
      </c>
      <c r="K1253" t="s">
        <v>90</v>
      </c>
      <c r="L1253" t="s">
        <v>90</v>
      </c>
      <c r="M1253" t="s">
        <v>90</v>
      </c>
      <c r="N1253" t="s">
        <v>90</v>
      </c>
      <c r="O1253">
        <v>0</v>
      </c>
      <c r="P1253" t="s">
        <v>90</v>
      </c>
      <c r="Q1253" t="s">
        <v>90</v>
      </c>
      <c r="R1253" t="s">
        <v>90</v>
      </c>
      <c r="S1253" t="s">
        <v>90</v>
      </c>
      <c r="T1253" t="s">
        <v>90</v>
      </c>
      <c r="U1253" t="s">
        <v>90</v>
      </c>
      <c r="V1253" t="s">
        <v>90</v>
      </c>
      <c r="W1253" t="s">
        <v>90</v>
      </c>
      <c r="X1253" t="s">
        <v>90</v>
      </c>
      <c r="Y1253" t="s">
        <v>90</v>
      </c>
      <c r="Z1253" t="s">
        <v>90</v>
      </c>
      <c r="AA1253" t="s">
        <v>90</v>
      </c>
      <c r="AB1253" t="s">
        <v>90</v>
      </c>
      <c r="AC1253">
        <v>4259</v>
      </c>
      <c r="AD1253">
        <f>AC1253/AY1253</f>
        <v>4.3966594060019203E-2</v>
      </c>
      <c r="AH1253" t="s">
        <v>90</v>
      </c>
      <c r="AI1253" t="s">
        <v>90</v>
      </c>
      <c r="AJ1253" t="s">
        <v>90</v>
      </c>
      <c r="AK1253" t="s">
        <v>90</v>
      </c>
      <c r="AL1253" t="s">
        <v>90</v>
      </c>
      <c r="AM1253" t="s">
        <v>90</v>
      </c>
      <c r="AN1253">
        <v>0</v>
      </c>
      <c r="AO1253" t="s">
        <v>90</v>
      </c>
      <c r="AP1253" t="s">
        <v>90</v>
      </c>
      <c r="AQ1253">
        <v>0</v>
      </c>
      <c r="AR1253" t="s">
        <v>90</v>
      </c>
      <c r="AT1253" t="s">
        <v>90</v>
      </c>
      <c r="AU1253" t="s">
        <v>90</v>
      </c>
      <c r="AW1253">
        <v>2</v>
      </c>
      <c r="AY1253">
        <v>96869</v>
      </c>
    </row>
    <row r="1254" spans="1:51" ht="12.75" customHeight="1" x14ac:dyDescent="0.2">
      <c r="A1254" t="s">
        <v>35</v>
      </c>
      <c r="B1254">
        <v>1998</v>
      </c>
      <c r="C1254" t="s">
        <v>90</v>
      </c>
      <c r="D1254" t="s">
        <v>90</v>
      </c>
      <c r="G1254">
        <v>1</v>
      </c>
      <c r="H1254" t="s">
        <v>90</v>
      </c>
      <c r="I1254" t="s">
        <v>90</v>
      </c>
      <c r="J1254" t="s">
        <v>90</v>
      </c>
      <c r="K1254" t="s">
        <v>90</v>
      </c>
      <c r="L1254" t="s">
        <v>90</v>
      </c>
      <c r="M1254" t="s">
        <v>90</v>
      </c>
      <c r="N1254" t="s">
        <v>90</v>
      </c>
      <c r="O1254">
        <v>1</v>
      </c>
      <c r="P1254" t="s">
        <v>90</v>
      </c>
      <c r="Q1254" t="s">
        <v>90</v>
      </c>
      <c r="R1254" t="s">
        <v>90</v>
      </c>
      <c r="S1254" t="s">
        <v>90</v>
      </c>
      <c r="T1254" t="s">
        <v>90</v>
      </c>
      <c r="U1254" t="s">
        <v>90</v>
      </c>
      <c r="V1254">
        <v>0</v>
      </c>
      <c r="W1254">
        <v>0</v>
      </c>
      <c r="X1254">
        <v>0</v>
      </c>
      <c r="Y1254">
        <v>0</v>
      </c>
      <c r="Z1254">
        <v>1</v>
      </c>
      <c r="AA1254">
        <v>0</v>
      </c>
      <c r="AB1254">
        <v>0</v>
      </c>
      <c r="AC1254">
        <v>2134</v>
      </c>
      <c r="AD1254">
        <f>AC1254/AY1254</f>
        <v>0.12221102304485272</v>
      </c>
      <c r="AH1254" t="s">
        <v>90</v>
      </c>
      <c r="AI1254" t="s">
        <v>90</v>
      </c>
      <c r="AJ1254" t="s">
        <v>90</v>
      </c>
      <c r="AK1254" t="s">
        <v>90</v>
      </c>
      <c r="AL1254" t="s">
        <v>90</v>
      </c>
      <c r="AM1254" t="s">
        <v>90</v>
      </c>
      <c r="AN1254">
        <v>0</v>
      </c>
      <c r="AO1254" t="s">
        <v>90</v>
      </c>
      <c r="AP1254" t="s">
        <v>90</v>
      </c>
      <c r="AQ1254">
        <v>1</v>
      </c>
      <c r="AR1254" t="s">
        <v>90</v>
      </c>
      <c r="AT1254" t="s">
        <v>90</v>
      </c>
      <c r="AU1254" t="s">
        <v>90</v>
      </c>
      <c r="AW1254">
        <v>2</v>
      </c>
      <c r="AY1254">
        <v>17461.599999999999</v>
      </c>
    </row>
    <row r="1255" spans="1:51" ht="12.75" customHeight="1" x14ac:dyDescent="0.2">
      <c r="A1255" t="s">
        <v>36</v>
      </c>
      <c r="B1255">
        <v>1998</v>
      </c>
      <c r="C1255" t="s">
        <v>90</v>
      </c>
      <c r="D1255" t="s">
        <v>90</v>
      </c>
      <c r="G1255">
        <v>1</v>
      </c>
      <c r="H1255" t="s">
        <v>90</v>
      </c>
      <c r="I1255" t="s">
        <v>90</v>
      </c>
      <c r="J1255" t="s">
        <v>90</v>
      </c>
      <c r="K1255" t="s">
        <v>90</v>
      </c>
      <c r="L1255" t="s">
        <v>90</v>
      </c>
      <c r="M1255" t="s">
        <v>90</v>
      </c>
      <c r="N1255" t="s">
        <v>90</v>
      </c>
      <c r="O1255">
        <v>0</v>
      </c>
      <c r="P1255" t="s">
        <v>90</v>
      </c>
      <c r="Q1255" t="s">
        <v>90</v>
      </c>
      <c r="R1255" t="s">
        <v>90</v>
      </c>
      <c r="S1255" t="s">
        <v>90</v>
      </c>
      <c r="T1255" t="s">
        <v>90</v>
      </c>
      <c r="U1255" t="s">
        <v>90</v>
      </c>
      <c r="V1255" t="s">
        <v>90</v>
      </c>
      <c r="W1255" t="s">
        <v>90</v>
      </c>
      <c r="X1255" t="s">
        <v>90</v>
      </c>
      <c r="Y1255" t="s">
        <v>90</v>
      </c>
      <c r="Z1255" t="s">
        <v>90</v>
      </c>
      <c r="AA1255" t="s">
        <v>90</v>
      </c>
      <c r="AB1255" t="s">
        <v>90</v>
      </c>
      <c r="AC1255">
        <v>3705</v>
      </c>
      <c r="AD1255">
        <f>AC1255/AY1255</f>
        <v>3.2959114685264919E-2</v>
      </c>
      <c r="AH1255" t="s">
        <v>90</v>
      </c>
      <c r="AI1255" t="s">
        <v>90</v>
      </c>
      <c r="AJ1255" t="s">
        <v>90</v>
      </c>
      <c r="AK1255" t="s">
        <v>90</v>
      </c>
      <c r="AL1255" t="s">
        <v>90</v>
      </c>
      <c r="AM1255" t="s">
        <v>90</v>
      </c>
      <c r="AN1255">
        <v>0</v>
      </c>
      <c r="AO1255" t="s">
        <v>90</v>
      </c>
      <c r="AP1255" t="s">
        <v>90</v>
      </c>
      <c r="AQ1255">
        <v>0</v>
      </c>
      <c r="AR1255" t="s">
        <v>90</v>
      </c>
      <c r="AT1255" t="s">
        <v>90</v>
      </c>
      <c r="AU1255" t="s">
        <v>90</v>
      </c>
      <c r="AW1255">
        <v>2</v>
      </c>
      <c r="AY1255">
        <v>112412</v>
      </c>
    </row>
    <row r="1256" spans="1:51" ht="12.75" customHeight="1" x14ac:dyDescent="0.2">
      <c r="A1256" t="s">
        <v>38</v>
      </c>
      <c r="B1256">
        <v>1998</v>
      </c>
      <c r="C1256" t="s">
        <v>90</v>
      </c>
      <c r="D1256" t="s">
        <v>90</v>
      </c>
      <c r="G1256">
        <v>1</v>
      </c>
      <c r="H1256" t="s">
        <v>90</v>
      </c>
      <c r="I1256" t="s">
        <v>90</v>
      </c>
      <c r="J1256" t="s">
        <v>90</v>
      </c>
      <c r="K1256" t="s">
        <v>90</v>
      </c>
      <c r="L1256" t="s">
        <v>90</v>
      </c>
      <c r="M1256" t="s">
        <v>90</v>
      </c>
      <c r="N1256" t="s">
        <v>90</v>
      </c>
      <c r="O1256">
        <v>0</v>
      </c>
      <c r="P1256" t="s">
        <v>90</v>
      </c>
      <c r="Q1256" t="s">
        <v>90</v>
      </c>
      <c r="R1256" t="s">
        <v>90</v>
      </c>
      <c r="S1256" t="s">
        <v>90</v>
      </c>
      <c r="T1256" t="s">
        <v>90</v>
      </c>
      <c r="U1256" t="s">
        <v>90</v>
      </c>
      <c r="V1256" t="s">
        <v>90</v>
      </c>
      <c r="W1256" t="s">
        <v>90</v>
      </c>
      <c r="X1256" t="s">
        <v>90</v>
      </c>
      <c r="Y1256" t="s">
        <v>90</v>
      </c>
      <c r="Z1256" t="s">
        <v>90</v>
      </c>
      <c r="AA1256" t="s">
        <v>90</v>
      </c>
      <c r="AB1256" t="s">
        <v>90</v>
      </c>
      <c r="AC1256">
        <v>7248</v>
      </c>
      <c r="AD1256">
        <f>AC1256/AY1256</f>
        <v>0.13422769075777161</v>
      </c>
      <c r="AH1256" t="s">
        <v>90</v>
      </c>
      <c r="AI1256" t="s">
        <v>90</v>
      </c>
      <c r="AJ1256" t="s">
        <v>90</v>
      </c>
      <c r="AK1256" t="s">
        <v>90</v>
      </c>
      <c r="AL1256" t="s">
        <v>90</v>
      </c>
      <c r="AM1256" t="s">
        <v>90</v>
      </c>
      <c r="AN1256">
        <v>0</v>
      </c>
      <c r="AO1256" t="s">
        <v>90</v>
      </c>
      <c r="AP1256" t="s">
        <v>90</v>
      </c>
      <c r="AQ1256">
        <v>0</v>
      </c>
      <c r="AR1256" t="s">
        <v>90</v>
      </c>
      <c r="AT1256" t="s">
        <v>90</v>
      </c>
      <c r="AU1256" t="s">
        <v>90</v>
      </c>
      <c r="AW1256">
        <v>2</v>
      </c>
      <c r="AY1256">
        <v>53997.8</v>
      </c>
    </row>
    <row r="1257" spans="1:51" ht="12.75" customHeight="1" x14ac:dyDescent="0.2">
      <c r="A1257" t="s">
        <v>39</v>
      </c>
      <c r="B1257">
        <v>1998</v>
      </c>
      <c r="C1257" t="s">
        <v>90</v>
      </c>
      <c r="D1257" t="s">
        <v>90</v>
      </c>
      <c r="G1257">
        <v>1</v>
      </c>
      <c r="H1257" t="s">
        <v>90</v>
      </c>
      <c r="I1257" t="s">
        <v>90</v>
      </c>
      <c r="J1257" t="s">
        <v>90</v>
      </c>
      <c r="K1257" t="s">
        <v>90</v>
      </c>
      <c r="L1257" t="s">
        <v>90</v>
      </c>
      <c r="M1257" t="s">
        <v>90</v>
      </c>
      <c r="N1257" t="s">
        <v>90</v>
      </c>
      <c r="O1257">
        <v>1</v>
      </c>
      <c r="P1257" t="s">
        <v>90</v>
      </c>
      <c r="Q1257" t="s">
        <v>90</v>
      </c>
      <c r="R1257" t="s">
        <v>90</v>
      </c>
      <c r="S1257" t="s">
        <v>90</v>
      </c>
      <c r="T1257" t="s">
        <v>90</v>
      </c>
      <c r="U1257" t="s">
        <v>90</v>
      </c>
      <c r="V1257" t="s">
        <v>90</v>
      </c>
      <c r="W1257" t="s">
        <v>90</v>
      </c>
      <c r="X1257" t="s">
        <v>90</v>
      </c>
      <c r="Y1257" t="s">
        <v>90</v>
      </c>
      <c r="Z1257" t="s">
        <v>90</v>
      </c>
      <c r="AA1257" t="s">
        <v>90</v>
      </c>
      <c r="AB1257" t="s">
        <v>90</v>
      </c>
      <c r="AC1257">
        <v>83087</v>
      </c>
      <c r="AD1257">
        <f>AC1257/AY1257</f>
        <v>9.0254958553348377E-2</v>
      </c>
      <c r="AH1257" t="s">
        <v>90</v>
      </c>
      <c r="AI1257" t="s">
        <v>90</v>
      </c>
      <c r="AJ1257" t="s">
        <v>90</v>
      </c>
      <c r="AK1257" t="s">
        <v>90</v>
      </c>
      <c r="AL1257" t="s">
        <v>90</v>
      </c>
      <c r="AM1257" t="s">
        <v>90</v>
      </c>
      <c r="AN1257">
        <v>0</v>
      </c>
      <c r="AO1257" t="s">
        <v>90</v>
      </c>
      <c r="AP1257" t="s">
        <v>90</v>
      </c>
      <c r="AQ1257">
        <v>0.5</v>
      </c>
      <c r="AR1257" t="s">
        <v>90</v>
      </c>
      <c r="AT1257" t="s">
        <v>90</v>
      </c>
      <c r="AU1257" t="s">
        <v>90</v>
      </c>
      <c r="AW1257">
        <v>2</v>
      </c>
      <c r="AY1257">
        <v>920581</v>
      </c>
    </row>
    <row r="1258" spans="1:51" ht="12.75" customHeight="1" x14ac:dyDescent="0.2">
      <c r="A1258" t="s">
        <v>40</v>
      </c>
      <c r="B1258">
        <v>1998</v>
      </c>
      <c r="C1258" t="s">
        <v>90</v>
      </c>
      <c r="D1258" t="s">
        <v>90</v>
      </c>
      <c r="G1258">
        <v>1</v>
      </c>
      <c r="H1258" t="s">
        <v>90</v>
      </c>
      <c r="I1258" t="s">
        <v>90</v>
      </c>
      <c r="J1258" t="s">
        <v>90</v>
      </c>
      <c r="K1258" t="s">
        <v>90</v>
      </c>
      <c r="L1258" t="s">
        <v>90</v>
      </c>
      <c r="M1258" t="s">
        <v>90</v>
      </c>
      <c r="N1258" t="s">
        <v>90</v>
      </c>
      <c r="O1258">
        <v>0</v>
      </c>
      <c r="P1258" t="s">
        <v>90</v>
      </c>
      <c r="Q1258" t="s">
        <v>90</v>
      </c>
      <c r="R1258" t="s">
        <v>90</v>
      </c>
      <c r="S1258" t="s">
        <v>90</v>
      </c>
      <c r="T1258" t="s">
        <v>90</v>
      </c>
      <c r="U1258" t="s">
        <v>90</v>
      </c>
      <c r="V1258" t="s">
        <v>90</v>
      </c>
      <c r="W1258" t="s">
        <v>90</v>
      </c>
      <c r="X1258" t="s">
        <v>90</v>
      </c>
      <c r="Y1258" t="s">
        <v>90</v>
      </c>
      <c r="Z1258" t="s">
        <v>90</v>
      </c>
      <c r="AA1258" t="s">
        <v>90</v>
      </c>
      <c r="AB1258" t="s">
        <v>90</v>
      </c>
      <c r="AC1258">
        <v>69202</v>
      </c>
      <c r="AD1258">
        <f>AC1258/AY1258</f>
        <v>0.59734654593479442</v>
      </c>
      <c r="AE1258">
        <v>328.72500000000002</v>
      </c>
      <c r="AH1258" t="s">
        <v>90</v>
      </c>
      <c r="AI1258" t="s">
        <v>90</v>
      </c>
      <c r="AJ1258" t="s">
        <v>90</v>
      </c>
      <c r="AK1258" t="s">
        <v>90</v>
      </c>
      <c r="AL1258" t="s">
        <v>90</v>
      </c>
      <c r="AM1258" t="s">
        <v>90</v>
      </c>
      <c r="AN1258">
        <v>0</v>
      </c>
      <c r="AO1258" t="s">
        <v>90</v>
      </c>
      <c r="AP1258" t="s">
        <v>90</v>
      </c>
      <c r="AQ1258">
        <v>1</v>
      </c>
      <c r="AR1258" t="s">
        <v>90</v>
      </c>
      <c r="AT1258" t="s">
        <v>90</v>
      </c>
      <c r="AU1258" t="s">
        <v>90</v>
      </c>
      <c r="AW1258">
        <v>2</v>
      </c>
      <c r="AY1258">
        <v>115849</v>
      </c>
    </row>
    <row r="1259" spans="1:51" ht="12.75" customHeight="1" x14ac:dyDescent="0.2">
      <c r="A1259" t="s">
        <v>41</v>
      </c>
      <c r="B1259">
        <v>1998</v>
      </c>
      <c r="C1259" t="s">
        <v>90</v>
      </c>
      <c r="D1259" t="s">
        <v>90</v>
      </c>
      <c r="G1259">
        <v>1</v>
      </c>
      <c r="H1259" t="s">
        <v>90</v>
      </c>
      <c r="I1259" t="s">
        <v>90</v>
      </c>
      <c r="J1259" t="s">
        <v>90</v>
      </c>
      <c r="K1259" t="s">
        <v>90</v>
      </c>
      <c r="L1259" t="s">
        <v>90</v>
      </c>
      <c r="M1259" t="s">
        <v>90</v>
      </c>
      <c r="N1259" t="s">
        <v>90</v>
      </c>
      <c r="O1259">
        <v>0</v>
      </c>
      <c r="P1259" t="s">
        <v>90</v>
      </c>
      <c r="Q1259" t="s">
        <v>90</v>
      </c>
      <c r="R1259" t="s">
        <v>90</v>
      </c>
      <c r="S1259" t="s">
        <v>90</v>
      </c>
      <c r="T1259" t="s">
        <v>90</v>
      </c>
      <c r="U1259" t="s">
        <v>90</v>
      </c>
      <c r="V1259" t="s">
        <v>90</v>
      </c>
      <c r="W1259" t="s">
        <v>90</v>
      </c>
      <c r="X1259" t="s">
        <v>90</v>
      </c>
      <c r="Y1259" t="s">
        <v>90</v>
      </c>
      <c r="Z1259" t="s">
        <v>90</v>
      </c>
      <c r="AA1259" t="s">
        <v>90</v>
      </c>
      <c r="AB1259" t="s">
        <v>90</v>
      </c>
      <c r="AC1259">
        <v>270817</v>
      </c>
      <c r="AD1259">
        <f>AC1259/AY1259</f>
        <v>2.216940355932481</v>
      </c>
      <c r="AH1259" t="s">
        <v>90</v>
      </c>
      <c r="AI1259" t="s">
        <v>90</v>
      </c>
      <c r="AJ1259" t="s">
        <v>90</v>
      </c>
      <c r="AK1259" t="s">
        <v>90</v>
      </c>
      <c r="AL1259" t="s">
        <v>90</v>
      </c>
      <c r="AM1259" t="s">
        <v>90</v>
      </c>
      <c r="AN1259">
        <v>0</v>
      </c>
      <c r="AO1259" t="s">
        <v>90</v>
      </c>
      <c r="AP1259" t="s">
        <v>90</v>
      </c>
      <c r="AQ1259">
        <v>1</v>
      </c>
      <c r="AR1259" t="s">
        <v>90</v>
      </c>
      <c r="AT1259" t="s">
        <v>90</v>
      </c>
      <c r="AU1259" t="s">
        <v>90</v>
      </c>
      <c r="AW1259">
        <v>2</v>
      </c>
      <c r="AY1259">
        <v>122158</v>
      </c>
    </row>
    <row r="1260" spans="1:51" ht="12.75" customHeight="1" x14ac:dyDescent="0.2">
      <c r="A1260" t="s">
        <v>42</v>
      </c>
      <c r="B1260">
        <v>1998</v>
      </c>
      <c r="C1260" t="s">
        <v>90</v>
      </c>
      <c r="D1260" t="s">
        <v>90</v>
      </c>
      <c r="G1260">
        <v>1</v>
      </c>
      <c r="H1260" t="s">
        <v>90</v>
      </c>
      <c r="I1260" t="s">
        <v>90</v>
      </c>
      <c r="J1260" t="s">
        <v>90</v>
      </c>
      <c r="K1260" t="s">
        <v>90</v>
      </c>
      <c r="L1260" t="s">
        <v>90</v>
      </c>
      <c r="M1260" t="s">
        <v>90</v>
      </c>
      <c r="N1260" t="s">
        <v>90</v>
      </c>
      <c r="O1260">
        <v>0</v>
      </c>
      <c r="P1260" t="s">
        <v>90</v>
      </c>
      <c r="Q1260" t="s">
        <v>90</v>
      </c>
      <c r="R1260" t="s">
        <v>90</v>
      </c>
      <c r="S1260" t="s">
        <v>90</v>
      </c>
      <c r="T1260" t="s">
        <v>90</v>
      </c>
      <c r="U1260" t="s">
        <v>90</v>
      </c>
      <c r="V1260" t="s">
        <v>90</v>
      </c>
      <c r="W1260" t="s">
        <v>90</v>
      </c>
      <c r="X1260" t="s">
        <v>90</v>
      </c>
      <c r="Y1260" t="s">
        <v>90</v>
      </c>
      <c r="Z1260" t="s">
        <v>90</v>
      </c>
      <c r="AA1260" t="s">
        <v>90</v>
      </c>
      <c r="AB1260" t="s">
        <v>90</v>
      </c>
      <c r="AC1260">
        <v>195</v>
      </c>
      <c r="AD1260">
        <f>AC1260/AY1260</f>
        <v>9.1789759087186149E-3</v>
      </c>
      <c r="AH1260" t="s">
        <v>90</v>
      </c>
      <c r="AI1260" t="s">
        <v>90</v>
      </c>
      <c r="AJ1260" t="s">
        <v>90</v>
      </c>
      <c r="AK1260" t="s">
        <v>90</v>
      </c>
      <c r="AL1260" t="s">
        <v>90</v>
      </c>
      <c r="AM1260" t="s">
        <v>90</v>
      </c>
      <c r="AN1260">
        <v>0</v>
      </c>
      <c r="AO1260" t="s">
        <v>90</v>
      </c>
      <c r="AP1260" t="s">
        <v>90</v>
      </c>
      <c r="AQ1260">
        <v>0</v>
      </c>
      <c r="AR1260" t="s">
        <v>90</v>
      </c>
      <c r="AT1260" t="s">
        <v>90</v>
      </c>
      <c r="AU1260" t="s">
        <v>90</v>
      </c>
      <c r="AW1260">
        <v>2</v>
      </c>
      <c r="AY1260">
        <v>21244.2</v>
      </c>
    </row>
    <row r="1261" spans="1:51" ht="12.75" customHeight="1" x14ac:dyDescent="0.2">
      <c r="A1261" t="s">
        <v>43</v>
      </c>
      <c r="B1261">
        <v>1998</v>
      </c>
      <c r="C1261" t="s">
        <v>90</v>
      </c>
      <c r="D1261" t="s">
        <v>90</v>
      </c>
      <c r="G1261">
        <v>1</v>
      </c>
      <c r="H1261" t="s">
        <v>90</v>
      </c>
      <c r="I1261" t="s">
        <v>90</v>
      </c>
      <c r="J1261" t="s">
        <v>90</v>
      </c>
      <c r="K1261" t="s">
        <v>90</v>
      </c>
      <c r="L1261" t="s">
        <v>90</v>
      </c>
      <c r="M1261" t="s">
        <v>90</v>
      </c>
      <c r="N1261" t="s">
        <v>90</v>
      </c>
      <c r="O1261">
        <v>1</v>
      </c>
      <c r="P1261" t="s">
        <v>90</v>
      </c>
      <c r="Q1261" t="s">
        <v>90</v>
      </c>
      <c r="R1261" t="s">
        <v>90</v>
      </c>
      <c r="S1261" t="s">
        <v>90</v>
      </c>
      <c r="T1261" t="s">
        <v>90</v>
      </c>
      <c r="U1261" t="s">
        <v>90</v>
      </c>
      <c r="V1261" t="s">
        <v>90</v>
      </c>
      <c r="W1261" t="s">
        <v>90</v>
      </c>
      <c r="X1261" t="s">
        <v>90</v>
      </c>
      <c r="Y1261" t="s">
        <v>90</v>
      </c>
      <c r="Z1261" t="s">
        <v>90</v>
      </c>
      <c r="AA1261" t="s">
        <v>90</v>
      </c>
      <c r="AB1261" t="s">
        <v>90</v>
      </c>
      <c r="AC1261">
        <v>60061</v>
      </c>
      <c r="AD1261">
        <f>AC1261/AY1261</f>
        <v>0.14894640647358018</v>
      </c>
      <c r="AH1261" t="s">
        <v>90</v>
      </c>
      <c r="AI1261" t="s">
        <v>90</v>
      </c>
      <c r="AJ1261" t="s">
        <v>90</v>
      </c>
      <c r="AK1261" t="s">
        <v>90</v>
      </c>
      <c r="AL1261" t="s">
        <v>90</v>
      </c>
      <c r="AM1261" t="s">
        <v>90</v>
      </c>
      <c r="AN1261">
        <v>0</v>
      </c>
      <c r="AO1261" t="s">
        <v>90</v>
      </c>
      <c r="AP1261" t="s">
        <v>90</v>
      </c>
      <c r="AQ1261">
        <v>1</v>
      </c>
      <c r="AR1261" t="s">
        <v>90</v>
      </c>
      <c r="AT1261" t="s">
        <v>90</v>
      </c>
      <c r="AU1261" t="s">
        <v>90</v>
      </c>
      <c r="AW1261">
        <v>2</v>
      </c>
      <c r="AY1261">
        <v>403239</v>
      </c>
    </row>
    <row r="1262" spans="1:51" ht="12.75" customHeight="1" x14ac:dyDescent="0.2">
      <c r="A1262" t="s">
        <v>45</v>
      </c>
      <c r="B1262">
        <v>1998</v>
      </c>
      <c r="C1262" t="s">
        <v>90</v>
      </c>
      <c r="D1262" t="s">
        <v>90</v>
      </c>
      <c r="G1262">
        <v>1</v>
      </c>
      <c r="H1262" t="s">
        <v>90</v>
      </c>
      <c r="I1262" t="s">
        <v>90</v>
      </c>
      <c r="J1262" t="s">
        <v>90</v>
      </c>
      <c r="K1262" t="s">
        <v>90</v>
      </c>
      <c r="L1262" t="s">
        <v>90</v>
      </c>
      <c r="M1262" t="s">
        <v>90</v>
      </c>
      <c r="N1262" t="s">
        <v>90</v>
      </c>
      <c r="O1262">
        <v>1</v>
      </c>
      <c r="P1262" t="s">
        <v>90</v>
      </c>
      <c r="Q1262" t="s">
        <v>90</v>
      </c>
      <c r="R1262" t="s">
        <v>90</v>
      </c>
      <c r="S1262" t="s">
        <v>90</v>
      </c>
      <c r="T1262" t="s">
        <v>90</v>
      </c>
      <c r="U1262" t="s">
        <v>90</v>
      </c>
      <c r="V1262">
        <v>0</v>
      </c>
      <c r="W1262">
        <v>0</v>
      </c>
      <c r="X1262">
        <v>0</v>
      </c>
      <c r="Y1262">
        <v>0</v>
      </c>
      <c r="Z1262">
        <v>1</v>
      </c>
      <c r="AA1262">
        <v>0</v>
      </c>
      <c r="AB1262">
        <v>0</v>
      </c>
      <c r="AC1262">
        <v>0</v>
      </c>
      <c r="AD1262">
        <f>AC1262/AY1262</f>
        <v>0</v>
      </c>
      <c r="AH1262" t="s">
        <v>90</v>
      </c>
      <c r="AI1262" t="s">
        <v>90</v>
      </c>
      <c r="AJ1262" t="s">
        <v>90</v>
      </c>
      <c r="AK1262" t="s">
        <v>90</v>
      </c>
      <c r="AL1262" t="s">
        <v>90</v>
      </c>
      <c r="AM1262" t="s">
        <v>90</v>
      </c>
      <c r="AN1262">
        <v>0</v>
      </c>
      <c r="AO1262" t="s">
        <v>90</v>
      </c>
      <c r="AP1262" t="s">
        <v>90</v>
      </c>
      <c r="AQ1262">
        <v>0</v>
      </c>
      <c r="AR1262" t="s">
        <v>90</v>
      </c>
      <c r="AT1262" t="s">
        <v>90</v>
      </c>
      <c r="AU1262" t="s">
        <v>90</v>
      </c>
      <c r="AW1262">
        <v>2</v>
      </c>
      <c r="AY1262">
        <v>194647</v>
      </c>
    </row>
    <row r="1263" spans="1:51" ht="12.75" customHeight="1" x14ac:dyDescent="0.2">
      <c r="A1263" t="s">
        <v>47</v>
      </c>
      <c r="B1263">
        <v>1998</v>
      </c>
      <c r="C1263" t="s">
        <v>90</v>
      </c>
      <c r="D1263" t="s">
        <v>90</v>
      </c>
      <c r="G1263">
        <v>1</v>
      </c>
      <c r="H1263" t="s">
        <v>90</v>
      </c>
      <c r="I1263" t="s">
        <v>90</v>
      </c>
      <c r="J1263" t="s">
        <v>90</v>
      </c>
      <c r="K1263" t="s">
        <v>90</v>
      </c>
      <c r="L1263" t="s">
        <v>90</v>
      </c>
      <c r="M1263" t="s">
        <v>90</v>
      </c>
      <c r="N1263" t="s">
        <v>90</v>
      </c>
      <c r="O1263">
        <v>1</v>
      </c>
      <c r="P1263" t="s">
        <v>90</v>
      </c>
      <c r="Q1263" t="s">
        <v>90</v>
      </c>
      <c r="R1263" t="s">
        <v>90</v>
      </c>
      <c r="S1263" t="s">
        <v>90</v>
      </c>
      <c r="T1263" t="s">
        <v>90</v>
      </c>
      <c r="U1263" t="s">
        <v>90</v>
      </c>
      <c r="V1263">
        <v>0</v>
      </c>
      <c r="W1263">
        <v>0</v>
      </c>
      <c r="X1263">
        <v>0</v>
      </c>
      <c r="Y1263">
        <v>0</v>
      </c>
      <c r="Z1263">
        <v>0</v>
      </c>
      <c r="AA1263">
        <v>0</v>
      </c>
      <c r="AB1263">
        <v>0</v>
      </c>
      <c r="AC1263">
        <v>0</v>
      </c>
      <c r="AD1263">
        <f>AC1263/AY1263</f>
        <v>0</v>
      </c>
      <c r="AE1263">
        <v>0</v>
      </c>
      <c r="AH1263" t="s">
        <v>90</v>
      </c>
      <c r="AI1263" t="s">
        <v>90</v>
      </c>
      <c r="AJ1263" t="s">
        <v>90</v>
      </c>
      <c r="AK1263" t="s">
        <v>90</v>
      </c>
      <c r="AL1263" t="s">
        <v>90</v>
      </c>
      <c r="AM1263" t="s">
        <v>90</v>
      </c>
      <c r="AN1263">
        <v>0</v>
      </c>
      <c r="AO1263" t="s">
        <v>90</v>
      </c>
      <c r="AP1263" t="s">
        <v>90</v>
      </c>
      <c r="AQ1263">
        <v>1</v>
      </c>
      <c r="AR1263" t="s">
        <v>90</v>
      </c>
      <c r="AT1263" t="s">
        <v>90</v>
      </c>
      <c r="AU1263" t="s">
        <v>90</v>
      </c>
      <c r="AW1263">
        <v>2</v>
      </c>
      <c r="AY1263">
        <v>32157.200000000001</v>
      </c>
    </row>
    <row r="1264" spans="1:51" ht="12.75" customHeight="1" x14ac:dyDescent="0.2">
      <c r="A1264" t="s">
        <v>48</v>
      </c>
      <c r="B1264">
        <v>1998</v>
      </c>
      <c r="C1264" t="s">
        <v>90</v>
      </c>
      <c r="D1264" t="s">
        <v>90</v>
      </c>
      <c r="G1264">
        <v>1</v>
      </c>
      <c r="H1264" t="s">
        <v>90</v>
      </c>
      <c r="I1264" t="s">
        <v>90</v>
      </c>
      <c r="J1264" t="s">
        <v>90</v>
      </c>
      <c r="K1264" t="s">
        <v>90</v>
      </c>
      <c r="L1264" t="s">
        <v>90</v>
      </c>
      <c r="M1264" t="s">
        <v>90</v>
      </c>
      <c r="N1264" t="s">
        <v>90</v>
      </c>
      <c r="O1264">
        <v>1</v>
      </c>
      <c r="P1264" t="s">
        <v>90</v>
      </c>
      <c r="Q1264" t="s">
        <v>90</v>
      </c>
      <c r="R1264" t="s">
        <v>90</v>
      </c>
      <c r="S1264" t="s">
        <v>90</v>
      </c>
      <c r="T1264" t="s">
        <v>90</v>
      </c>
      <c r="U1264" t="s">
        <v>90</v>
      </c>
      <c r="V1264" t="s">
        <v>90</v>
      </c>
      <c r="W1264" t="s">
        <v>90</v>
      </c>
      <c r="X1264" t="s">
        <v>90</v>
      </c>
      <c r="Y1264" t="s">
        <v>90</v>
      </c>
      <c r="Z1264" t="s">
        <v>90</v>
      </c>
      <c r="AA1264" t="s">
        <v>90</v>
      </c>
      <c r="AB1264" t="s">
        <v>90</v>
      </c>
      <c r="AC1264">
        <v>0</v>
      </c>
      <c r="AD1264">
        <f>AC1264/AY1264</f>
        <v>0</v>
      </c>
      <c r="AH1264" t="s">
        <v>90</v>
      </c>
      <c r="AI1264" t="s">
        <v>90</v>
      </c>
      <c r="AJ1264" t="s">
        <v>90</v>
      </c>
      <c r="AK1264" t="s">
        <v>90</v>
      </c>
      <c r="AL1264" t="s">
        <v>90</v>
      </c>
      <c r="AM1264" t="s">
        <v>90</v>
      </c>
      <c r="AN1264">
        <v>0</v>
      </c>
      <c r="AO1264" t="s">
        <v>90</v>
      </c>
      <c r="AP1264" t="s">
        <v>90</v>
      </c>
      <c r="AQ1264">
        <v>0</v>
      </c>
      <c r="AR1264" t="s">
        <v>90</v>
      </c>
      <c r="AT1264" t="s">
        <v>90</v>
      </c>
      <c r="AU1264" t="s">
        <v>90</v>
      </c>
      <c r="AW1264">
        <v>2</v>
      </c>
      <c r="AY1264">
        <v>27244.1</v>
      </c>
    </row>
    <row r="1265" spans="1:51" ht="12.75" customHeight="1" x14ac:dyDescent="0.2">
      <c r="A1265" t="s">
        <v>49</v>
      </c>
      <c r="B1265">
        <v>1998</v>
      </c>
      <c r="C1265" t="s">
        <v>90</v>
      </c>
      <c r="D1265" t="s">
        <v>90</v>
      </c>
      <c r="G1265">
        <v>1</v>
      </c>
      <c r="H1265" t="s">
        <v>90</v>
      </c>
      <c r="I1265" t="s">
        <v>90</v>
      </c>
      <c r="J1265" t="s">
        <v>90</v>
      </c>
      <c r="K1265" t="s">
        <v>90</v>
      </c>
      <c r="L1265" t="s">
        <v>90</v>
      </c>
      <c r="M1265" t="s">
        <v>90</v>
      </c>
      <c r="N1265" t="s">
        <v>90</v>
      </c>
      <c r="O1265">
        <v>1</v>
      </c>
      <c r="P1265" t="s">
        <v>90</v>
      </c>
      <c r="Q1265" t="s">
        <v>90</v>
      </c>
      <c r="R1265" t="s">
        <v>90</v>
      </c>
      <c r="S1265" t="s">
        <v>90</v>
      </c>
      <c r="T1265" t="s">
        <v>90</v>
      </c>
      <c r="U1265" t="s">
        <v>90</v>
      </c>
      <c r="V1265" t="s">
        <v>90</v>
      </c>
      <c r="W1265" t="s">
        <v>90</v>
      </c>
      <c r="X1265" t="s">
        <v>90</v>
      </c>
      <c r="Y1265" t="s">
        <v>90</v>
      </c>
      <c r="Z1265" t="s">
        <v>90</v>
      </c>
      <c r="AA1265" t="s">
        <v>90</v>
      </c>
      <c r="AB1265" t="s">
        <v>90</v>
      </c>
      <c r="AC1265">
        <v>312847</v>
      </c>
      <c r="AD1265">
        <f>AC1265/AY1265</f>
        <v>0.87730018339773752</v>
      </c>
      <c r="AH1265" t="s">
        <v>90</v>
      </c>
      <c r="AI1265" t="s">
        <v>90</v>
      </c>
      <c r="AJ1265" t="s">
        <v>90</v>
      </c>
      <c r="AK1265" t="s">
        <v>90</v>
      </c>
      <c r="AL1265" t="s">
        <v>90</v>
      </c>
      <c r="AM1265" t="s">
        <v>90</v>
      </c>
      <c r="AN1265">
        <v>0</v>
      </c>
      <c r="AO1265" t="s">
        <v>90</v>
      </c>
      <c r="AP1265" t="s">
        <v>90</v>
      </c>
      <c r="AQ1265">
        <v>1</v>
      </c>
      <c r="AR1265" t="s">
        <v>90</v>
      </c>
      <c r="AT1265" t="s">
        <v>90</v>
      </c>
      <c r="AU1265" t="s">
        <v>90</v>
      </c>
      <c r="AW1265">
        <v>2</v>
      </c>
      <c r="AY1265">
        <v>356602</v>
      </c>
    </row>
    <row r="1266" spans="1:51" ht="12.75" customHeight="1" x14ac:dyDescent="0.2">
      <c r="A1266" t="s">
        <v>50</v>
      </c>
      <c r="B1266">
        <v>1998</v>
      </c>
      <c r="C1266" t="s">
        <v>90</v>
      </c>
      <c r="D1266" t="s">
        <v>90</v>
      </c>
      <c r="G1266">
        <v>1</v>
      </c>
      <c r="H1266" t="s">
        <v>90</v>
      </c>
      <c r="I1266" t="s">
        <v>90</v>
      </c>
      <c r="J1266" t="s">
        <v>90</v>
      </c>
      <c r="K1266" t="s">
        <v>90</v>
      </c>
      <c r="L1266" t="s">
        <v>90</v>
      </c>
      <c r="M1266" t="s">
        <v>90</v>
      </c>
      <c r="N1266" t="s">
        <v>90</v>
      </c>
      <c r="O1266">
        <v>1</v>
      </c>
      <c r="P1266" t="s">
        <v>90</v>
      </c>
      <c r="Q1266" t="s">
        <v>90</v>
      </c>
      <c r="R1266" t="s">
        <v>90</v>
      </c>
      <c r="S1266" t="s">
        <v>90</v>
      </c>
      <c r="T1266" t="s">
        <v>90</v>
      </c>
      <c r="U1266" t="s">
        <v>90</v>
      </c>
      <c r="V1266" t="s">
        <v>90</v>
      </c>
      <c r="W1266">
        <v>0</v>
      </c>
      <c r="X1266">
        <v>1</v>
      </c>
      <c r="Y1266">
        <v>1</v>
      </c>
      <c r="Z1266">
        <v>1</v>
      </c>
      <c r="AA1266">
        <v>0</v>
      </c>
      <c r="AB1266">
        <v>0</v>
      </c>
      <c r="AC1266">
        <v>326287</v>
      </c>
      <c r="AD1266">
        <f>AC1266/AY1266</f>
        <v>2.2044929396662387</v>
      </c>
      <c r="AE1266">
        <f>1027.915+311.558</f>
        <v>1339.473</v>
      </c>
      <c r="AH1266" t="s">
        <v>90</v>
      </c>
      <c r="AI1266" t="s">
        <v>90</v>
      </c>
      <c r="AJ1266" t="s">
        <v>90</v>
      </c>
      <c r="AK1266" t="s">
        <v>90</v>
      </c>
      <c r="AL1266" t="s">
        <v>90</v>
      </c>
      <c r="AM1266" t="s">
        <v>90</v>
      </c>
      <c r="AN1266">
        <v>0</v>
      </c>
      <c r="AO1266" t="s">
        <v>90</v>
      </c>
      <c r="AP1266" t="s">
        <v>90</v>
      </c>
      <c r="AQ1266">
        <v>0</v>
      </c>
      <c r="AR1266" t="s">
        <v>90</v>
      </c>
      <c r="AT1266" t="s">
        <v>90</v>
      </c>
      <c r="AU1266" t="s">
        <v>90</v>
      </c>
      <c r="AW1266">
        <v>2</v>
      </c>
      <c r="AY1266">
        <v>148010</v>
      </c>
    </row>
    <row r="1267" spans="1:51" ht="12.75" customHeight="1" x14ac:dyDescent="0.2">
      <c r="A1267" t="s">
        <v>51</v>
      </c>
      <c r="B1267">
        <v>1998</v>
      </c>
      <c r="C1267" t="s">
        <v>90</v>
      </c>
      <c r="D1267" t="s">
        <v>90</v>
      </c>
      <c r="G1267">
        <v>1</v>
      </c>
      <c r="H1267" t="s">
        <v>90</v>
      </c>
      <c r="I1267" t="s">
        <v>90</v>
      </c>
      <c r="J1267" t="s">
        <v>90</v>
      </c>
      <c r="K1267" t="s">
        <v>90</v>
      </c>
      <c r="L1267" t="s">
        <v>90</v>
      </c>
      <c r="M1267" t="s">
        <v>90</v>
      </c>
      <c r="N1267" t="s">
        <v>90</v>
      </c>
      <c r="O1267">
        <v>1</v>
      </c>
      <c r="P1267" t="s">
        <v>90</v>
      </c>
      <c r="Q1267" t="s">
        <v>90</v>
      </c>
      <c r="R1267" t="s">
        <v>90</v>
      </c>
      <c r="S1267" t="s">
        <v>90</v>
      </c>
      <c r="T1267" t="s">
        <v>90</v>
      </c>
      <c r="U1267" t="s">
        <v>90</v>
      </c>
      <c r="V1267" t="s">
        <v>90</v>
      </c>
      <c r="W1267" t="s">
        <v>90</v>
      </c>
      <c r="X1267" t="s">
        <v>90</v>
      </c>
      <c r="Y1267" t="s">
        <v>90</v>
      </c>
      <c r="Z1267" t="s">
        <v>90</v>
      </c>
      <c r="AA1267" t="s">
        <v>90</v>
      </c>
      <c r="AB1267" t="s">
        <v>90</v>
      </c>
      <c r="AC1267">
        <v>139292</v>
      </c>
      <c r="AD1267">
        <f>AC1267/AY1267</f>
        <v>1.9417443246370347</v>
      </c>
      <c r="AE1267">
        <f>259.775+468.632</f>
        <v>728.40699999999993</v>
      </c>
      <c r="AH1267" t="s">
        <v>90</v>
      </c>
      <c r="AI1267" t="s">
        <v>90</v>
      </c>
      <c r="AJ1267" t="s">
        <v>90</v>
      </c>
      <c r="AK1267" t="s">
        <v>90</v>
      </c>
      <c r="AL1267" t="s">
        <v>90</v>
      </c>
      <c r="AM1267" t="s">
        <v>90</v>
      </c>
      <c r="AN1267">
        <v>0</v>
      </c>
      <c r="AO1267" t="s">
        <v>90</v>
      </c>
      <c r="AP1267" t="s">
        <v>90</v>
      </c>
      <c r="AQ1267">
        <v>0.5</v>
      </c>
      <c r="AR1267" t="s">
        <v>90</v>
      </c>
      <c r="AT1267" t="s">
        <v>90</v>
      </c>
      <c r="AU1267" t="s">
        <v>90</v>
      </c>
      <c r="AW1267">
        <v>2</v>
      </c>
      <c r="AY1267">
        <v>71735.5</v>
      </c>
    </row>
    <row r="1268" spans="1:51" ht="12.75" customHeight="1" x14ac:dyDescent="0.2">
      <c r="A1268" t="s">
        <v>52</v>
      </c>
      <c r="B1268">
        <v>1998</v>
      </c>
      <c r="C1268" t="s">
        <v>90</v>
      </c>
      <c r="D1268" t="s">
        <v>90</v>
      </c>
      <c r="G1268">
        <v>1</v>
      </c>
      <c r="H1268" t="s">
        <v>90</v>
      </c>
      <c r="I1268" t="s">
        <v>90</v>
      </c>
      <c r="J1268" t="s">
        <v>90</v>
      </c>
      <c r="K1268" t="s">
        <v>90</v>
      </c>
      <c r="L1268" t="s">
        <v>90</v>
      </c>
      <c r="M1268" t="s">
        <v>90</v>
      </c>
      <c r="N1268" t="s">
        <v>90</v>
      </c>
      <c r="O1268">
        <v>1</v>
      </c>
      <c r="P1268" t="s">
        <v>90</v>
      </c>
      <c r="Q1268" t="s">
        <v>90</v>
      </c>
      <c r="R1268" t="s">
        <v>90</v>
      </c>
      <c r="S1268" t="s">
        <v>90</v>
      </c>
      <c r="T1268" t="s">
        <v>90</v>
      </c>
      <c r="U1268" t="s">
        <v>90</v>
      </c>
      <c r="V1268" t="s">
        <v>90</v>
      </c>
      <c r="W1268" t="s">
        <v>90</v>
      </c>
      <c r="X1268" t="s">
        <v>90</v>
      </c>
      <c r="Y1268" t="s">
        <v>90</v>
      </c>
      <c r="Z1268" t="s">
        <v>90</v>
      </c>
      <c r="AA1268" t="s">
        <v>90</v>
      </c>
      <c r="AB1268" t="s">
        <v>90</v>
      </c>
      <c r="AC1268">
        <v>4990</v>
      </c>
      <c r="AD1268">
        <f>AC1268/AY1268</f>
        <v>7.3254695860889479E-2</v>
      </c>
      <c r="AH1268" t="s">
        <v>90</v>
      </c>
      <c r="AI1268" t="s">
        <v>90</v>
      </c>
      <c r="AJ1268" t="s">
        <v>90</v>
      </c>
      <c r="AK1268" t="s">
        <v>90</v>
      </c>
      <c r="AL1268" t="s">
        <v>90</v>
      </c>
      <c r="AM1268" t="s">
        <v>90</v>
      </c>
      <c r="AN1268">
        <v>0</v>
      </c>
      <c r="AO1268" t="s">
        <v>90</v>
      </c>
      <c r="AP1268" t="s">
        <v>90</v>
      </c>
      <c r="AQ1268">
        <v>0</v>
      </c>
      <c r="AR1268" t="s">
        <v>90</v>
      </c>
      <c r="AT1268" t="s">
        <v>90</v>
      </c>
      <c r="AU1268" t="s">
        <v>90</v>
      </c>
      <c r="AW1268">
        <v>2</v>
      </c>
      <c r="AY1268">
        <v>68118.5</v>
      </c>
    </row>
    <row r="1269" spans="1:51" ht="12.75" customHeight="1" x14ac:dyDescent="0.2">
      <c r="A1269" t="s">
        <v>53</v>
      </c>
      <c r="B1269">
        <v>1998</v>
      </c>
      <c r="C1269" t="s">
        <v>90</v>
      </c>
      <c r="D1269" t="s">
        <v>90</v>
      </c>
      <c r="G1269">
        <v>1</v>
      </c>
      <c r="H1269" t="s">
        <v>90</v>
      </c>
      <c r="I1269" t="s">
        <v>90</v>
      </c>
      <c r="J1269" t="s">
        <v>90</v>
      </c>
      <c r="K1269" t="s">
        <v>90</v>
      </c>
      <c r="L1269" t="s">
        <v>90</v>
      </c>
      <c r="M1269" t="s">
        <v>90</v>
      </c>
      <c r="N1269" t="s">
        <v>90</v>
      </c>
      <c r="O1269">
        <v>0</v>
      </c>
      <c r="P1269" t="s">
        <v>90</v>
      </c>
      <c r="Q1269" t="s">
        <v>90</v>
      </c>
      <c r="R1269" t="s">
        <v>90</v>
      </c>
      <c r="S1269" t="s">
        <v>90</v>
      </c>
      <c r="T1269" t="s">
        <v>90</v>
      </c>
      <c r="U1269" t="s">
        <v>90</v>
      </c>
      <c r="V1269" t="s">
        <v>90</v>
      </c>
      <c r="W1269" t="s">
        <v>90</v>
      </c>
      <c r="X1269" t="s">
        <v>90</v>
      </c>
      <c r="Y1269" t="s">
        <v>90</v>
      </c>
      <c r="Z1269" t="s">
        <v>90</v>
      </c>
      <c r="AA1269" t="s">
        <v>90</v>
      </c>
      <c r="AB1269" t="s">
        <v>90</v>
      </c>
      <c r="AC1269">
        <v>18289</v>
      </c>
      <c r="AD1269">
        <f>AC1269/AY1269</f>
        <v>0.21092219209615534</v>
      </c>
      <c r="AH1269" t="s">
        <v>90</v>
      </c>
      <c r="AI1269" t="s">
        <v>90</v>
      </c>
      <c r="AJ1269" t="s">
        <v>90</v>
      </c>
      <c r="AK1269" t="s">
        <v>90</v>
      </c>
      <c r="AL1269" t="s">
        <v>90</v>
      </c>
      <c r="AM1269" t="s">
        <v>90</v>
      </c>
      <c r="AN1269">
        <v>0</v>
      </c>
      <c r="AO1269" t="s">
        <v>90</v>
      </c>
      <c r="AP1269" t="s">
        <v>90</v>
      </c>
      <c r="AQ1269">
        <v>0</v>
      </c>
      <c r="AR1269" t="s">
        <v>90</v>
      </c>
      <c r="AT1269" t="s">
        <v>90</v>
      </c>
      <c r="AU1269" t="s">
        <v>90</v>
      </c>
      <c r="AW1269">
        <v>2</v>
      </c>
      <c r="AY1269">
        <v>86709.7</v>
      </c>
    </row>
    <row r="1270" spans="1:51" ht="12.75" customHeight="1" x14ac:dyDescent="0.2">
      <c r="A1270" t="s">
        <v>54</v>
      </c>
      <c r="B1270">
        <v>1998</v>
      </c>
      <c r="C1270" t="s">
        <v>90</v>
      </c>
      <c r="D1270" t="s">
        <v>90</v>
      </c>
      <c r="G1270">
        <v>1</v>
      </c>
      <c r="H1270" t="s">
        <v>90</v>
      </c>
      <c r="I1270" t="s">
        <v>90</v>
      </c>
      <c r="J1270" t="s">
        <v>90</v>
      </c>
      <c r="K1270" t="s">
        <v>90</v>
      </c>
      <c r="L1270" t="s">
        <v>90</v>
      </c>
      <c r="M1270" t="s">
        <v>90</v>
      </c>
      <c r="N1270" t="s">
        <v>90</v>
      </c>
      <c r="O1270">
        <v>0</v>
      </c>
      <c r="P1270" t="s">
        <v>90</v>
      </c>
      <c r="Q1270" t="s">
        <v>90</v>
      </c>
      <c r="R1270" t="s">
        <v>90</v>
      </c>
      <c r="S1270" t="s">
        <v>90</v>
      </c>
      <c r="T1270" t="s">
        <v>90</v>
      </c>
      <c r="U1270" t="s">
        <v>90</v>
      </c>
      <c r="V1270" t="s">
        <v>90</v>
      </c>
      <c r="W1270" t="s">
        <v>90</v>
      </c>
      <c r="X1270" t="s">
        <v>90</v>
      </c>
      <c r="Y1270" t="s">
        <v>90</v>
      </c>
      <c r="Z1270" t="s">
        <v>90</v>
      </c>
      <c r="AA1270" t="s">
        <v>90</v>
      </c>
      <c r="AB1270" t="s">
        <v>90</v>
      </c>
      <c r="AC1270">
        <v>5916</v>
      </c>
      <c r="AD1270">
        <f>AC1270/AY1270</f>
        <v>6.1660004898614319E-2</v>
      </c>
      <c r="AE1270">
        <f>1272.051+653.376</f>
        <v>1925.4269999999999</v>
      </c>
      <c r="AH1270" t="s">
        <v>90</v>
      </c>
      <c r="AI1270" t="s">
        <v>90</v>
      </c>
      <c r="AJ1270" t="s">
        <v>90</v>
      </c>
      <c r="AK1270" t="s">
        <v>90</v>
      </c>
      <c r="AL1270" t="s">
        <v>90</v>
      </c>
      <c r="AM1270" t="s">
        <v>90</v>
      </c>
      <c r="AN1270">
        <v>0</v>
      </c>
      <c r="AO1270" t="s">
        <v>90</v>
      </c>
      <c r="AP1270" t="s">
        <v>90</v>
      </c>
      <c r="AQ1270">
        <v>1</v>
      </c>
      <c r="AR1270" t="s">
        <v>90</v>
      </c>
      <c r="AT1270" t="s">
        <v>90</v>
      </c>
      <c r="AU1270" t="s">
        <v>90</v>
      </c>
      <c r="AW1270">
        <v>2</v>
      </c>
      <c r="AY1270">
        <v>95945.5</v>
      </c>
    </row>
    <row r="1271" spans="1:51" ht="12.75" customHeight="1" x14ac:dyDescent="0.2">
      <c r="A1271" t="s">
        <v>55</v>
      </c>
      <c r="B1271">
        <v>1998</v>
      </c>
      <c r="C1271" t="s">
        <v>90</v>
      </c>
      <c r="D1271" t="s">
        <v>90</v>
      </c>
      <c r="G1271">
        <v>1</v>
      </c>
      <c r="H1271" t="s">
        <v>90</v>
      </c>
      <c r="I1271" t="s">
        <v>90</v>
      </c>
      <c r="J1271" t="s">
        <v>90</v>
      </c>
      <c r="K1271" t="s">
        <v>90</v>
      </c>
      <c r="L1271" t="s">
        <v>90</v>
      </c>
      <c r="M1271" t="s">
        <v>90</v>
      </c>
      <c r="N1271" t="s">
        <v>90</v>
      </c>
      <c r="O1271">
        <v>0</v>
      </c>
      <c r="P1271" t="s">
        <v>90</v>
      </c>
      <c r="Q1271" t="s">
        <v>90</v>
      </c>
      <c r="R1271" t="s">
        <v>90</v>
      </c>
      <c r="S1271" t="s">
        <v>90</v>
      </c>
      <c r="T1271" t="s">
        <v>90</v>
      </c>
      <c r="U1271" t="s">
        <v>90</v>
      </c>
      <c r="V1271" t="s">
        <v>90</v>
      </c>
      <c r="W1271" t="s">
        <v>90</v>
      </c>
      <c r="X1271" t="s">
        <v>90</v>
      </c>
      <c r="Y1271" t="s">
        <v>90</v>
      </c>
      <c r="Z1271" t="s">
        <v>90</v>
      </c>
      <c r="AA1271" t="s">
        <v>90</v>
      </c>
      <c r="AB1271" t="s">
        <v>90</v>
      </c>
      <c r="AC1271">
        <v>3907</v>
      </c>
      <c r="AD1271">
        <f>AC1271/AY1271</f>
        <v>0.13142845609408219</v>
      </c>
      <c r="AH1271" t="s">
        <v>90</v>
      </c>
      <c r="AI1271" t="s">
        <v>90</v>
      </c>
      <c r="AJ1271" t="s">
        <v>90</v>
      </c>
      <c r="AK1271" t="s">
        <v>90</v>
      </c>
      <c r="AL1271" t="s">
        <v>90</v>
      </c>
      <c r="AM1271" t="s">
        <v>90</v>
      </c>
      <c r="AN1271">
        <v>0</v>
      </c>
      <c r="AO1271" t="s">
        <v>90</v>
      </c>
      <c r="AP1271" t="s">
        <v>90</v>
      </c>
      <c r="AQ1271">
        <v>0</v>
      </c>
      <c r="AR1271" t="s">
        <v>90</v>
      </c>
      <c r="AT1271" t="s">
        <v>90</v>
      </c>
      <c r="AU1271" t="s">
        <v>90</v>
      </c>
      <c r="AW1271">
        <v>2</v>
      </c>
      <c r="AY1271">
        <v>29727.200000000001</v>
      </c>
    </row>
    <row r="1272" spans="1:51" ht="12.75" customHeight="1" x14ac:dyDescent="0.2">
      <c r="A1272" t="s">
        <v>56</v>
      </c>
      <c r="B1272">
        <v>1998</v>
      </c>
      <c r="C1272" t="s">
        <v>90</v>
      </c>
      <c r="D1272" t="s">
        <v>90</v>
      </c>
      <c r="G1272">
        <v>1</v>
      </c>
      <c r="H1272" t="s">
        <v>90</v>
      </c>
      <c r="I1272" t="s">
        <v>90</v>
      </c>
      <c r="J1272" t="s">
        <v>90</v>
      </c>
      <c r="K1272" t="s">
        <v>90</v>
      </c>
      <c r="L1272" t="s">
        <v>90</v>
      </c>
      <c r="M1272" t="s">
        <v>90</v>
      </c>
      <c r="N1272" t="s">
        <v>90</v>
      </c>
      <c r="O1272">
        <v>1</v>
      </c>
      <c r="P1272" t="s">
        <v>90</v>
      </c>
      <c r="Q1272" t="s">
        <v>90</v>
      </c>
      <c r="R1272" t="s">
        <v>90</v>
      </c>
      <c r="S1272" t="s">
        <v>90</v>
      </c>
      <c r="T1272" t="s">
        <v>90</v>
      </c>
      <c r="U1272" t="s">
        <v>90</v>
      </c>
      <c r="V1272" t="s">
        <v>90</v>
      </c>
      <c r="W1272" t="s">
        <v>90</v>
      </c>
      <c r="X1272" t="s">
        <v>90</v>
      </c>
      <c r="Y1272" t="s">
        <v>90</v>
      </c>
      <c r="Z1272" t="s">
        <v>90</v>
      </c>
      <c r="AA1272" t="s">
        <v>90</v>
      </c>
      <c r="AB1272" t="s">
        <v>90</v>
      </c>
      <c r="AC1272">
        <v>12614</v>
      </c>
      <c r="AD1272">
        <f>AC1272/AY1272</f>
        <v>8.0542483701863829E-2</v>
      </c>
      <c r="AH1272" t="s">
        <v>90</v>
      </c>
      <c r="AI1272" t="s">
        <v>90</v>
      </c>
      <c r="AJ1272" t="s">
        <v>90</v>
      </c>
      <c r="AK1272" t="s">
        <v>90</v>
      </c>
      <c r="AL1272" t="s">
        <v>90</v>
      </c>
      <c r="AM1272" t="s">
        <v>90</v>
      </c>
      <c r="AN1272">
        <v>0</v>
      </c>
      <c r="AO1272" t="s">
        <v>90</v>
      </c>
      <c r="AP1272" t="s">
        <v>90</v>
      </c>
      <c r="AQ1272">
        <v>1</v>
      </c>
      <c r="AR1272" t="s">
        <v>90</v>
      </c>
      <c r="AT1272" t="s">
        <v>90</v>
      </c>
      <c r="AU1272" t="s">
        <v>90</v>
      </c>
      <c r="AW1272">
        <v>2</v>
      </c>
      <c r="AY1272">
        <v>156613</v>
      </c>
    </row>
    <row r="1273" spans="1:51" ht="12.75" customHeight="1" x14ac:dyDescent="0.2">
      <c r="A1273" t="s">
        <v>57</v>
      </c>
      <c r="B1273">
        <v>1998</v>
      </c>
      <c r="C1273" t="s">
        <v>90</v>
      </c>
      <c r="D1273" t="s">
        <v>90</v>
      </c>
      <c r="G1273">
        <v>1</v>
      </c>
      <c r="H1273" t="s">
        <v>90</v>
      </c>
      <c r="I1273" t="s">
        <v>90</v>
      </c>
      <c r="J1273" t="s">
        <v>90</v>
      </c>
      <c r="K1273" t="s">
        <v>90</v>
      </c>
      <c r="L1273" t="s">
        <v>90</v>
      </c>
      <c r="M1273" t="s">
        <v>90</v>
      </c>
      <c r="N1273" t="s">
        <v>90</v>
      </c>
      <c r="O1273">
        <v>0</v>
      </c>
      <c r="P1273" t="s">
        <v>90</v>
      </c>
      <c r="Q1273" t="s">
        <v>90</v>
      </c>
      <c r="R1273" t="s">
        <v>90</v>
      </c>
      <c r="S1273" t="s">
        <v>90</v>
      </c>
      <c r="T1273" t="s">
        <v>90</v>
      </c>
      <c r="U1273" t="s">
        <v>90</v>
      </c>
      <c r="V1273" t="s">
        <v>90</v>
      </c>
      <c r="W1273" t="s">
        <v>90</v>
      </c>
      <c r="X1273" t="s">
        <v>90</v>
      </c>
      <c r="Y1273" t="s">
        <v>90</v>
      </c>
      <c r="Z1273" t="s">
        <v>90</v>
      </c>
      <c r="AA1273" t="s">
        <v>90</v>
      </c>
      <c r="AB1273" t="s">
        <v>90</v>
      </c>
      <c r="AC1273">
        <v>16228</v>
      </c>
      <c r="AD1273">
        <f>AC1273/AY1273</f>
        <v>8.1231385308472029E-2</v>
      </c>
      <c r="AH1273" t="s">
        <v>90</v>
      </c>
      <c r="AI1273" t="s">
        <v>90</v>
      </c>
      <c r="AJ1273" t="s">
        <v>90</v>
      </c>
      <c r="AK1273" t="s">
        <v>90</v>
      </c>
      <c r="AL1273" t="s">
        <v>90</v>
      </c>
      <c r="AM1273" t="s">
        <v>90</v>
      </c>
      <c r="AN1273">
        <v>0</v>
      </c>
      <c r="AO1273" t="s">
        <v>90</v>
      </c>
      <c r="AP1273" t="s">
        <v>90</v>
      </c>
      <c r="AQ1273">
        <v>1</v>
      </c>
      <c r="AR1273" t="s">
        <v>90</v>
      </c>
      <c r="AT1273" t="s">
        <v>90</v>
      </c>
      <c r="AU1273" t="s">
        <v>90</v>
      </c>
      <c r="AW1273">
        <v>2</v>
      </c>
      <c r="AY1273">
        <v>199775</v>
      </c>
    </row>
    <row r="1274" spans="1:51" ht="12.75" customHeight="1" x14ac:dyDescent="0.2">
      <c r="A1274" t="s">
        <v>58</v>
      </c>
      <c r="B1274">
        <v>1998</v>
      </c>
      <c r="C1274" t="s">
        <v>90</v>
      </c>
      <c r="D1274" t="s">
        <v>90</v>
      </c>
      <c r="G1274">
        <v>1</v>
      </c>
      <c r="H1274" t="s">
        <v>90</v>
      </c>
      <c r="I1274" t="s">
        <v>90</v>
      </c>
      <c r="J1274" t="s">
        <v>90</v>
      </c>
      <c r="K1274" t="s">
        <v>90</v>
      </c>
      <c r="L1274" t="s">
        <v>90</v>
      </c>
      <c r="M1274" t="s">
        <v>90</v>
      </c>
      <c r="N1274" t="s">
        <v>90</v>
      </c>
      <c r="O1274">
        <v>1</v>
      </c>
      <c r="P1274" t="s">
        <v>90</v>
      </c>
      <c r="Q1274" t="s">
        <v>90</v>
      </c>
      <c r="R1274" t="s">
        <v>90</v>
      </c>
      <c r="S1274" t="s">
        <v>90</v>
      </c>
      <c r="T1274" t="s">
        <v>90</v>
      </c>
      <c r="U1274" t="s">
        <v>90</v>
      </c>
      <c r="V1274" t="s">
        <v>90</v>
      </c>
      <c r="W1274" t="s">
        <v>90</v>
      </c>
      <c r="X1274" t="s">
        <v>90</v>
      </c>
      <c r="Y1274" t="s">
        <v>90</v>
      </c>
      <c r="Z1274" t="s">
        <v>90</v>
      </c>
      <c r="AA1274" t="s">
        <v>90</v>
      </c>
      <c r="AB1274" t="s">
        <v>90</v>
      </c>
      <c r="AC1274">
        <v>12832</v>
      </c>
      <c r="AD1274">
        <f>AC1274/AY1274</f>
        <v>4.9129927063192753E-2</v>
      </c>
      <c r="AH1274" t="s">
        <v>90</v>
      </c>
      <c r="AI1274" t="s">
        <v>90</v>
      </c>
      <c r="AJ1274" t="s">
        <v>90</v>
      </c>
      <c r="AK1274" t="s">
        <v>90</v>
      </c>
      <c r="AL1274" t="s">
        <v>90</v>
      </c>
      <c r="AM1274" t="s">
        <v>90</v>
      </c>
      <c r="AN1274">
        <v>0</v>
      </c>
      <c r="AO1274" t="s">
        <v>90</v>
      </c>
      <c r="AP1274" t="s">
        <v>90</v>
      </c>
      <c r="AQ1274">
        <v>0</v>
      </c>
      <c r="AR1274" t="s">
        <v>90</v>
      </c>
      <c r="AT1274" t="s">
        <v>90</v>
      </c>
      <c r="AU1274" t="s">
        <v>90</v>
      </c>
      <c r="AW1274">
        <v>2</v>
      </c>
      <c r="AY1274">
        <v>261185</v>
      </c>
    </row>
    <row r="1275" spans="1:51" ht="12.75" customHeight="1" x14ac:dyDescent="0.2">
      <c r="A1275" t="s">
        <v>59</v>
      </c>
      <c r="B1275">
        <v>1998</v>
      </c>
      <c r="C1275" t="s">
        <v>90</v>
      </c>
      <c r="D1275" t="s">
        <v>90</v>
      </c>
      <c r="G1275">
        <v>1</v>
      </c>
      <c r="H1275" t="s">
        <v>90</v>
      </c>
      <c r="I1275" t="s">
        <v>90</v>
      </c>
      <c r="J1275" t="s">
        <v>90</v>
      </c>
      <c r="K1275" t="s">
        <v>90</v>
      </c>
      <c r="L1275" t="s">
        <v>90</v>
      </c>
      <c r="M1275" t="s">
        <v>90</v>
      </c>
      <c r="N1275" t="s">
        <v>90</v>
      </c>
      <c r="O1275">
        <v>1</v>
      </c>
      <c r="P1275" t="s">
        <v>90</v>
      </c>
      <c r="Q1275" t="s">
        <v>90</v>
      </c>
      <c r="R1275" t="s">
        <v>90</v>
      </c>
      <c r="S1275" t="s">
        <v>90</v>
      </c>
      <c r="T1275" t="s">
        <v>90</v>
      </c>
      <c r="U1275" t="s">
        <v>90</v>
      </c>
      <c r="V1275" t="s">
        <v>90</v>
      </c>
      <c r="W1275" t="s">
        <v>90</v>
      </c>
      <c r="X1275" t="s">
        <v>90</v>
      </c>
      <c r="Y1275" t="s">
        <v>90</v>
      </c>
      <c r="Z1275" t="s">
        <v>90</v>
      </c>
      <c r="AA1275" t="s">
        <v>90</v>
      </c>
      <c r="AB1275" t="s">
        <v>90</v>
      </c>
      <c r="AC1275">
        <v>63046</v>
      </c>
      <c r="AD1275">
        <f>AC1275/AY1275</f>
        <v>0.46970385546656734</v>
      </c>
      <c r="AH1275" t="s">
        <v>90</v>
      </c>
      <c r="AI1275" t="s">
        <v>90</v>
      </c>
      <c r="AJ1275" t="s">
        <v>90</v>
      </c>
      <c r="AK1275" t="s">
        <v>90</v>
      </c>
      <c r="AL1275" t="s">
        <v>90</v>
      </c>
      <c r="AM1275" t="s">
        <v>90</v>
      </c>
      <c r="AN1275">
        <v>0</v>
      </c>
      <c r="AO1275" t="s">
        <v>90</v>
      </c>
      <c r="AP1275" t="s">
        <v>90</v>
      </c>
      <c r="AQ1275">
        <v>0</v>
      </c>
      <c r="AR1275" t="s">
        <v>90</v>
      </c>
      <c r="AT1275" t="s">
        <v>90</v>
      </c>
      <c r="AU1275" t="s">
        <v>90</v>
      </c>
      <c r="AW1275">
        <v>2</v>
      </c>
      <c r="AY1275">
        <v>134225</v>
      </c>
    </row>
    <row r="1276" spans="1:51" ht="12.75" customHeight="1" x14ac:dyDescent="0.2">
      <c r="A1276" t="s">
        <v>60</v>
      </c>
      <c r="B1276">
        <v>1998</v>
      </c>
      <c r="C1276" t="s">
        <v>90</v>
      </c>
      <c r="D1276" t="s">
        <v>90</v>
      </c>
      <c r="G1276">
        <v>1</v>
      </c>
      <c r="H1276" t="s">
        <v>90</v>
      </c>
      <c r="I1276" t="s">
        <v>90</v>
      </c>
      <c r="J1276" t="s">
        <v>90</v>
      </c>
      <c r="K1276" t="s">
        <v>90</v>
      </c>
      <c r="L1276" t="s">
        <v>90</v>
      </c>
      <c r="M1276" t="s">
        <v>90</v>
      </c>
      <c r="N1276" t="s">
        <v>90</v>
      </c>
      <c r="O1276">
        <v>0</v>
      </c>
      <c r="P1276" t="s">
        <v>90</v>
      </c>
      <c r="Q1276" t="s">
        <v>90</v>
      </c>
      <c r="R1276" t="s">
        <v>90</v>
      </c>
      <c r="S1276" t="s">
        <v>90</v>
      </c>
      <c r="T1276" t="s">
        <v>90</v>
      </c>
      <c r="U1276" t="s">
        <v>90</v>
      </c>
      <c r="V1276" t="s">
        <v>90</v>
      </c>
      <c r="W1276" t="s">
        <v>90</v>
      </c>
      <c r="X1276" t="s">
        <v>90</v>
      </c>
      <c r="Y1276" t="s">
        <v>90</v>
      </c>
      <c r="Z1276" t="s">
        <v>90</v>
      </c>
      <c r="AA1276" t="s">
        <v>90</v>
      </c>
      <c r="AB1276" t="s">
        <v>90</v>
      </c>
      <c r="AC1276">
        <v>166439</v>
      </c>
      <c r="AD1276">
        <f>AC1276/AY1276</f>
        <v>3.044162941611126</v>
      </c>
      <c r="AE1276">
        <v>2174.201</v>
      </c>
      <c r="AH1276" t="s">
        <v>90</v>
      </c>
      <c r="AI1276" t="s">
        <v>90</v>
      </c>
      <c r="AJ1276" t="s">
        <v>90</v>
      </c>
      <c r="AK1276" t="s">
        <v>90</v>
      </c>
      <c r="AL1276" t="s">
        <v>90</v>
      </c>
      <c r="AM1276" t="s">
        <v>90</v>
      </c>
      <c r="AN1276">
        <v>0</v>
      </c>
      <c r="AO1276" t="s">
        <v>90</v>
      </c>
      <c r="AP1276" t="s">
        <v>90</v>
      </c>
      <c r="AQ1276">
        <v>0</v>
      </c>
      <c r="AR1276" t="s">
        <v>90</v>
      </c>
      <c r="AT1276" t="s">
        <v>90</v>
      </c>
      <c r="AU1276" t="s">
        <v>90</v>
      </c>
      <c r="AW1276">
        <v>2</v>
      </c>
      <c r="AY1276">
        <v>54674.8</v>
      </c>
    </row>
    <row r="1277" spans="1:51" x14ac:dyDescent="0.2">
      <c r="A1277" t="s">
        <v>61</v>
      </c>
      <c r="B1277">
        <v>1998</v>
      </c>
      <c r="C1277" t="s">
        <v>90</v>
      </c>
      <c r="D1277" t="s">
        <v>90</v>
      </c>
      <c r="G1277">
        <v>1</v>
      </c>
      <c r="H1277" t="s">
        <v>90</v>
      </c>
      <c r="I1277" t="s">
        <v>90</v>
      </c>
      <c r="J1277" t="s">
        <v>90</v>
      </c>
      <c r="K1277" t="s">
        <v>90</v>
      </c>
      <c r="L1277" t="s">
        <v>90</v>
      </c>
      <c r="M1277" t="s">
        <v>90</v>
      </c>
      <c r="N1277" t="s">
        <v>90</v>
      </c>
      <c r="O1277">
        <v>0</v>
      </c>
      <c r="P1277" t="s">
        <v>90</v>
      </c>
      <c r="Q1277" t="s">
        <v>90</v>
      </c>
      <c r="R1277" t="s">
        <v>90</v>
      </c>
      <c r="S1277" t="s">
        <v>90</v>
      </c>
      <c r="T1277" t="s">
        <v>90</v>
      </c>
      <c r="U1277" t="s">
        <v>90</v>
      </c>
      <c r="V1277" t="s">
        <v>90</v>
      </c>
      <c r="W1277" t="s">
        <v>90</v>
      </c>
      <c r="X1277" t="s">
        <v>90</v>
      </c>
      <c r="Y1277" t="s">
        <v>90</v>
      </c>
      <c r="Z1277" t="s">
        <v>90</v>
      </c>
      <c r="AA1277" t="s">
        <v>90</v>
      </c>
      <c r="AB1277" t="s">
        <v>90</v>
      </c>
      <c r="AC1277">
        <v>148010</v>
      </c>
      <c r="AD1277">
        <f>AC1277/AY1277</f>
        <v>1.0759199220737683</v>
      </c>
      <c r="AE1277">
        <v>802.61599999999999</v>
      </c>
      <c r="AH1277" t="s">
        <v>90</v>
      </c>
      <c r="AI1277" t="s">
        <v>90</v>
      </c>
      <c r="AJ1277" t="s">
        <v>90</v>
      </c>
      <c r="AK1277" t="s">
        <v>90</v>
      </c>
      <c r="AL1277" t="s">
        <v>90</v>
      </c>
      <c r="AM1277" t="s">
        <v>90</v>
      </c>
      <c r="AN1277">
        <v>0</v>
      </c>
      <c r="AO1277" t="s">
        <v>90</v>
      </c>
      <c r="AP1277" t="s">
        <v>90</v>
      </c>
      <c r="AQ1277">
        <v>0</v>
      </c>
      <c r="AR1277" t="s">
        <v>90</v>
      </c>
      <c r="AT1277" t="s">
        <v>90</v>
      </c>
      <c r="AU1277" t="s">
        <v>90</v>
      </c>
      <c r="AW1277">
        <v>2</v>
      </c>
      <c r="AY1277">
        <v>137566</v>
      </c>
    </row>
    <row r="1278" spans="1:51" ht="12.75" customHeight="1" x14ac:dyDescent="0.2">
      <c r="A1278" t="s">
        <v>62</v>
      </c>
      <c r="B1278">
        <v>1998</v>
      </c>
      <c r="C1278" t="s">
        <v>90</v>
      </c>
      <c r="D1278" t="s">
        <v>90</v>
      </c>
      <c r="G1278">
        <v>1</v>
      </c>
      <c r="H1278" t="s">
        <v>90</v>
      </c>
      <c r="I1278" t="s">
        <v>90</v>
      </c>
      <c r="J1278" t="s">
        <v>90</v>
      </c>
      <c r="K1278" t="s">
        <v>90</v>
      </c>
      <c r="L1278" t="s">
        <v>90</v>
      </c>
      <c r="M1278" t="s">
        <v>90</v>
      </c>
      <c r="N1278" t="s">
        <v>90</v>
      </c>
      <c r="O1278">
        <v>0</v>
      </c>
      <c r="P1278" t="s">
        <v>90</v>
      </c>
      <c r="Q1278" t="s">
        <v>90</v>
      </c>
      <c r="R1278" t="s">
        <v>90</v>
      </c>
      <c r="S1278" t="s">
        <v>90</v>
      </c>
      <c r="T1278" t="s">
        <v>90</v>
      </c>
      <c r="U1278" t="s">
        <v>90</v>
      </c>
      <c r="V1278" t="s">
        <v>90</v>
      </c>
      <c r="W1278" t="s">
        <v>90</v>
      </c>
      <c r="X1278" t="s">
        <v>90</v>
      </c>
      <c r="Y1278" t="s">
        <v>90</v>
      </c>
      <c r="Z1278" t="s">
        <v>90</v>
      </c>
      <c r="AA1278" t="s">
        <v>90</v>
      </c>
      <c r="AB1278" t="s">
        <v>90</v>
      </c>
      <c r="AC1278">
        <v>139</v>
      </c>
      <c r="AD1278">
        <f>AC1278/AY1278</f>
        <v>7.4358192507475943E-3</v>
      </c>
      <c r="AH1278" t="s">
        <v>90</v>
      </c>
      <c r="AI1278" t="s">
        <v>90</v>
      </c>
      <c r="AJ1278" t="s">
        <v>90</v>
      </c>
      <c r="AK1278" t="s">
        <v>90</v>
      </c>
      <c r="AL1278" t="s">
        <v>90</v>
      </c>
      <c r="AM1278" t="s">
        <v>90</v>
      </c>
      <c r="AN1278">
        <v>0</v>
      </c>
      <c r="AO1278" t="s">
        <v>90</v>
      </c>
      <c r="AP1278" t="s">
        <v>90</v>
      </c>
      <c r="AQ1278">
        <v>1</v>
      </c>
      <c r="AR1278" t="s">
        <v>90</v>
      </c>
      <c r="AT1278" t="s">
        <v>90</v>
      </c>
      <c r="AU1278" t="s">
        <v>90</v>
      </c>
      <c r="AW1278">
        <v>2</v>
      </c>
      <c r="AY1278">
        <v>18693.3</v>
      </c>
    </row>
    <row r="1279" spans="1:51" ht="12.75" customHeight="1" x14ac:dyDescent="0.2">
      <c r="A1279" t="s">
        <v>64</v>
      </c>
      <c r="B1279">
        <v>1998</v>
      </c>
      <c r="C1279" t="s">
        <v>90</v>
      </c>
      <c r="D1279" t="s">
        <v>90</v>
      </c>
      <c r="G1279">
        <v>1</v>
      </c>
      <c r="H1279" t="s">
        <v>90</v>
      </c>
      <c r="I1279" t="s">
        <v>90</v>
      </c>
      <c r="J1279" t="s">
        <v>90</v>
      </c>
      <c r="K1279" t="s">
        <v>90</v>
      </c>
      <c r="L1279" t="s">
        <v>90</v>
      </c>
      <c r="M1279" t="s">
        <v>90</v>
      </c>
      <c r="N1279" t="s">
        <v>90</v>
      </c>
      <c r="O1279">
        <v>0</v>
      </c>
      <c r="P1279" t="s">
        <v>90</v>
      </c>
      <c r="Q1279" t="s">
        <v>90</v>
      </c>
      <c r="R1279" t="s">
        <v>90</v>
      </c>
      <c r="S1279" t="s">
        <v>90</v>
      </c>
      <c r="T1279" t="s">
        <v>90</v>
      </c>
      <c r="U1279" t="s">
        <v>90</v>
      </c>
      <c r="V1279" t="s">
        <v>90</v>
      </c>
      <c r="W1279" t="s">
        <v>90</v>
      </c>
      <c r="X1279" t="s">
        <v>90</v>
      </c>
      <c r="Y1279" t="s">
        <v>90</v>
      </c>
      <c r="Z1279" t="s">
        <v>90</v>
      </c>
      <c r="AA1279" t="s">
        <v>90</v>
      </c>
      <c r="AB1279" t="s">
        <v>90</v>
      </c>
      <c r="AC1279">
        <v>8049</v>
      </c>
      <c r="AD1279">
        <f>AC1279/AY1279</f>
        <v>0.18625908270467903</v>
      </c>
      <c r="AH1279" t="s">
        <v>90</v>
      </c>
      <c r="AI1279" t="s">
        <v>90</v>
      </c>
      <c r="AJ1279" t="s">
        <v>90</v>
      </c>
      <c r="AK1279" t="s">
        <v>90</v>
      </c>
      <c r="AL1279" t="s">
        <v>90</v>
      </c>
      <c r="AM1279" t="s">
        <v>90</v>
      </c>
      <c r="AN1279">
        <v>0</v>
      </c>
      <c r="AO1279" t="s">
        <v>90</v>
      </c>
      <c r="AP1279" t="s">
        <v>90</v>
      </c>
      <c r="AQ1279">
        <v>0</v>
      </c>
      <c r="AR1279" t="s">
        <v>90</v>
      </c>
      <c r="AT1279" t="s">
        <v>90</v>
      </c>
      <c r="AU1279" t="s">
        <v>90</v>
      </c>
      <c r="AW1279">
        <v>2</v>
      </c>
      <c r="AY1279">
        <v>43214</v>
      </c>
    </row>
    <row r="1280" spans="1:51" ht="12.75" customHeight="1" x14ac:dyDescent="0.2">
      <c r="A1280" t="s">
        <v>65</v>
      </c>
      <c r="B1280">
        <v>1998</v>
      </c>
      <c r="C1280" t="s">
        <v>90</v>
      </c>
      <c r="D1280" t="s">
        <v>90</v>
      </c>
      <c r="G1280">
        <v>1</v>
      </c>
      <c r="H1280" t="s">
        <v>90</v>
      </c>
      <c r="I1280" t="s">
        <v>90</v>
      </c>
      <c r="J1280" t="s">
        <v>90</v>
      </c>
      <c r="K1280" t="s">
        <v>90</v>
      </c>
      <c r="L1280" t="s">
        <v>90</v>
      </c>
      <c r="M1280" t="s">
        <v>90</v>
      </c>
      <c r="N1280" t="s">
        <v>90</v>
      </c>
      <c r="O1280">
        <v>1</v>
      </c>
      <c r="P1280" t="s">
        <v>90</v>
      </c>
      <c r="Q1280" t="s">
        <v>90</v>
      </c>
      <c r="R1280" t="s">
        <v>90</v>
      </c>
      <c r="S1280" t="s">
        <v>90</v>
      </c>
      <c r="T1280" t="s">
        <v>90</v>
      </c>
      <c r="U1280" t="s">
        <v>90</v>
      </c>
      <c r="V1280" t="s">
        <v>90</v>
      </c>
      <c r="W1280" t="s">
        <v>90</v>
      </c>
      <c r="X1280" t="s">
        <v>90</v>
      </c>
      <c r="Y1280" t="s">
        <v>90</v>
      </c>
      <c r="Z1280" t="s">
        <v>90</v>
      </c>
      <c r="AA1280" t="s">
        <v>90</v>
      </c>
      <c r="AB1280" t="s">
        <v>90</v>
      </c>
      <c r="AC1280">
        <v>502742</v>
      </c>
      <c r="AD1280">
        <f>AC1280/AY1280</f>
        <v>9.9427454873753316</v>
      </c>
      <c r="AH1280" t="s">
        <v>90</v>
      </c>
      <c r="AI1280" t="s">
        <v>90</v>
      </c>
      <c r="AJ1280" t="s">
        <v>90</v>
      </c>
      <c r="AK1280" t="s">
        <v>90</v>
      </c>
      <c r="AL1280" t="s">
        <v>90</v>
      </c>
      <c r="AM1280" t="s">
        <v>90</v>
      </c>
      <c r="AN1280">
        <v>1</v>
      </c>
      <c r="AO1280" t="s">
        <v>90</v>
      </c>
      <c r="AP1280" t="s">
        <v>90</v>
      </c>
      <c r="AQ1280">
        <v>0</v>
      </c>
      <c r="AR1280" t="s">
        <v>90</v>
      </c>
      <c r="AT1280" t="s">
        <v>90</v>
      </c>
      <c r="AU1280" t="s">
        <v>90</v>
      </c>
      <c r="AW1280">
        <v>2</v>
      </c>
      <c r="AY1280">
        <v>50563.7</v>
      </c>
    </row>
    <row r="1281" spans="1:51" ht="12.75" customHeight="1" x14ac:dyDescent="0.2">
      <c r="A1281" t="s">
        <v>66</v>
      </c>
      <c r="B1281">
        <v>1998</v>
      </c>
      <c r="C1281" t="s">
        <v>90</v>
      </c>
      <c r="D1281" t="s">
        <v>90</v>
      </c>
      <c r="G1281">
        <v>0</v>
      </c>
      <c r="H1281" t="s">
        <v>90</v>
      </c>
      <c r="I1281" t="s">
        <v>90</v>
      </c>
      <c r="J1281" t="s">
        <v>90</v>
      </c>
      <c r="K1281" t="s">
        <v>90</v>
      </c>
      <c r="L1281" t="s">
        <v>90</v>
      </c>
      <c r="M1281" t="s">
        <v>90</v>
      </c>
      <c r="N1281" t="s">
        <v>90</v>
      </c>
      <c r="O1281">
        <v>1</v>
      </c>
      <c r="P1281" t="s">
        <v>90</v>
      </c>
      <c r="Q1281" t="s">
        <v>90</v>
      </c>
      <c r="R1281" t="s">
        <v>90</v>
      </c>
      <c r="S1281" t="s">
        <v>90</v>
      </c>
      <c r="T1281" t="s">
        <v>90</v>
      </c>
      <c r="U1281" t="s">
        <v>90</v>
      </c>
      <c r="V1281" t="s">
        <v>90</v>
      </c>
      <c r="W1281" t="s">
        <v>90</v>
      </c>
      <c r="X1281" t="s">
        <v>90</v>
      </c>
      <c r="Y1281" t="s">
        <v>90</v>
      </c>
      <c r="Z1281" t="s">
        <v>90</v>
      </c>
      <c r="AA1281" t="s">
        <v>90</v>
      </c>
      <c r="AB1281" t="s">
        <v>90</v>
      </c>
      <c r="AC1281">
        <v>5358</v>
      </c>
      <c r="AD1281">
        <f>AC1281/AY1281</f>
        <v>0.15472536104028115</v>
      </c>
      <c r="AH1281" t="s">
        <v>90</v>
      </c>
      <c r="AI1281" t="s">
        <v>90</v>
      </c>
      <c r="AJ1281" t="s">
        <v>90</v>
      </c>
      <c r="AK1281" t="s">
        <v>90</v>
      </c>
      <c r="AL1281" t="s">
        <v>90</v>
      </c>
      <c r="AM1281" t="s">
        <v>90</v>
      </c>
      <c r="AN1281">
        <v>0</v>
      </c>
      <c r="AO1281" t="s">
        <v>90</v>
      </c>
      <c r="AP1281" t="s">
        <v>90</v>
      </c>
      <c r="AQ1281">
        <v>1</v>
      </c>
      <c r="AR1281" t="s">
        <v>90</v>
      </c>
      <c r="AT1281" t="s">
        <v>90</v>
      </c>
      <c r="AU1281" t="s">
        <v>90</v>
      </c>
      <c r="AW1281">
        <v>2</v>
      </c>
      <c r="AY1281">
        <v>34629.1</v>
      </c>
    </row>
    <row r="1282" spans="1:51" ht="12.75" customHeight="1" x14ac:dyDescent="0.2">
      <c r="A1282" t="s">
        <v>67</v>
      </c>
      <c r="B1282">
        <v>1998</v>
      </c>
      <c r="C1282" t="s">
        <v>90</v>
      </c>
      <c r="D1282" t="s">
        <v>90</v>
      </c>
      <c r="G1282">
        <v>1</v>
      </c>
      <c r="H1282" t="s">
        <v>90</v>
      </c>
      <c r="I1282" t="s">
        <v>90</v>
      </c>
      <c r="J1282" t="s">
        <v>90</v>
      </c>
      <c r="K1282" t="s">
        <v>90</v>
      </c>
      <c r="L1282" t="s">
        <v>90</v>
      </c>
      <c r="M1282" t="s">
        <v>90</v>
      </c>
      <c r="N1282" t="s">
        <v>90</v>
      </c>
      <c r="O1282">
        <v>0</v>
      </c>
      <c r="P1282" t="s">
        <v>90</v>
      </c>
      <c r="Q1282" t="s">
        <v>90</v>
      </c>
      <c r="R1282" t="s">
        <v>90</v>
      </c>
      <c r="S1282" t="s">
        <v>90</v>
      </c>
      <c r="T1282" t="s">
        <v>90</v>
      </c>
      <c r="U1282" t="s">
        <v>90</v>
      </c>
      <c r="V1282" t="s">
        <v>90</v>
      </c>
      <c r="W1282" t="s">
        <v>90</v>
      </c>
      <c r="X1282" t="s">
        <v>90</v>
      </c>
      <c r="Y1282" t="s">
        <v>90</v>
      </c>
      <c r="Z1282" t="s">
        <v>90</v>
      </c>
      <c r="AA1282" t="s">
        <v>90</v>
      </c>
      <c r="AB1282" t="s">
        <v>90</v>
      </c>
      <c r="AC1282">
        <v>317249</v>
      </c>
      <c r="AD1282">
        <f>AC1282/AY1282</f>
        <v>1.1388116117869618</v>
      </c>
      <c r="AH1282" t="s">
        <v>90</v>
      </c>
      <c r="AI1282" t="s">
        <v>90</v>
      </c>
      <c r="AJ1282" t="s">
        <v>90</v>
      </c>
      <c r="AK1282" t="s">
        <v>90</v>
      </c>
      <c r="AL1282" t="s">
        <v>90</v>
      </c>
      <c r="AM1282" t="s">
        <v>90</v>
      </c>
      <c r="AN1282">
        <v>0</v>
      </c>
      <c r="AO1282" t="s">
        <v>90</v>
      </c>
      <c r="AP1282" t="s">
        <v>90</v>
      </c>
      <c r="AQ1282">
        <v>0</v>
      </c>
      <c r="AR1282" t="s">
        <v>90</v>
      </c>
      <c r="AT1282" t="s">
        <v>90</v>
      </c>
      <c r="AU1282" t="s">
        <v>90</v>
      </c>
      <c r="AW1282">
        <v>2</v>
      </c>
      <c r="AY1282">
        <v>278579</v>
      </c>
    </row>
    <row r="1283" spans="1:51" ht="12.75" customHeight="1" x14ac:dyDescent="0.2">
      <c r="A1283" t="s">
        <v>68</v>
      </c>
      <c r="B1283">
        <v>1998</v>
      </c>
      <c r="C1283" t="s">
        <v>90</v>
      </c>
      <c r="D1283" t="s">
        <v>90</v>
      </c>
      <c r="G1283">
        <v>1</v>
      </c>
      <c r="H1283" t="s">
        <v>90</v>
      </c>
      <c r="I1283" t="s">
        <v>90</v>
      </c>
      <c r="J1283" t="s">
        <v>90</v>
      </c>
      <c r="K1283" t="s">
        <v>90</v>
      </c>
      <c r="L1283" t="s">
        <v>90</v>
      </c>
      <c r="M1283" t="s">
        <v>90</v>
      </c>
      <c r="N1283" t="s">
        <v>90</v>
      </c>
      <c r="O1283">
        <v>1</v>
      </c>
      <c r="P1283" t="s">
        <v>90</v>
      </c>
      <c r="Q1283" t="s">
        <v>90</v>
      </c>
      <c r="R1283" t="s">
        <v>90</v>
      </c>
      <c r="S1283" t="s">
        <v>90</v>
      </c>
      <c r="T1283" t="s">
        <v>90</v>
      </c>
      <c r="U1283" t="s">
        <v>90</v>
      </c>
      <c r="V1283" t="s">
        <v>90</v>
      </c>
      <c r="W1283" t="s">
        <v>90</v>
      </c>
      <c r="X1283" t="s">
        <v>90</v>
      </c>
      <c r="Y1283" t="s">
        <v>90</v>
      </c>
      <c r="Z1283" t="s">
        <v>90</v>
      </c>
      <c r="AA1283" t="s">
        <v>90</v>
      </c>
      <c r="AB1283" t="s">
        <v>90</v>
      </c>
      <c r="AC1283">
        <v>5257</v>
      </c>
      <c r="AD1283">
        <f>AC1283/AY1283</f>
        <v>0.14170880821194054</v>
      </c>
      <c r="AH1283" t="s">
        <v>90</v>
      </c>
      <c r="AI1283" t="s">
        <v>90</v>
      </c>
      <c r="AJ1283" t="s">
        <v>90</v>
      </c>
      <c r="AK1283" t="s">
        <v>90</v>
      </c>
      <c r="AL1283" t="s">
        <v>90</v>
      </c>
      <c r="AM1283" t="s">
        <v>90</v>
      </c>
      <c r="AN1283">
        <v>0</v>
      </c>
      <c r="AO1283" t="s">
        <v>90</v>
      </c>
      <c r="AP1283" t="s">
        <v>90</v>
      </c>
      <c r="AQ1283">
        <v>1</v>
      </c>
      <c r="AR1283" t="s">
        <v>90</v>
      </c>
      <c r="AT1283" t="s">
        <v>90</v>
      </c>
      <c r="AU1283" t="s">
        <v>90</v>
      </c>
      <c r="AW1283">
        <v>2</v>
      </c>
      <c r="AY1283">
        <v>37097.199999999997</v>
      </c>
    </row>
    <row r="1284" spans="1:51" ht="12.75" customHeight="1" x14ac:dyDescent="0.2">
      <c r="A1284" t="s">
        <v>70</v>
      </c>
      <c r="B1284">
        <v>1998</v>
      </c>
      <c r="C1284" t="s">
        <v>90</v>
      </c>
      <c r="D1284" t="s">
        <v>90</v>
      </c>
      <c r="G1284">
        <v>1</v>
      </c>
      <c r="H1284" t="s">
        <v>90</v>
      </c>
      <c r="I1284" t="s">
        <v>90</v>
      </c>
      <c r="J1284" t="s">
        <v>90</v>
      </c>
      <c r="K1284" t="s">
        <v>90</v>
      </c>
      <c r="L1284" t="s">
        <v>90</v>
      </c>
      <c r="M1284" t="s">
        <v>90</v>
      </c>
      <c r="N1284" t="s">
        <v>90</v>
      </c>
      <c r="O1284">
        <v>1</v>
      </c>
      <c r="P1284" t="s">
        <v>90</v>
      </c>
      <c r="Q1284" t="s">
        <v>90</v>
      </c>
      <c r="R1284" t="s">
        <v>90</v>
      </c>
      <c r="S1284" t="s">
        <v>90</v>
      </c>
      <c r="T1284" t="s">
        <v>90</v>
      </c>
      <c r="U1284" t="s">
        <v>90</v>
      </c>
      <c r="V1284" t="s">
        <v>90</v>
      </c>
      <c r="W1284" t="s">
        <v>90</v>
      </c>
      <c r="X1284" t="s">
        <v>90</v>
      </c>
      <c r="Y1284" t="s">
        <v>90</v>
      </c>
      <c r="Z1284" t="s">
        <v>90</v>
      </c>
      <c r="AA1284" t="s">
        <v>90</v>
      </c>
      <c r="AB1284" t="s">
        <v>90</v>
      </c>
      <c r="AC1284">
        <v>39313</v>
      </c>
      <c r="AD1284">
        <f>AC1284/AY1284</f>
        <v>6.7325657663767316E-2</v>
      </c>
      <c r="AH1284" t="s">
        <v>90</v>
      </c>
      <c r="AI1284" t="s">
        <v>90</v>
      </c>
      <c r="AJ1284" t="s">
        <v>90</v>
      </c>
      <c r="AK1284" t="s">
        <v>90</v>
      </c>
      <c r="AL1284" t="s">
        <v>90</v>
      </c>
      <c r="AM1284" t="s">
        <v>90</v>
      </c>
      <c r="AN1284">
        <v>0</v>
      </c>
      <c r="AO1284" t="s">
        <v>90</v>
      </c>
      <c r="AP1284" t="s">
        <v>90</v>
      </c>
      <c r="AQ1284">
        <v>0</v>
      </c>
      <c r="AR1284" t="s">
        <v>90</v>
      </c>
      <c r="AT1284" t="s">
        <v>90</v>
      </c>
      <c r="AU1284" t="s">
        <v>90</v>
      </c>
      <c r="AW1284">
        <v>2</v>
      </c>
      <c r="AY1284">
        <v>583923</v>
      </c>
    </row>
    <row r="1285" spans="1:51" ht="12.75" customHeight="1" x14ac:dyDescent="0.2">
      <c r="A1285" t="s">
        <v>71</v>
      </c>
      <c r="B1285">
        <v>1998</v>
      </c>
      <c r="C1285" t="s">
        <v>90</v>
      </c>
      <c r="D1285" t="s">
        <v>90</v>
      </c>
      <c r="G1285">
        <v>1</v>
      </c>
      <c r="H1285" t="s">
        <v>90</v>
      </c>
      <c r="I1285" t="s">
        <v>90</v>
      </c>
      <c r="J1285" t="s">
        <v>90</v>
      </c>
      <c r="K1285" t="s">
        <v>90</v>
      </c>
      <c r="L1285" t="s">
        <v>90</v>
      </c>
      <c r="M1285" t="s">
        <v>90</v>
      </c>
      <c r="N1285" t="s">
        <v>90</v>
      </c>
      <c r="O1285">
        <v>1</v>
      </c>
      <c r="P1285" t="s">
        <v>90</v>
      </c>
      <c r="Q1285" t="s">
        <v>90</v>
      </c>
      <c r="R1285" t="s">
        <v>90</v>
      </c>
      <c r="S1285" t="s">
        <v>90</v>
      </c>
      <c r="T1285" t="s">
        <v>90</v>
      </c>
      <c r="U1285" t="s">
        <v>90</v>
      </c>
      <c r="V1285" t="s">
        <v>90</v>
      </c>
      <c r="W1285" t="s">
        <v>90</v>
      </c>
      <c r="X1285" t="s">
        <v>90</v>
      </c>
      <c r="Y1285" t="s">
        <v>90</v>
      </c>
      <c r="Z1285" t="s">
        <v>90</v>
      </c>
      <c r="AA1285" t="s">
        <v>90</v>
      </c>
      <c r="AB1285" t="s">
        <v>90</v>
      </c>
      <c r="AC1285">
        <v>0</v>
      </c>
      <c r="AD1285">
        <f>AC1285/AY1285</f>
        <v>0</v>
      </c>
      <c r="AH1285" t="s">
        <v>90</v>
      </c>
      <c r="AI1285" t="s">
        <v>90</v>
      </c>
      <c r="AJ1285" t="s">
        <v>90</v>
      </c>
      <c r="AK1285" t="s">
        <v>90</v>
      </c>
      <c r="AL1285" t="s">
        <v>90</v>
      </c>
      <c r="AM1285" t="s">
        <v>90</v>
      </c>
      <c r="AN1285">
        <v>0</v>
      </c>
      <c r="AO1285" t="s">
        <v>90</v>
      </c>
      <c r="AP1285" t="s">
        <v>90</v>
      </c>
      <c r="AQ1285">
        <v>0</v>
      </c>
      <c r="AR1285" t="s">
        <v>90</v>
      </c>
      <c r="AT1285" t="s">
        <v>90</v>
      </c>
      <c r="AU1285" t="s">
        <v>90</v>
      </c>
      <c r="AW1285">
        <v>2</v>
      </c>
      <c r="AY1285">
        <v>191333</v>
      </c>
    </row>
    <row r="1286" spans="1:51" ht="12.75" customHeight="1" x14ac:dyDescent="0.2">
      <c r="A1286" t="s">
        <v>72</v>
      </c>
      <c r="B1286">
        <v>1998</v>
      </c>
      <c r="C1286" t="s">
        <v>90</v>
      </c>
      <c r="D1286" t="s">
        <v>90</v>
      </c>
      <c r="G1286">
        <v>1</v>
      </c>
      <c r="H1286" t="s">
        <v>90</v>
      </c>
      <c r="I1286" t="s">
        <v>90</v>
      </c>
      <c r="J1286" t="s">
        <v>90</v>
      </c>
      <c r="K1286" t="s">
        <v>90</v>
      </c>
      <c r="L1286" t="s">
        <v>90</v>
      </c>
      <c r="M1286" t="s">
        <v>90</v>
      </c>
      <c r="N1286" t="s">
        <v>90</v>
      </c>
      <c r="O1286">
        <v>1</v>
      </c>
      <c r="P1286" t="s">
        <v>90</v>
      </c>
      <c r="Q1286" t="s">
        <v>90</v>
      </c>
      <c r="R1286" t="s">
        <v>90</v>
      </c>
      <c r="S1286" t="s">
        <v>90</v>
      </c>
      <c r="T1286" t="s">
        <v>90</v>
      </c>
      <c r="U1286" t="s">
        <v>90</v>
      </c>
      <c r="V1286" t="s">
        <v>90</v>
      </c>
      <c r="W1286" t="s">
        <v>90</v>
      </c>
      <c r="X1286" t="s">
        <v>90</v>
      </c>
      <c r="Y1286" t="s">
        <v>90</v>
      </c>
      <c r="Z1286" t="s">
        <v>90</v>
      </c>
      <c r="AA1286" t="s">
        <v>90</v>
      </c>
      <c r="AB1286" t="s">
        <v>90</v>
      </c>
      <c r="AC1286">
        <v>11656</v>
      </c>
      <c r="AD1286">
        <f>AC1286/AY1286</f>
        <v>0.80429472405845903</v>
      </c>
      <c r="AH1286" t="s">
        <v>90</v>
      </c>
      <c r="AI1286" t="s">
        <v>90</v>
      </c>
      <c r="AJ1286" t="s">
        <v>90</v>
      </c>
      <c r="AK1286" t="s">
        <v>90</v>
      </c>
      <c r="AL1286" t="s">
        <v>90</v>
      </c>
      <c r="AM1286" t="s">
        <v>90</v>
      </c>
      <c r="AN1286">
        <v>0</v>
      </c>
      <c r="AO1286" t="s">
        <v>90</v>
      </c>
      <c r="AP1286" t="s">
        <v>90</v>
      </c>
      <c r="AQ1286">
        <v>0</v>
      </c>
      <c r="AR1286" t="s">
        <v>90</v>
      </c>
      <c r="AT1286" t="s">
        <v>90</v>
      </c>
      <c r="AU1286" t="s">
        <v>90</v>
      </c>
      <c r="AW1286">
        <v>2</v>
      </c>
      <c r="AY1286">
        <v>14492.2</v>
      </c>
    </row>
    <row r="1287" spans="1:51" ht="12.75" customHeight="1" x14ac:dyDescent="0.2">
      <c r="A1287" t="s">
        <v>73</v>
      </c>
      <c r="B1287">
        <v>1998</v>
      </c>
      <c r="C1287" t="s">
        <v>90</v>
      </c>
      <c r="D1287" t="s">
        <v>90</v>
      </c>
      <c r="G1287">
        <v>1</v>
      </c>
      <c r="H1287" t="s">
        <v>90</v>
      </c>
      <c r="I1287" t="s">
        <v>90</v>
      </c>
      <c r="J1287" t="s">
        <v>90</v>
      </c>
      <c r="K1287" t="s">
        <v>90</v>
      </c>
      <c r="L1287" t="s">
        <v>90</v>
      </c>
      <c r="M1287" t="s">
        <v>90</v>
      </c>
      <c r="N1287" t="s">
        <v>90</v>
      </c>
      <c r="O1287">
        <v>1</v>
      </c>
      <c r="P1287" t="s">
        <v>90</v>
      </c>
      <c r="Q1287" t="s">
        <v>90</v>
      </c>
      <c r="R1287" t="s">
        <v>90</v>
      </c>
      <c r="S1287" t="s">
        <v>90</v>
      </c>
      <c r="T1287" t="s">
        <v>90</v>
      </c>
      <c r="U1287" t="s">
        <v>90</v>
      </c>
      <c r="V1287" t="s">
        <v>90</v>
      </c>
      <c r="W1287" t="s">
        <v>90</v>
      </c>
      <c r="X1287" t="s">
        <v>90</v>
      </c>
      <c r="Y1287" t="s">
        <v>90</v>
      </c>
      <c r="Z1287" t="s">
        <v>90</v>
      </c>
      <c r="AA1287" t="s">
        <v>90</v>
      </c>
      <c r="AB1287" t="s">
        <v>90</v>
      </c>
      <c r="AC1287">
        <v>15782</v>
      </c>
      <c r="AD1287">
        <f>AC1287/AY1287</f>
        <v>5.4311691708364591E-2</v>
      </c>
      <c r="AH1287" t="s">
        <v>90</v>
      </c>
      <c r="AI1287" t="s">
        <v>90</v>
      </c>
      <c r="AJ1287" t="s">
        <v>90</v>
      </c>
      <c r="AK1287" t="s">
        <v>90</v>
      </c>
      <c r="AL1287" t="s">
        <v>90</v>
      </c>
      <c r="AM1287" t="s">
        <v>90</v>
      </c>
      <c r="AN1287">
        <v>0</v>
      </c>
      <c r="AO1287" t="s">
        <v>90</v>
      </c>
      <c r="AP1287" t="s">
        <v>90</v>
      </c>
      <c r="AQ1287">
        <v>0</v>
      </c>
      <c r="AR1287" t="s">
        <v>90</v>
      </c>
      <c r="AT1287" t="s">
        <v>90</v>
      </c>
      <c r="AU1287" t="s">
        <v>90</v>
      </c>
      <c r="AW1287">
        <v>2</v>
      </c>
      <c r="AY1287">
        <v>290582</v>
      </c>
    </row>
    <row r="1288" spans="1:51" ht="12.75" customHeight="1" x14ac:dyDescent="0.2">
      <c r="A1288" t="s">
        <v>74</v>
      </c>
      <c r="B1288">
        <v>1998</v>
      </c>
      <c r="C1288" t="s">
        <v>90</v>
      </c>
      <c r="D1288" t="s">
        <v>90</v>
      </c>
      <c r="G1288">
        <v>1</v>
      </c>
      <c r="H1288" t="s">
        <v>90</v>
      </c>
      <c r="I1288" t="s">
        <v>90</v>
      </c>
      <c r="J1288" t="s">
        <v>90</v>
      </c>
      <c r="K1288" t="s">
        <v>90</v>
      </c>
      <c r="L1288" t="s">
        <v>90</v>
      </c>
      <c r="M1288" t="s">
        <v>90</v>
      </c>
      <c r="N1288" t="s">
        <v>90</v>
      </c>
      <c r="O1288">
        <v>1</v>
      </c>
      <c r="P1288" t="s">
        <v>90</v>
      </c>
      <c r="Q1288" t="s">
        <v>90</v>
      </c>
      <c r="R1288" t="s">
        <v>90</v>
      </c>
      <c r="S1288" t="s">
        <v>90</v>
      </c>
      <c r="T1288" t="s">
        <v>90</v>
      </c>
      <c r="U1288" t="s">
        <v>90</v>
      </c>
      <c r="V1288" t="s">
        <v>90</v>
      </c>
      <c r="W1288" t="s">
        <v>90</v>
      </c>
      <c r="X1288" t="s">
        <v>90</v>
      </c>
      <c r="Y1288" t="s">
        <v>90</v>
      </c>
      <c r="Z1288" t="s">
        <v>90</v>
      </c>
      <c r="AA1288" t="s">
        <v>90</v>
      </c>
      <c r="AB1288" t="s">
        <v>90</v>
      </c>
      <c r="AC1288">
        <v>15376</v>
      </c>
      <c r="AD1288">
        <f>AC1288/AY1288</f>
        <v>0.21028187563336886</v>
      </c>
      <c r="AH1288" t="s">
        <v>90</v>
      </c>
      <c r="AI1288" t="s">
        <v>90</v>
      </c>
      <c r="AJ1288" t="s">
        <v>90</v>
      </c>
      <c r="AK1288" t="s">
        <v>90</v>
      </c>
      <c r="AL1288" t="s">
        <v>90</v>
      </c>
      <c r="AM1288" t="s">
        <v>90</v>
      </c>
      <c r="AN1288">
        <v>0</v>
      </c>
      <c r="AO1288" t="s">
        <v>90</v>
      </c>
      <c r="AP1288" t="s">
        <v>90</v>
      </c>
      <c r="AQ1288">
        <v>0</v>
      </c>
      <c r="AR1288" t="s">
        <v>90</v>
      </c>
      <c r="AT1288" t="s">
        <v>90</v>
      </c>
      <c r="AU1288" t="s">
        <v>90</v>
      </c>
      <c r="AW1288">
        <v>2</v>
      </c>
      <c r="AY1288">
        <v>73120.899999999994</v>
      </c>
    </row>
    <row r="1289" spans="1:51" ht="12.75" customHeight="1" x14ac:dyDescent="0.2">
      <c r="A1289" t="s">
        <v>75</v>
      </c>
      <c r="B1289">
        <v>1998</v>
      </c>
      <c r="C1289" t="s">
        <v>90</v>
      </c>
      <c r="D1289" t="s">
        <v>90</v>
      </c>
      <c r="G1289">
        <v>1</v>
      </c>
      <c r="H1289" t="s">
        <v>90</v>
      </c>
      <c r="I1289" t="s">
        <v>90</v>
      </c>
      <c r="J1289" t="s">
        <v>90</v>
      </c>
      <c r="K1289" t="s">
        <v>90</v>
      </c>
      <c r="L1289" t="s">
        <v>90</v>
      </c>
      <c r="M1289" t="s">
        <v>90</v>
      </c>
      <c r="N1289" t="s">
        <v>90</v>
      </c>
      <c r="O1289">
        <v>1</v>
      </c>
      <c r="P1289" t="s">
        <v>90</v>
      </c>
      <c r="Q1289" t="s">
        <v>90</v>
      </c>
      <c r="R1289" t="s">
        <v>90</v>
      </c>
      <c r="S1289" t="s">
        <v>90</v>
      </c>
      <c r="T1289" t="s">
        <v>90</v>
      </c>
      <c r="U1289" t="s">
        <v>90</v>
      </c>
      <c r="V1289" t="s">
        <v>90</v>
      </c>
      <c r="W1289" t="s">
        <v>90</v>
      </c>
      <c r="X1289" t="s">
        <v>90</v>
      </c>
      <c r="Y1289" t="s">
        <v>90</v>
      </c>
      <c r="Z1289" t="s">
        <v>90</v>
      </c>
      <c r="AA1289" t="s">
        <v>90</v>
      </c>
      <c r="AB1289" t="s">
        <v>90</v>
      </c>
      <c r="AC1289">
        <v>1432</v>
      </c>
      <c r="AD1289">
        <f>AC1289/AY1289</f>
        <v>1.6846939903953619E-2</v>
      </c>
      <c r="AH1289" t="s">
        <v>90</v>
      </c>
      <c r="AI1289" t="s">
        <v>90</v>
      </c>
      <c r="AJ1289" t="s">
        <v>90</v>
      </c>
      <c r="AK1289" t="s">
        <v>90</v>
      </c>
      <c r="AL1289" t="s">
        <v>90</v>
      </c>
      <c r="AM1289" t="s">
        <v>90</v>
      </c>
      <c r="AN1289">
        <v>0</v>
      </c>
      <c r="AO1289" t="s">
        <v>90</v>
      </c>
      <c r="AP1289" t="s">
        <v>90</v>
      </c>
      <c r="AQ1289">
        <v>0</v>
      </c>
      <c r="AR1289" t="s">
        <v>90</v>
      </c>
      <c r="AT1289" t="s">
        <v>90</v>
      </c>
      <c r="AU1289" t="s">
        <v>90</v>
      </c>
      <c r="AW1289">
        <v>2</v>
      </c>
      <c r="AY1289">
        <v>85000.6</v>
      </c>
    </row>
    <row r="1290" spans="1:51" ht="12.75" customHeight="1" x14ac:dyDescent="0.2">
      <c r="A1290" t="s">
        <v>76</v>
      </c>
      <c r="B1290">
        <v>1998</v>
      </c>
      <c r="C1290" t="s">
        <v>90</v>
      </c>
      <c r="D1290" t="s">
        <v>90</v>
      </c>
      <c r="G1290">
        <v>1</v>
      </c>
      <c r="H1290" t="s">
        <v>90</v>
      </c>
      <c r="I1290" t="s">
        <v>90</v>
      </c>
      <c r="J1290" t="s">
        <v>90</v>
      </c>
      <c r="K1290" t="s">
        <v>90</v>
      </c>
      <c r="L1290" t="s">
        <v>90</v>
      </c>
      <c r="M1290" t="s">
        <v>90</v>
      </c>
      <c r="N1290" t="s">
        <v>90</v>
      </c>
      <c r="O1290">
        <v>0</v>
      </c>
      <c r="P1290" t="s">
        <v>90</v>
      </c>
      <c r="Q1290" t="s">
        <v>90</v>
      </c>
      <c r="R1290" t="s">
        <v>90</v>
      </c>
      <c r="S1290" t="s">
        <v>90</v>
      </c>
      <c r="T1290" t="s">
        <v>90</v>
      </c>
      <c r="U1290" t="s">
        <v>90</v>
      </c>
      <c r="V1290" t="s">
        <v>90</v>
      </c>
      <c r="W1290" t="s">
        <v>90</v>
      </c>
      <c r="X1290" t="s">
        <v>90</v>
      </c>
      <c r="Y1290" t="s">
        <v>90</v>
      </c>
      <c r="Z1290" t="s">
        <v>90</v>
      </c>
      <c r="AA1290" t="s">
        <v>90</v>
      </c>
      <c r="AB1290" t="s">
        <v>90</v>
      </c>
      <c r="AC1290">
        <v>25290</v>
      </c>
      <c r="AD1290">
        <f>AC1290/AY1290</f>
        <v>7.7402886769584858E-2</v>
      </c>
      <c r="AH1290" t="s">
        <v>90</v>
      </c>
      <c r="AI1290" t="s">
        <v>90</v>
      </c>
      <c r="AJ1290" t="s">
        <v>90</v>
      </c>
      <c r="AK1290" t="s">
        <v>90</v>
      </c>
      <c r="AL1290" t="s">
        <v>90</v>
      </c>
      <c r="AM1290" t="s">
        <v>90</v>
      </c>
      <c r="AN1290">
        <v>0</v>
      </c>
      <c r="AO1290" t="s">
        <v>90</v>
      </c>
      <c r="AP1290" t="s">
        <v>90</v>
      </c>
      <c r="AQ1290">
        <v>1</v>
      </c>
      <c r="AR1290" t="s">
        <v>90</v>
      </c>
      <c r="AT1290" t="s">
        <v>90</v>
      </c>
      <c r="AU1290" t="s">
        <v>90</v>
      </c>
      <c r="AW1290">
        <v>2</v>
      </c>
      <c r="AY1290">
        <v>326732</v>
      </c>
    </row>
    <row r="1291" spans="1:51" ht="12.75" customHeight="1" x14ac:dyDescent="0.2">
      <c r="A1291" t="s">
        <v>77</v>
      </c>
      <c r="B1291">
        <v>1998</v>
      </c>
      <c r="C1291" t="s">
        <v>90</v>
      </c>
      <c r="D1291" t="s">
        <v>90</v>
      </c>
      <c r="G1291">
        <v>1</v>
      </c>
      <c r="H1291" t="s">
        <v>90</v>
      </c>
      <c r="I1291" t="s">
        <v>90</v>
      </c>
      <c r="J1291" t="s">
        <v>90</v>
      </c>
      <c r="K1291" t="s">
        <v>90</v>
      </c>
      <c r="L1291" t="s">
        <v>90</v>
      </c>
      <c r="M1291" t="s">
        <v>90</v>
      </c>
      <c r="N1291" t="s">
        <v>90</v>
      </c>
      <c r="O1291">
        <v>0</v>
      </c>
      <c r="P1291" t="s">
        <v>90</v>
      </c>
      <c r="Q1291" t="s">
        <v>90</v>
      </c>
      <c r="R1291" t="s">
        <v>90</v>
      </c>
      <c r="S1291" t="s">
        <v>90</v>
      </c>
      <c r="T1291" t="s">
        <v>90</v>
      </c>
      <c r="U1291" t="s">
        <v>90</v>
      </c>
      <c r="V1291" t="s">
        <v>90</v>
      </c>
      <c r="W1291" t="s">
        <v>90</v>
      </c>
      <c r="X1291" t="s">
        <v>90</v>
      </c>
      <c r="Y1291" t="s">
        <v>90</v>
      </c>
      <c r="Z1291" t="s">
        <v>90</v>
      </c>
      <c r="AA1291" t="s">
        <v>90</v>
      </c>
      <c r="AB1291" t="s">
        <v>90</v>
      </c>
      <c r="AC1291">
        <v>5980</v>
      </c>
      <c r="AD1291">
        <f>AC1291/AY1291</f>
        <v>0.21878315589214503</v>
      </c>
      <c r="AH1291" t="s">
        <v>90</v>
      </c>
      <c r="AI1291" t="s">
        <v>90</v>
      </c>
      <c r="AJ1291" t="s">
        <v>90</v>
      </c>
      <c r="AK1291" t="s">
        <v>90</v>
      </c>
      <c r="AL1291" t="s">
        <v>90</v>
      </c>
      <c r="AM1291" t="s">
        <v>90</v>
      </c>
      <c r="AN1291">
        <v>0</v>
      </c>
      <c r="AO1291" t="s">
        <v>90</v>
      </c>
      <c r="AP1291" t="s">
        <v>90</v>
      </c>
      <c r="AQ1291">
        <v>0</v>
      </c>
      <c r="AR1291" t="s">
        <v>90</v>
      </c>
      <c r="AT1291" t="s">
        <v>90</v>
      </c>
      <c r="AU1291" t="s">
        <v>90</v>
      </c>
      <c r="AW1291">
        <v>2</v>
      </c>
      <c r="AY1291">
        <v>27333</v>
      </c>
    </row>
    <row r="1292" spans="1:51" ht="12.75" customHeight="1" x14ac:dyDescent="0.2">
      <c r="A1292" t="s">
        <v>78</v>
      </c>
      <c r="B1292">
        <v>1998</v>
      </c>
      <c r="C1292" t="s">
        <v>90</v>
      </c>
      <c r="D1292" t="s">
        <v>90</v>
      </c>
      <c r="G1292">
        <v>1</v>
      </c>
      <c r="H1292" t="s">
        <v>90</v>
      </c>
      <c r="I1292" t="s">
        <v>90</v>
      </c>
      <c r="J1292" t="s">
        <v>90</v>
      </c>
      <c r="K1292" t="s">
        <v>90</v>
      </c>
      <c r="L1292" t="s">
        <v>90</v>
      </c>
      <c r="M1292" t="s">
        <v>90</v>
      </c>
      <c r="N1292" t="s">
        <v>90</v>
      </c>
      <c r="O1292">
        <v>1</v>
      </c>
      <c r="P1292" t="s">
        <v>90</v>
      </c>
      <c r="Q1292" t="s">
        <v>90</v>
      </c>
      <c r="R1292" t="s">
        <v>90</v>
      </c>
      <c r="S1292" t="s">
        <v>90</v>
      </c>
      <c r="T1292" t="s">
        <v>90</v>
      </c>
      <c r="U1292" t="s">
        <v>90</v>
      </c>
      <c r="V1292" t="s">
        <v>90</v>
      </c>
      <c r="W1292" t="s">
        <v>90</v>
      </c>
      <c r="X1292" t="s">
        <v>90</v>
      </c>
      <c r="Y1292" t="s">
        <v>90</v>
      </c>
      <c r="Z1292" t="s">
        <v>90</v>
      </c>
      <c r="AA1292" t="s">
        <v>90</v>
      </c>
      <c r="AB1292" t="s">
        <v>90</v>
      </c>
      <c r="AC1292">
        <v>34129</v>
      </c>
      <c r="AD1292">
        <f>AC1292/AY1292</f>
        <v>0.39698408876512581</v>
      </c>
      <c r="AH1292" t="s">
        <v>90</v>
      </c>
      <c r="AI1292" t="s">
        <v>90</v>
      </c>
      <c r="AJ1292" t="s">
        <v>90</v>
      </c>
      <c r="AK1292" t="s">
        <v>90</v>
      </c>
      <c r="AL1292" t="s">
        <v>90</v>
      </c>
      <c r="AM1292" t="s">
        <v>90</v>
      </c>
      <c r="AN1292">
        <v>0</v>
      </c>
      <c r="AO1292" t="s">
        <v>90</v>
      </c>
      <c r="AP1292" t="s">
        <v>90</v>
      </c>
      <c r="AQ1292">
        <v>0</v>
      </c>
      <c r="AR1292" t="s">
        <v>90</v>
      </c>
      <c r="AT1292" t="s">
        <v>90</v>
      </c>
      <c r="AU1292" t="s">
        <v>90</v>
      </c>
      <c r="AW1292">
        <v>2</v>
      </c>
      <c r="AY1292">
        <v>85970.7</v>
      </c>
    </row>
    <row r="1293" spans="1:51" ht="12.75" customHeight="1" x14ac:dyDescent="0.2">
      <c r="A1293" t="s">
        <v>80</v>
      </c>
      <c r="B1293">
        <v>1998</v>
      </c>
      <c r="C1293" t="s">
        <v>90</v>
      </c>
      <c r="D1293" t="s">
        <v>90</v>
      </c>
      <c r="G1293">
        <v>1</v>
      </c>
      <c r="H1293" t="s">
        <v>90</v>
      </c>
      <c r="I1293" t="s">
        <v>90</v>
      </c>
      <c r="J1293" t="s">
        <v>90</v>
      </c>
      <c r="K1293" t="s">
        <v>90</v>
      </c>
      <c r="L1293" t="s">
        <v>90</v>
      </c>
      <c r="M1293" t="s">
        <v>90</v>
      </c>
      <c r="N1293" t="s">
        <v>90</v>
      </c>
      <c r="O1293">
        <v>1</v>
      </c>
      <c r="P1293" t="s">
        <v>90</v>
      </c>
      <c r="Q1293" t="s">
        <v>90</v>
      </c>
      <c r="R1293" t="s">
        <v>90</v>
      </c>
      <c r="S1293" t="s">
        <v>90</v>
      </c>
      <c r="T1293" t="s">
        <v>90</v>
      </c>
      <c r="U1293" t="s">
        <v>90</v>
      </c>
      <c r="V1293" t="s">
        <v>90</v>
      </c>
      <c r="W1293" t="s">
        <v>90</v>
      </c>
      <c r="X1293" t="s">
        <v>90</v>
      </c>
      <c r="Y1293" t="s">
        <v>90</v>
      </c>
      <c r="Z1293" t="s">
        <v>90</v>
      </c>
      <c r="AA1293" t="s">
        <v>90</v>
      </c>
      <c r="AB1293" t="s">
        <v>90</v>
      </c>
      <c r="AC1293">
        <v>989</v>
      </c>
      <c r="AD1293">
        <f>AC1293/AY1293</f>
        <v>5.6492657096997148E-2</v>
      </c>
      <c r="AE1293">
        <v>43.847999999999999</v>
      </c>
      <c r="AH1293" t="s">
        <v>90</v>
      </c>
      <c r="AI1293" t="s">
        <v>90</v>
      </c>
      <c r="AJ1293" t="s">
        <v>90</v>
      </c>
      <c r="AK1293" t="s">
        <v>90</v>
      </c>
      <c r="AL1293" t="s">
        <v>90</v>
      </c>
      <c r="AM1293" t="s">
        <v>90</v>
      </c>
      <c r="AN1293">
        <v>0</v>
      </c>
      <c r="AO1293" t="s">
        <v>90</v>
      </c>
      <c r="AP1293" t="s">
        <v>90</v>
      </c>
      <c r="AQ1293">
        <v>0</v>
      </c>
      <c r="AR1293" t="s">
        <v>90</v>
      </c>
      <c r="AT1293" t="s">
        <v>90</v>
      </c>
      <c r="AU1293" t="s">
        <v>90</v>
      </c>
      <c r="AW1293">
        <v>2</v>
      </c>
      <c r="AY1293">
        <v>17506.7</v>
      </c>
    </row>
    <row r="1294" spans="1:51" ht="12.75" customHeight="1" x14ac:dyDescent="0.2">
      <c r="A1294" t="s">
        <v>81</v>
      </c>
      <c r="B1294">
        <v>1998</v>
      </c>
      <c r="C1294" t="s">
        <v>90</v>
      </c>
      <c r="D1294" t="s">
        <v>90</v>
      </c>
      <c r="G1294">
        <v>1</v>
      </c>
      <c r="H1294" t="s">
        <v>90</v>
      </c>
      <c r="I1294" t="s">
        <v>90</v>
      </c>
      <c r="J1294" t="s">
        <v>90</v>
      </c>
      <c r="K1294" t="s">
        <v>90</v>
      </c>
      <c r="L1294" t="s">
        <v>90</v>
      </c>
      <c r="M1294" t="s">
        <v>90</v>
      </c>
      <c r="N1294" t="s">
        <v>90</v>
      </c>
      <c r="O1294">
        <v>1</v>
      </c>
      <c r="P1294" t="s">
        <v>90</v>
      </c>
      <c r="Q1294" t="s">
        <v>90</v>
      </c>
      <c r="R1294" t="s">
        <v>90</v>
      </c>
      <c r="S1294" t="s">
        <v>90</v>
      </c>
      <c r="T1294" t="s">
        <v>90</v>
      </c>
      <c r="U1294" t="s">
        <v>90</v>
      </c>
      <c r="V1294" t="s">
        <v>90</v>
      </c>
      <c r="W1294" t="s">
        <v>90</v>
      </c>
      <c r="X1294" t="s">
        <v>90</v>
      </c>
      <c r="Y1294" t="s">
        <v>90</v>
      </c>
      <c r="Z1294" t="s">
        <v>90</v>
      </c>
      <c r="AA1294" t="s">
        <v>90</v>
      </c>
      <c r="AB1294" t="s">
        <v>90</v>
      </c>
      <c r="AC1294">
        <v>0</v>
      </c>
      <c r="AD1294">
        <f>AC1294/AY1294</f>
        <v>0</v>
      </c>
      <c r="AH1294" t="s">
        <v>90</v>
      </c>
      <c r="AI1294" t="s">
        <v>90</v>
      </c>
      <c r="AJ1294" t="s">
        <v>90</v>
      </c>
      <c r="AK1294" t="s">
        <v>90</v>
      </c>
      <c r="AL1294" t="s">
        <v>90</v>
      </c>
      <c r="AM1294" t="s">
        <v>90</v>
      </c>
      <c r="AN1294">
        <v>0</v>
      </c>
      <c r="AO1294" t="s">
        <v>90</v>
      </c>
      <c r="AP1294" t="s">
        <v>90</v>
      </c>
      <c r="AQ1294">
        <v>0</v>
      </c>
      <c r="AR1294" t="s">
        <v>90</v>
      </c>
      <c r="AT1294" t="s">
        <v>90</v>
      </c>
      <c r="AU1294" t="s">
        <v>90</v>
      </c>
      <c r="AW1294">
        <v>2</v>
      </c>
      <c r="AY1294">
        <v>134120</v>
      </c>
    </row>
    <row r="1295" spans="1:51" ht="12.75" customHeight="1" x14ac:dyDescent="0.2">
      <c r="A1295" t="s">
        <v>82</v>
      </c>
      <c r="B1295">
        <v>1998</v>
      </c>
      <c r="C1295" t="s">
        <v>90</v>
      </c>
      <c r="D1295" t="s">
        <v>90</v>
      </c>
      <c r="G1295">
        <v>1</v>
      </c>
      <c r="H1295" t="s">
        <v>90</v>
      </c>
      <c r="I1295" t="s">
        <v>90</v>
      </c>
      <c r="J1295" t="s">
        <v>90</v>
      </c>
      <c r="K1295" t="s">
        <v>90</v>
      </c>
      <c r="L1295" t="s">
        <v>90</v>
      </c>
      <c r="M1295" t="s">
        <v>90</v>
      </c>
      <c r="N1295" t="s">
        <v>90</v>
      </c>
      <c r="O1295">
        <v>0</v>
      </c>
      <c r="P1295" t="s">
        <v>90</v>
      </c>
      <c r="Q1295" t="s">
        <v>90</v>
      </c>
      <c r="R1295" t="s">
        <v>90</v>
      </c>
      <c r="S1295" t="s">
        <v>90</v>
      </c>
      <c r="T1295" t="s">
        <v>90</v>
      </c>
      <c r="U1295" t="s">
        <v>90</v>
      </c>
      <c r="V1295" t="s">
        <v>90</v>
      </c>
      <c r="W1295" t="s">
        <v>90</v>
      </c>
      <c r="X1295" t="s">
        <v>90</v>
      </c>
      <c r="Y1295" t="s">
        <v>90</v>
      </c>
      <c r="Z1295" t="s">
        <v>90</v>
      </c>
      <c r="AA1295" t="s">
        <v>90</v>
      </c>
      <c r="AB1295" t="s">
        <v>90</v>
      </c>
      <c r="AC1295">
        <v>38559</v>
      </c>
      <c r="AD1295">
        <f>AC1295/AY1295</f>
        <v>7.8347109453100236E-2</v>
      </c>
      <c r="AH1295" t="s">
        <v>90</v>
      </c>
      <c r="AI1295" t="s">
        <v>90</v>
      </c>
      <c r="AJ1295" t="s">
        <v>90</v>
      </c>
      <c r="AK1295" t="s">
        <v>90</v>
      </c>
      <c r="AL1295" t="s">
        <v>90</v>
      </c>
      <c r="AM1295" t="s">
        <v>90</v>
      </c>
      <c r="AN1295">
        <v>0</v>
      </c>
      <c r="AO1295" t="s">
        <v>90</v>
      </c>
      <c r="AP1295" t="s">
        <v>90</v>
      </c>
      <c r="AQ1295">
        <v>0</v>
      </c>
      <c r="AR1295" t="s">
        <v>90</v>
      </c>
      <c r="AT1295" t="s">
        <v>90</v>
      </c>
      <c r="AU1295" t="s">
        <v>90</v>
      </c>
      <c r="AW1295">
        <v>2</v>
      </c>
      <c r="AY1295">
        <v>492156</v>
      </c>
    </row>
    <row r="1296" spans="1:51" ht="12.75" customHeight="1" x14ac:dyDescent="0.2">
      <c r="A1296" t="s">
        <v>83</v>
      </c>
      <c r="B1296">
        <v>1998</v>
      </c>
      <c r="C1296" t="s">
        <v>90</v>
      </c>
      <c r="D1296" t="s">
        <v>90</v>
      </c>
      <c r="G1296">
        <v>1</v>
      </c>
      <c r="H1296" t="s">
        <v>90</v>
      </c>
      <c r="I1296" t="s">
        <v>90</v>
      </c>
      <c r="J1296" t="s">
        <v>90</v>
      </c>
      <c r="K1296" t="s">
        <v>90</v>
      </c>
      <c r="L1296" t="s">
        <v>90</v>
      </c>
      <c r="M1296" t="s">
        <v>90</v>
      </c>
      <c r="N1296" t="s">
        <v>90</v>
      </c>
      <c r="O1296">
        <v>1</v>
      </c>
      <c r="P1296" t="s">
        <v>90</v>
      </c>
      <c r="Q1296" t="s">
        <v>90</v>
      </c>
      <c r="R1296" t="s">
        <v>90</v>
      </c>
      <c r="S1296" t="s">
        <v>90</v>
      </c>
      <c r="T1296" t="s">
        <v>90</v>
      </c>
      <c r="U1296" t="s">
        <v>90</v>
      </c>
      <c r="V1296" t="s">
        <v>90</v>
      </c>
      <c r="W1296" t="s">
        <v>90</v>
      </c>
      <c r="X1296" t="s">
        <v>90</v>
      </c>
      <c r="Y1296" t="s">
        <v>90</v>
      </c>
      <c r="Z1296" t="s">
        <v>90</v>
      </c>
      <c r="AA1296" t="s">
        <v>90</v>
      </c>
      <c r="AB1296" t="s">
        <v>90</v>
      </c>
      <c r="AC1296">
        <v>0</v>
      </c>
      <c r="AD1296">
        <f>AC1296/AY1296</f>
        <v>0</v>
      </c>
      <c r="AH1296" t="s">
        <v>90</v>
      </c>
      <c r="AI1296" t="s">
        <v>90</v>
      </c>
      <c r="AJ1296" t="s">
        <v>90</v>
      </c>
      <c r="AK1296" t="s">
        <v>90</v>
      </c>
      <c r="AL1296" t="s">
        <v>90</v>
      </c>
      <c r="AM1296" t="s">
        <v>90</v>
      </c>
      <c r="AN1296">
        <v>0</v>
      </c>
      <c r="AO1296" t="s">
        <v>90</v>
      </c>
      <c r="AP1296" t="s">
        <v>90</v>
      </c>
      <c r="AQ1296">
        <v>1</v>
      </c>
      <c r="AR1296" t="s">
        <v>90</v>
      </c>
      <c r="AT1296" t="s">
        <v>90</v>
      </c>
      <c r="AU1296" t="s">
        <v>90</v>
      </c>
      <c r="AW1296">
        <v>2</v>
      </c>
      <c r="AY1296">
        <v>46639.6</v>
      </c>
    </row>
    <row r="1297" spans="1:51" ht="12.75" customHeight="1" x14ac:dyDescent="0.2">
      <c r="A1297" t="s">
        <v>84</v>
      </c>
      <c r="B1297">
        <v>1998</v>
      </c>
      <c r="C1297" t="s">
        <v>90</v>
      </c>
      <c r="D1297" t="s">
        <v>90</v>
      </c>
      <c r="G1297">
        <v>1</v>
      </c>
      <c r="H1297" t="s">
        <v>90</v>
      </c>
      <c r="I1297" t="s">
        <v>90</v>
      </c>
      <c r="J1297" t="s">
        <v>90</v>
      </c>
      <c r="K1297" t="s">
        <v>90</v>
      </c>
      <c r="L1297" t="s">
        <v>90</v>
      </c>
      <c r="M1297" t="s">
        <v>90</v>
      </c>
      <c r="N1297" t="s">
        <v>90</v>
      </c>
      <c r="O1297">
        <v>0</v>
      </c>
      <c r="P1297" t="s">
        <v>90</v>
      </c>
      <c r="Q1297" t="s">
        <v>90</v>
      </c>
      <c r="R1297" t="s">
        <v>90</v>
      </c>
      <c r="S1297" t="s">
        <v>90</v>
      </c>
      <c r="T1297" t="s">
        <v>90</v>
      </c>
      <c r="U1297" t="s">
        <v>90</v>
      </c>
      <c r="V1297" t="s">
        <v>90</v>
      </c>
      <c r="W1297" t="s">
        <v>90</v>
      </c>
      <c r="X1297" t="s">
        <v>90</v>
      </c>
      <c r="Y1297" t="s">
        <v>90</v>
      </c>
      <c r="Z1297" t="s">
        <v>90</v>
      </c>
      <c r="AA1297" t="s">
        <v>90</v>
      </c>
      <c r="AB1297" t="s">
        <v>90</v>
      </c>
      <c r="AC1297">
        <v>15</v>
      </c>
      <c r="AD1297">
        <f>AC1297/AY1297</f>
        <v>1.019451127512947E-3</v>
      </c>
      <c r="AH1297" t="s">
        <v>90</v>
      </c>
      <c r="AI1297" t="s">
        <v>90</v>
      </c>
      <c r="AJ1297" t="s">
        <v>90</v>
      </c>
      <c r="AK1297" t="s">
        <v>90</v>
      </c>
      <c r="AL1297" t="s">
        <v>90</v>
      </c>
      <c r="AM1297" t="s">
        <v>90</v>
      </c>
      <c r="AN1297">
        <v>0</v>
      </c>
      <c r="AO1297" t="s">
        <v>90</v>
      </c>
      <c r="AP1297" t="s">
        <v>90</v>
      </c>
      <c r="AQ1297">
        <v>0</v>
      </c>
      <c r="AR1297" t="s">
        <v>90</v>
      </c>
      <c r="AT1297" t="s">
        <v>90</v>
      </c>
      <c r="AU1297" t="s">
        <v>90</v>
      </c>
      <c r="AW1297">
        <v>2</v>
      </c>
      <c r="AY1297">
        <v>14713.8</v>
      </c>
    </row>
    <row r="1298" spans="1:51" ht="12.75" customHeight="1" x14ac:dyDescent="0.2">
      <c r="A1298" t="s">
        <v>85</v>
      </c>
      <c r="B1298">
        <v>1998</v>
      </c>
      <c r="C1298" t="s">
        <v>90</v>
      </c>
      <c r="D1298" t="s">
        <v>90</v>
      </c>
      <c r="G1298">
        <v>1</v>
      </c>
      <c r="H1298" t="s">
        <v>90</v>
      </c>
      <c r="I1298" t="s">
        <v>90</v>
      </c>
      <c r="J1298" t="s">
        <v>90</v>
      </c>
      <c r="K1298" t="s">
        <v>90</v>
      </c>
      <c r="L1298" t="s">
        <v>90</v>
      </c>
      <c r="M1298" t="s">
        <v>90</v>
      </c>
      <c r="N1298" t="s">
        <v>90</v>
      </c>
      <c r="O1298">
        <v>0</v>
      </c>
      <c r="P1298" t="s">
        <v>90</v>
      </c>
      <c r="Q1298" t="s">
        <v>90</v>
      </c>
      <c r="R1298" t="s">
        <v>90</v>
      </c>
      <c r="S1298" t="s">
        <v>90</v>
      </c>
      <c r="T1298" t="s">
        <v>90</v>
      </c>
      <c r="U1298" t="s">
        <v>90</v>
      </c>
      <c r="V1298" t="s">
        <v>90</v>
      </c>
      <c r="W1298" t="s">
        <v>90</v>
      </c>
      <c r="X1298" t="s">
        <v>90</v>
      </c>
      <c r="Y1298" t="s">
        <v>90</v>
      </c>
      <c r="Z1298" t="s">
        <v>90</v>
      </c>
      <c r="AA1298" t="s">
        <v>90</v>
      </c>
      <c r="AB1298" t="s">
        <v>90</v>
      </c>
      <c r="AC1298">
        <v>88</v>
      </c>
      <c r="AD1298">
        <f>AC1298/AY1298</f>
        <v>4.5712148522926199E-4</v>
      </c>
      <c r="AH1298" t="s">
        <v>90</v>
      </c>
      <c r="AI1298" t="s">
        <v>90</v>
      </c>
      <c r="AJ1298" t="s">
        <v>90</v>
      </c>
      <c r="AK1298" t="s">
        <v>90</v>
      </c>
      <c r="AL1298" t="s">
        <v>90</v>
      </c>
      <c r="AM1298" t="s">
        <v>90</v>
      </c>
      <c r="AN1298">
        <v>0</v>
      </c>
      <c r="AO1298" t="s">
        <v>90</v>
      </c>
      <c r="AP1298" t="s">
        <v>90</v>
      </c>
      <c r="AQ1298">
        <v>0.5</v>
      </c>
      <c r="AR1298" t="s">
        <v>90</v>
      </c>
      <c r="AT1298" t="s">
        <v>90</v>
      </c>
      <c r="AU1298" t="s">
        <v>90</v>
      </c>
      <c r="AW1298">
        <v>2</v>
      </c>
      <c r="AY1298">
        <v>192509</v>
      </c>
    </row>
    <row r="1299" spans="1:51" ht="12.75" customHeight="1" x14ac:dyDescent="0.2">
      <c r="A1299" t="s">
        <v>86</v>
      </c>
      <c r="B1299">
        <v>1998</v>
      </c>
      <c r="C1299" t="s">
        <v>90</v>
      </c>
      <c r="D1299" t="s">
        <v>90</v>
      </c>
      <c r="G1299">
        <v>1</v>
      </c>
      <c r="H1299" t="s">
        <v>90</v>
      </c>
      <c r="I1299" t="s">
        <v>90</v>
      </c>
      <c r="J1299" t="s">
        <v>90</v>
      </c>
      <c r="K1299" t="s">
        <v>90</v>
      </c>
      <c r="L1299" t="s">
        <v>90</v>
      </c>
      <c r="M1299" t="s">
        <v>90</v>
      </c>
      <c r="N1299" t="s">
        <v>90</v>
      </c>
      <c r="O1299">
        <v>1</v>
      </c>
      <c r="P1299" t="s">
        <v>90</v>
      </c>
      <c r="Q1299" t="s">
        <v>90</v>
      </c>
      <c r="R1299" t="s">
        <v>90</v>
      </c>
      <c r="S1299" t="s">
        <v>90</v>
      </c>
      <c r="T1299" t="s">
        <v>90</v>
      </c>
      <c r="U1299" t="s">
        <v>90</v>
      </c>
      <c r="V1299" t="s">
        <v>90</v>
      </c>
      <c r="W1299" t="s">
        <v>90</v>
      </c>
      <c r="X1299" t="s">
        <v>90</v>
      </c>
      <c r="Y1299" t="s">
        <v>90</v>
      </c>
      <c r="Z1299" t="s">
        <v>90</v>
      </c>
      <c r="AA1299" t="s">
        <v>90</v>
      </c>
      <c r="AB1299" t="s">
        <v>90</v>
      </c>
      <c r="AC1299">
        <v>3493</v>
      </c>
      <c r="AD1299">
        <f>AC1299/AY1299</f>
        <v>2.1559732123568806E-2</v>
      </c>
      <c r="AH1299" t="s">
        <v>90</v>
      </c>
      <c r="AI1299" t="s">
        <v>90</v>
      </c>
      <c r="AJ1299" t="s">
        <v>90</v>
      </c>
      <c r="AK1299" t="s">
        <v>90</v>
      </c>
      <c r="AL1299" t="s">
        <v>90</v>
      </c>
      <c r="AM1299" t="s">
        <v>90</v>
      </c>
      <c r="AN1299">
        <v>0</v>
      </c>
      <c r="AO1299" t="s">
        <v>90</v>
      </c>
      <c r="AP1299" t="s">
        <v>90</v>
      </c>
      <c r="AQ1299">
        <v>1</v>
      </c>
      <c r="AR1299" t="s">
        <v>90</v>
      </c>
      <c r="AT1299" t="s">
        <v>90</v>
      </c>
      <c r="AU1299" t="s">
        <v>90</v>
      </c>
      <c r="AW1299">
        <v>2</v>
      </c>
      <c r="AY1299">
        <v>162015</v>
      </c>
    </row>
    <row r="1300" spans="1:51" ht="12.75" customHeight="1" x14ac:dyDescent="0.2">
      <c r="A1300" t="s">
        <v>87</v>
      </c>
      <c r="B1300">
        <v>1998</v>
      </c>
      <c r="C1300" t="s">
        <v>90</v>
      </c>
      <c r="D1300" t="s">
        <v>90</v>
      </c>
      <c r="G1300">
        <v>1</v>
      </c>
      <c r="H1300" t="s">
        <v>90</v>
      </c>
      <c r="I1300" t="s">
        <v>90</v>
      </c>
      <c r="J1300" t="s">
        <v>90</v>
      </c>
      <c r="K1300" t="s">
        <v>90</v>
      </c>
      <c r="L1300" t="s">
        <v>90</v>
      </c>
      <c r="M1300" t="s">
        <v>90</v>
      </c>
      <c r="N1300" t="s">
        <v>90</v>
      </c>
      <c r="O1300">
        <v>0</v>
      </c>
      <c r="P1300" t="s">
        <v>90</v>
      </c>
      <c r="Q1300" t="s">
        <v>90</v>
      </c>
      <c r="R1300" t="s">
        <v>90</v>
      </c>
      <c r="S1300" t="s">
        <v>90</v>
      </c>
      <c r="T1300" t="s">
        <v>90</v>
      </c>
      <c r="U1300" t="s">
        <v>90</v>
      </c>
      <c r="V1300" t="s">
        <v>90</v>
      </c>
      <c r="W1300" t="s">
        <v>90</v>
      </c>
      <c r="X1300" t="s">
        <v>90</v>
      </c>
      <c r="Y1300" t="s">
        <v>90</v>
      </c>
      <c r="Z1300" t="s">
        <v>90</v>
      </c>
      <c r="AA1300" t="s">
        <v>90</v>
      </c>
      <c r="AB1300" t="s">
        <v>90</v>
      </c>
      <c r="AC1300">
        <v>9071</v>
      </c>
      <c r="AD1300">
        <f>AC1300/AY1300</f>
        <v>0.25068537065287078</v>
      </c>
      <c r="AH1300" t="s">
        <v>90</v>
      </c>
      <c r="AI1300" t="s">
        <v>90</v>
      </c>
      <c r="AJ1300" t="s">
        <v>90</v>
      </c>
      <c r="AK1300" t="s">
        <v>90</v>
      </c>
      <c r="AL1300" t="s">
        <v>90</v>
      </c>
      <c r="AM1300" t="s">
        <v>90</v>
      </c>
      <c r="AN1300">
        <v>0</v>
      </c>
      <c r="AO1300" t="s">
        <v>90</v>
      </c>
      <c r="AP1300" t="s">
        <v>90</v>
      </c>
      <c r="AQ1300">
        <v>0</v>
      </c>
      <c r="AR1300" t="s">
        <v>90</v>
      </c>
      <c r="AT1300" t="s">
        <v>90</v>
      </c>
      <c r="AU1300" t="s">
        <v>90</v>
      </c>
      <c r="AW1300">
        <v>2</v>
      </c>
      <c r="AY1300">
        <v>36184.800000000003</v>
      </c>
    </row>
    <row r="1301" spans="1:51" ht="12.75" customHeight="1" x14ac:dyDescent="0.2">
      <c r="A1301" t="s">
        <v>88</v>
      </c>
      <c r="B1301">
        <v>1998</v>
      </c>
      <c r="C1301" t="s">
        <v>90</v>
      </c>
      <c r="D1301" t="s">
        <v>90</v>
      </c>
      <c r="G1301">
        <v>1</v>
      </c>
      <c r="H1301" t="s">
        <v>90</v>
      </c>
      <c r="I1301" t="s">
        <v>90</v>
      </c>
      <c r="J1301" t="s">
        <v>90</v>
      </c>
      <c r="K1301" t="s">
        <v>90</v>
      </c>
      <c r="L1301" t="s">
        <v>90</v>
      </c>
      <c r="M1301" t="s">
        <v>90</v>
      </c>
      <c r="N1301" t="s">
        <v>90</v>
      </c>
      <c r="O1301">
        <v>1</v>
      </c>
      <c r="P1301" t="s">
        <v>90</v>
      </c>
      <c r="Q1301" t="s">
        <v>90</v>
      </c>
      <c r="R1301" t="s">
        <v>90</v>
      </c>
      <c r="S1301" t="s">
        <v>90</v>
      </c>
      <c r="T1301" t="s">
        <v>90</v>
      </c>
      <c r="U1301" t="s">
        <v>90</v>
      </c>
      <c r="V1301" t="s">
        <v>90</v>
      </c>
      <c r="W1301" t="s">
        <v>90</v>
      </c>
      <c r="X1301" t="s">
        <v>90</v>
      </c>
      <c r="Y1301" t="s">
        <v>90</v>
      </c>
      <c r="Z1301" t="s">
        <v>90</v>
      </c>
      <c r="AA1301" t="s">
        <v>90</v>
      </c>
      <c r="AB1301" t="s">
        <v>90</v>
      </c>
      <c r="AC1301">
        <v>4175</v>
      </c>
      <c r="AD1301">
        <f>AC1301/AY1301</f>
        <v>3.0283687428824268E-2</v>
      </c>
      <c r="AH1301" t="s">
        <v>90</v>
      </c>
      <c r="AI1301" t="s">
        <v>90</v>
      </c>
      <c r="AJ1301" t="s">
        <v>90</v>
      </c>
      <c r="AK1301" t="s">
        <v>90</v>
      </c>
      <c r="AL1301" t="s">
        <v>90</v>
      </c>
      <c r="AM1301" t="s">
        <v>90</v>
      </c>
      <c r="AN1301">
        <v>0</v>
      </c>
      <c r="AO1301" t="s">
        <v>90</v>
      </c>
      <c r="AP1301" t="s">
        <v>90</v>
      </c>
      <c r="AQ1301">
        <v>0</v>
      </c>
      <c r="AR1301" t="s">
        <v>90</v>
      </c>
      <c r="AT1301" t="s">
        <v>90</v>
      </c>
      <c r="AU1301" t="s">
        <v>90</v>
      </c>
      <c r="AW1301">
        <v>2</v>
      </c>
      <c r="AY1301">
        <v>137863</v>
      </c>
    </row>
    <row r="1302" spans="1:51" ht="12.75" customHeight="1" x14ac:dyDescent="0.2">
      <c r="A1302" t="s">
        <v>89</v>
      </c>
      <c r="B1302">
        <v>1998</v>
      </c>
      <c r="C1302" t="s">
        <v>90</v>
      </c>
      <c r="D1302" t="s">
        <v>90</v>
      </c>
      <c r="G1302">
        <v>1</v>
      </c>
      <c r="H1302" t="s">
        <v>90</v>
      </c>
      <c r="I1302" t="s">
        <v>90</v>
      </c>
      <c r="J1302" t="s">
        <v>90</v>
      </c>
      <c r="K1302" t="s">
        <v>90</v>
      </c>
      <c r="L1302" t="s">
        <v>90</v>
      </c>
      <c r="M1302" t="s">
        <v>90</v>
      </c>
      <c r="N1302" t="s">
        <v>90</v>
      </c>
      <c r="O1302">
        <v>0</v>
      </c>
      <c r="P1302" t="s">
        <v>90</v>
      </c>
      <c r="Q1302" t="s">
        <v>90</v>
      </c>
      <c r="R1302" t="s">
        <v>90</v>
      </c>
      <c r="S1302" t="s">
        <v>90</v>
      </c>
      <c r="T1302" t="s">
        <v>90</v>
      </c>
      <c r="U1302" t="s">
        <v>90</v>
      </c>
      <c r="V1302" t="s">
        <v>90</v>
      </c>
      <c r="W1302" t="s">
        <v>90</v>
      </c>
      <c r="X1302" t="s">
        <v>90</v>
      </c>
      <c r="Y1302" t="s">
        <v>90</v>
      </c>
      <c r="Z1302" t="s">
        <v>90</v>
      </c>
      <c r="AA1302" t="s">
        <v>90</v>
      </c>
      <c r="AB1302" t="s">
        <v>90</v>
      </c>
      <c r="AC1302">
        <v>215</v>
      </c>
      <c r="AD1302">
        <f>AC1302/AY1302</f>
        <v>1.7789324750328895E-2</v>
      </c>
      <c r="AH1302" t="s">
        <v>90</v>
      </c>
      <c r="AI1302" t="s">
        <v>90</v>
      </c>
      <c r="AJ1302" t="s">
        <v>90</v>
      </c>
      <c r="AK1302" t="s">
        <v>90</v>
      </c>
      <c r="AL1302" t="s">
        <v>90</v>
      </c>
      <c r="AM1302" t="s">
        <v>90</v>
      </c>
      <c r="AN1302">
        <v>0</v>
      </c>
      <c r="AO1302" t="s">
        <v>90</v>
      </c>
      <c r="AP1302" t="s">
        <v>90</v>
      </c>
      <c r="AQ1302">
        <v>1</v>
      </c>
      <c r="AR1302" t="s">
        <v>90</v>
      </c>
      <c r="AT1302" t="s">
        <v>90</v>
      </c>
      <c r="AU1302" t="s">
        <v>90</v>
      </c>
      <c r="AW1302">
        <v>2</v>
      </c>
      <c r="AY1302">
        <v>12085.9</v>
      </c>
    </row>
    <row r="1303" spans="1:51" ht="12.75" customHeight="1" x14ac:dyDescent="0.2">
      <c r="A1303" t="s">
        <v>34</v>
      </c>
      <c r="B1303">
        <v>1999</v>
      </c>
      <c r="C1303" t="s">
        <v>90</v>
      </c>
      <c r="D1303" t="s">
        <v>90</v>
      </c>
      <c r="G1303">
        <v>1</v>
      </c>
      <c r="H1303" t="s">
        <v>90</v>
      </c>
      <c r="I1303" t="s">
        <v>90</v>
      </c>
      <c r="J1303" t="s">
        <v>90</v>
      </c>
      <c r="K1303" t="s">
        <v>90</v>
      </c>
      <c r="L1303" t="s">
        <v>90</v>
      </c>
      <c r="M1303" t="s">
        <v>90</v>
      </c>
      <c r="N1303" t="s">
        <v>90</v>
      </c>
      <c r="O1303">
        <v>0</v>
      </c>
      <c r="P1303" t="s">
        <v>90</v>
      </c>
      <c r="Q1303" t="s">
        <v>90</v>
      </c>
      <c r="R1303" t="s">
        <v>90</v>
      </c>
      <c r="S1303" t="s">
        <v>90</v>
      </c>
      <c r="T1303" t="s">
        <v>90</v>
      </c>
      <c r="U1303" t="s">
        <v>90</v>
      </c>
      <c r="V1303" t="s">
        <v>90</v>
      </c>
      <c r="W1303" t="s">
        <v>90</v>
      </c>
      <c r="X1303" t="s">
        <v>90</v>
      </c>
      <c r="Y1303" t="s">
        <v>90</v>
      </c>
      <c r="Z1303" t="s">
        <v>90</v>
      </c>
      <c r="AA1303" t="s">
        <v>90</v>
      </c>
      <c r="AB1303" t="s">
        <v>90</v>
      </c>
      <c r="AC1303">
        <v>3917</v>
      </c>
      <c r="AD1303">
        <f>AC1303/AY1303</f>
        <v>3.8315562946297566E-2</v>
      </c>
      <c r="AH1303" t="s">
        <v>90</v>
      </c>
      <c r="AI1303" t="s">
        <v>90</v>
      </c>
      <c r="AJ1303" t="s">
        <v>90</v>
      </c>
      <c r="AK1303" t="s">
        <v>90</v>
      </c>
      <c r="AL1303" t="s">
        <v>90</v>
      </c>
      <c r="AM1303" t="s">
        <v>90</v>
      </c>
      <c r="AN1303">
        <v>0</v>
      </c>
      <c r="AO1303" t="s">
        <v>90</v>
      </c>
      <c r="AP1303" t="s">
        <v>90</v>
      </c>
      <c r="AQ1303">
        <v>0</v>
      </c>
      <c r="AR1303" t="s">
        <v>90</v>
      </c>
      <c r="AT1303" t="s">
        <v>90</v>
      </c>
      <c r="AU1303" t="s">
        <v>90</v>
      </c>
      <c r="AW1303">
        <v>2</v>
      </c>
      <c r="AY1303">
        <v>102230</v>
      </c>
    </row>
    <row r="1304" spans="1:51" ht="12.75" customHeight="1" x14ac:dyDescent="0.2">
      <c r="A1304" t="s">
        <v>35</v>
      </c>
      <c r="B1304">
        <v>1999</v>
      </c>
      <c r="C1304" t="s">
        <v>90</v>
      </c>
      <c r="D1304" t="s">
        <v>90</v>
      </c>
      <c r="G1304">
        <v>1</v>
      </c>
      <c r="H1304" t="s">
        <v>90</v>
      </c>
      <c r="I1304" t="s">
        <v>90</v>
      </c>
      <c r="J1304" t="s">
        <v>90</v>
      </c>
      <c r="K1304" t="s">
        <v>90</v>
      </c>
      <c r="L1304" t="s">
        <v>90</v>
      </c>
      <c r="M1304" t="s">
        <v>90</v>
      </c>
      <c r="N1304" t="s">
        <v>90</v>
      </c>
      <c r="O1304">
        <v>1</v>
      </c>
      <c r="P1304" t="s">
        <v>90</v>
      </c>
      <c r="Q1304" t="s">
        <v>90</v>
      </c>
      <c r="R1304" t="s">
        <v>90</v>
      </c>
      <c r="S1304" t="s">
        <v>90</v>
      </c>
      <c r="T1304" t="s">
        <v>90</v>
      </c>
      <c r="U1304" t="s">
        <v>90</v>
      </c>
      <c r="V1304">
        <v>0</v>
      </c>
      <c r="W1304">
        <v>0</v>
      </c>
      <c r="X1304">
        <v>0</v>
      </c>
      <c r="Y1304">
        <v>0</v>
      </c>
      <c r="Z1304">
        <v>1</v>
      </c>
      <c r="AA1304">
        <v>0</v>
      </c>
      <c r="AB1304">
        <v>0</v>
      </c>
      <c r="AC1304">
        <v>2192</v>
      </c>
      <c r="AD1304">
        <f>AC1304/AY1304</f>
        <v>0.12117124836236395</v>
      </c>
      <c r="AH1304" t="s">
        <v>90</v>
      </c>
      <c r="AI1304" t="s">
        <v>90</v>
      </c>
      <c r="AJ1304" t="s">
        <v>90</v>
      </c>
      <c r="AK1304" t="s">
        <v>90</v>
      </c>
      <c r="AL1304" t="s">
        <v>90</v>
      </c>
      <c r="AM1304" t="s">
        <v>90</v>
      </c>
      <c r="AN1304">
        <v>0</v>
      </c>
      <c r="AO1304" t="s">
        <v>90</v>
      </c>
      <c r="AP1304" t="s">
        <v>90</v>
      </c>
      <c r="AQ1304">
        <v>1</v>
      </c>
      <c r="AR1304" t="s">
        <v>90</v>
      </c>
      <c r="AT1304" t="s">
        <v>90</v>
      </c>
      <c r="AU1304" t="s">
        <v>90</v>
      </c>
      <c r="AW1304">
        <v>2</v>
      </c>
      <c r="AY1304">
        <v>18090.099999999999</v>
      </c>
    </row>
    <row r="1305" spans="1:51" ht="12.75" customHeight="1" x14ac:dyDescent="0.2">
      <c r="A1305" t="s">
        <v>36</v>
      </c>
      <c r="B1305">
        <v>1999</v>
      </c>
      <c r="C1305" t="s">
        <v>90</v>
      </c>
      <c r="D1305" t="s">
        <v>90</v>
      </c>
      <c r="G1305">
        <v>1</v>
      </c>
      <c r="H1305" t="s">
        <v>90</v>
      </c>
      <c r="I1305" t="s">
        <v>90</v>
      </c>
      <c r="J1305" t="s">
        <v>90</v>
      </c>
      <c r="K1305" t="s">
        <v>90</v>
      </c>
      <c r="L1305" t="s">
        <v>90</v>
      </c>
      <c r="M1305" t="s">
        <v>90</v>
      </c>
      <c r="N1305" t="s">
        <v>90</v>
      </c>
      <c r="O1305">
        <v>0</v>
      </c>
      <c r="P1305" t="s">
        <v>90</v>
      </c>
      <c r="Q1305" t="s">
        <v>90</v>
      </c>
      <c r="R1305" t="s">
        <v>90</v>
      </c>
      <c r="S1305" t="s">
        <v>90</v>
      </c>
      <c r="T1305" t="s">
        <v>90</v>
      </c>
      <c r="U1305" t="s">
        <v>90</v>
      </c>
      <c r="V1305" t="s">
        <v>90</v>
      </c>
      <c r="W1305" t="s">
        <v>90</v>
      </c>
      <c r="X1305" t="s">
        <v>90</v>
      </c>
      <c r="Y1305" t="s">
        <v>90</v>
      </c>
      <c r="Z1305" t="s">
        <v>90</v>
      </c>
      <c r="AA1305" t="s">
        <v>90</v>
      </c>
      <c r="AB1305" t="s">
        <v>90</v>
      </c>
      <c r="AC1305">
        <v>3668</v>
      </c>
      <c r="AD1305">
        <f>AC1305/AY1305</f>
        <v>3.0095175582540202E-2</v>
      </c>
      <c r="AH1305" t="s">
        <v>90</v>
      </c>
      <c r="AI1305" t="s">
        <v>90</v>
      </c>
      <c r="AJ1305" t="s">
        <v>90</v>
      </c>
      <c r="AK1305" t="s">
        <v>90</v>
      </c>
      <c r="AL1305" t="s">
        <v>90</v>
      </c>
      <c r="AM1305" t="s">
        <v>90</v>
      </c>
      <c r="AN1305">
        <v>0</v>
      </c>
      <c r="AO1305" t="s">
        <v>90</v>
      </c>
      <c r="AP1305" t="s">
        <v>90</v>
      </c>
      <c r="AQ1305">
        <v>0</v>
      </c>
      <c r="AR1305" t="s">
        <v>90</v>
      </c>
      <c r="AT1305" t="s">
        <v>90</v>
      </c>
      <c r="AU1305" t="s">
        <v>90</v>
      </c>
      <c r="AW1305">
        <v>2</v>
      </c>
      <c r="AY1305">
        <v>121880</v>
      </c>
    </row>
    <row r="1306" spans="1:51" ht="12.75" customHeight="1" x14ac:dyDescent="0.2">
      <c r="A1306" t="s">
        <v>38</v>
      </c>
      <c r="B1306">
        <v>1999</v>
      </c>
      <c r="C1306" t="s">
        <v>90</v>
      </c>
      <c r="D1306" t="s">
        <v>90</v>
      </c>
      <c r="G1306">
        <v>1</v>
      </c>
      <c r="H1306" t="s">
        <v>90</v>
      </c>
      <c r="I1306" t="s">
        <v>90</v>
      </c>
      <c r="J1306" t="s">
        <v>90</v>
      </c>
      <c r="K1306" t="s">
        <v>90</v>
      </c>
      <c r="L1306" t="s">
        <v>90</v>
      </c>
      <c r="M1306" t="s">
        <v>90</v>
      </c>
      <c r="N1306" t="s">
        <v>90</v>
      </c>
      <c r="O1306">
        <v>0</v>
      </c>
      <c r="P1306" t="s">
        <v>90</v>
      </c>
      <c r="Q1306" t="s">
        <v>90</v>
      </c>
      <c r="R1306" t="s">
        <v>90</v>
      </c>
      <c r="S1306" t="s">
        <v>90</v>
      </c>
      <c r="T1306" t="s">
        <v>90</v>
      </c>
      <c r="U1306" t="s">
        <v>90</v>
      </c>
      <c r="V1306" t="s">
        <v>90</v>
      </c>
      <c r="W1306" t="s">
        <v>90</v>
      </c>
      <c r="X1306" t="s">
        <v>90</v>
      </c>
      <c r="Y1306" t="s">
        <v>90</v>
      </c>
      <c r="Z1306" t="s">
        <v>90</v>
      </c>
      <c r="AA1306" t="s">
        <v>90</v>
      </c>
      <c r="AB1306" t="s">
        <v>90</v>
      </c>
      <c r="AC1306">
        <v>6447</v>
      </c>
      <c r="AD1306">
        <f>AC1306/AY1306</f>
        <v>0.11345298660983752</v>
      </c>
      <c r="AH1306" t="s">
        <v>90</v>
      </c>
      <c r="AI1306" t="s">
        <v>90</v>
      </c>
      <c r="AJ1306" t="s">
        <v>90</v>
      </c>
      <c r="AK1306" t="s">
        <v>90</v>
      </c>
      <c r="AL1306" t="s">
        <v>90</v>
      </c>
      <c r="AM1306" t="s">
        <v>90</v>
      </c>
      <c r="AN1306">
        <v>0</v>
      </c>
      <c r="AO1306" t="s">
        <v>90</v>
      </c>
      <c r="AP1306" t="s">
        <v>90</v>
      </c>
      <c r="AQ1306">
        <v>0</v>
      </c>
      <c r="AR1306" t="s">
        <v>90</v>
      </c>
      <c r="AT1306" t="s">
        <v>90</v>
      </c>
      <c r="AU1306" t="s">
        <v>90</v>
      </c>
      <c r="AW1306">
        <v>2</v>
      </c>
      <c r="AY1306">
        <v>56825.3</v>
      </c>
    </row>
    <row r="1307" spans="1:51" ht="12.75" customHeight="1" x14ac:dyDescent="0.2">
      <c r="A1307" t="s">
        <v>39</v>
      </c>
      <c r="B1307">
        <v>1999</v>
      </c>
      <c r="C1307" t="s">
        <v>90</v>
      </c>
      <c r="D1307" t="s">
        <v>90</v>
      </c>
      <c r="G1307">
        <v>1</v>
      </c>
      <c r="H1307" t="s">
        <v>90</v>
      </c>
      <c r="I1307" t="s">
        <v>90</v>
      </c>
      <c r="J1307" t="s">
        <v>90</v>
      </c>
      <c r="K1307" t="s">
        <v>90</v>
      </c>
      <c r="L1307" t="s">
        <v>90</v>
      </c>
      <c r="M1307" t="s">
        <v>90</v>
      </c>
      <c r="N1307" t="s">
        <v>90</v>
      </c>
      <c r="O1307">
        <v>1</v>
      </c>
      <c r="P1307" t="s">
        <v>90</v>
      </c>
      <c r="Q1307" t="s">
        <v>90</v>
      </c>
      <c r="R1307" t="s">
        <v>90</v>
      </c>
      <c r="S1307" t="s">
        <v>90</v>
      </c>
      <c r="T1307" t="s">
        <v>90</v>
      </c>
      <c r="U1307" t="s">
        <v>90</v>
      </c>
      <c r="V1307" t="s">
        <v>90</v>
      </c>
      <c r="W1307" t="s">
        <v>90</v>
      </c>
      <c r="X1307" t="s">
        <v>90</v>
      </c>
      <c r="Y1307" t="s">
        <v>90</v>
      </c>
      <c r="Z1307" t="s">
        <v>90</v>
      </c>
      <c r="AA1307" t="s">
        <v>90</v>
      </c>
      <c r="AB1307" t="s">
        <v>90</v>
      </c>
      <c r="AC1307">
        <v>64078</v>
      </c>
      <c r="AD1307">
        <f>AC1307/AY1307</f>
        <v>6.4659613220922202E-2</v>
      </c>
      <c r="AH1307" t="s">
        <v>90</v>
      </c>
      <c r="AI1307" t="s">
        <v>90</v>
      </c>
      <c r="AJ1307" t="s">
        <v>90</v>
      </c>
      <c r="AK1307" t="s">
        <v>90</v>
      </c>
      <c r="AL1307" t="s">
        <v>90</v>
      </c>
      <c r="AM1307" t="s">
        <v>90</v>
      </c>
      <c r="AN1307">
        <v>0</v>
      </c>
      <c r="AO1307" t="s">
        <v>90</v>
      </c>
      <c r="AP1307" t="s">
        <v>90</v>
      </c>
      <c r="AQ1307">
        <v>0.5</v>
      </c>
      <c r="AR1307" t="s">
        <v>90</v>
      </c>
      <c r="AT1307" t="s">
        <v>90</v>
      </c>
      <c r="AU1307" t="s">
        <v>90</v>
      </c>
      <c r="AW1307">
        <v>2</v>
      </c>
      <c r="AY1307">
        <v>991005</v>
      </c>
    </row>
    <row r="1308" spans="1:51" ht="12.75" customHeight="1" x14ac:dyDescent="0.2">
      <c r="A1308" t="s">
        <v>40</v>
      </c>
      <c r="B1308">
        <v>1999</v>
      </c>
      <c r="C1308" t="s">
        <v>90</v>
      </c>
      <c r="D1308" t="s">
        <v>90</v>
      </c>
      <c r="G1308">
        <v>1</v>
      </c>
      <c r="H1308" t="s">
        <v>90</v>
      </c>
      <c r="I1308" t="s">
        <v>90</v>
      </c>
      <c r="J1308" t="s">
        <v>90</v>
      </c>
      <c r="K1308" t="s">
        <v>90</v>
      </c>
      <c r="L1308" t="s">
        <v>90</v>
      </c>
      <c r="M1308" t="s">
        <v>90</v>
      </c>
      <c r="N1308" t="s">
        <v>90</v>
      </c>
      <c r="O1308">
        <v>0</v>
      </c>
      <c r="P1308" t="s">
        <v>90</v>
      </c>
      <c r="Q1308" t="s">
        <v>90</v>
      </c>
      <c r="R1308" t="s">
        <v>90</v>
      </c>
      <c r="S1308" t="s">
        <v>90</v>
      </c>
      <c r="T1308" t="s">
        <v>90</v>
      </c>
      <c r="U1308" t="s">
        <v>90</v>
      </c>
      <c r="V1308" t="s">
        <v>90</v>
      </c>
      <c r="W1308" t="s">
        <v>90</v>
      </c>
      <c r="X1308" t="s">
        <v>90</v>
      </c>
      <c r="Y1308" t="s">
        <v>90</v>
      </c>
      <c r="Z1308" t="s">
        <v>90</v>
      </c>
      <c r="AA1308" t="s">
        <v>90</v>
      </c>
      <c r="AB1308" t="s">
        <v>90</v>
      </c>
      <c r="AC1308">
        <v>79095</v>
      </c>
      <c r="AD1308">
        <f>AC1308/AY1308</f>
        <v>0.61928437206388975</v>
      </c>
      <c r="AE1308">
        <v>514.06600000000003</v>
      </c>
      <c r="AH1308" t="s">
        <v>90</v>
      </c>
      <c r="AI1308" t="s">
        <v>90</v>
      </c>
      <c r="AJ1308" t="s">
        <v>90</v>
      </c>
      <c r="AK1308" t="s">
        <v>90</v>
      </c>
      <c r="AL1308" t="s">
        <v>90</v>
      </c>
      <c r="AM1308" t="s">
        <v>90</v>
      </c>
      <c r="AN1308">
        <v>0</v>
      </c>
      <c r="AO1308" t="s">
        <v>90</v>
      </c>
      <c r="AP1308" t="s">
        <v>90</v>
      </c>
      <c r="AQ1308">
        <v>1</v>
      </c>
      <c r="AR1308" t="s">
        <v>90</v>
      </c>
      <c r="AT1308" t="s">
        <v>90</v>
      </c>
      <c r="AU1308" t="s">
        <v>90</v>
      </c>
      <c r="AW1308">
        <v>2</v>
      </c>
      <c r="AY1308">
        <v>127720</v>
      </c>
    </row>
    <row r="1309" spans="1:51" ht="12.75" customHeight="1" x14ac:dyDescent="0.2">
      <c r="A1309" t="s">
        <v>41</v>
      </c>
      <c r="B1309">
        <v>1999</v>
      </c>
      <c r="C1309" t="s">
        <v>90</v>
      </c>
      <c r="D1309" t="s">
        <v>90</v>
      </c>
      <c r="G1309">
        <v>1</v>
      </c>
      <c r="H1309" t="s">
        <v>90</v>
      </c>
      <c r="I1309" t="s">
        <v>90</v>
      </c>
      <c r="J1309" t="s">
        <v>90</v>
      </c>
      <c r="K1309" t="s">
        <v>90</v>
      </c>
      <c r="L1309" t="s">
        <v>90</v>
      </c>
      <c r="M1309" t="s">
        <v>90</v>
      </c>
      <c r="N1309" t="s">
        <v>90</v>
      </c>
      <c r="O1309">
        <v>0</v>
      </c>
      <c r="P1309" t="s">
        <v>90</v>
      </c>
      <c r="Q1309" t="s">
        <v>90</v>
      </c>
      <c r="R1309" t="s">
        <v>90</v>
      </c>
      <c r="S1309" t="s">
        <v>90</v>
      </c>
      <c r="T1309" t="s">
        <v>90</v>
      </c>
      <c r="U1309" t="s">
        <v>90</v>
      </c>
      <c r="V1309" t="s">
        <v>90</v>
      </c>
      <c r="W1309" t="s">
        <v>90</v>
      </c>
      <c r="X1309" t="s">
        <v>90</v>
      </c>
      <c r="Y1309" t="s">
        <v>90</v>
      </c>
      <c r="Z1309" t="s">
        <v>90</v>
      </c>
      <c r="AA1309" t="s">
        <v>90</v>
      </c>
      <c r="AB1309" t="s">
        <v>90</v>
      </c>
      <c r="AC1309">
        <v>302055</v>
      </c>
      <c r="AD1309">
        <f>AC1309/AY1309</f>
        <v>2.3367837166662797</v>
      </c>
      <c r="AH1309" t="s">
        <v>90</v>
      </c>
      <c r="AI1309" t="s">
        <v>90</v>
      </c>
      <c r="AJ1309" t="s">
        <v>90</v>
      </c>
      <c r="AK1309" t="s">
        <v>90</v>
      </c>
      <c r="AL1309" t="s">
        <v>90</v>
      </c>
      <c r="AM1309" t="s">
        <v>90</v>
      </c>
      <c r="AN1309">
        <v>0</v>
      </c>
      <c r="AO1309" t="s">
        <v>90</v>
      </c>
      <c r="AP1309" t="s">
        <v>90</v>
      </c>
      <c r="AQ1309">
        <v>1</v>
      </c>
      <c r="AR1309" t="s">
        <v>90</v>
      </c>
      <c r="AT1309" t="s">
        <v>90</v>
      </c>
      <c r="AU1309" t="s">
        <v>90</v>
      </c>
      <c r="AW1309">
        <v>2</v>
      </c>
      <c r="AY1309">
        <v>129261</v>
      </c>
    </row>
    <row r="1310" spans="1:51" ht="12.75" customHeight="1" x14ac:dyDescent="0.2">
      <c r="A1310" t="s">
        <v>42</v>
      </c>
      <c r="B1310">
        <v>1999</v>
      </c>
      <c r="C1310" t="s">
        <v>90</v>
      </c>
      <c r="D1310" t="s">
        <v>90</v>
      </c>
      <c r="G1310">
        <v>1</v>
      </c>
      <c r="H1310" t="s">
        <v>90</v>
      </c>
      <c r="I1310" t="s">
        <v>90</v>
      </c>
      <c r="J1310" t="s">
        <v>90</v>
      </c>
      <c r="K1310" t="s">
        <v>90</v>
      </c>
      <c r="L1310" t="s">
        <v>90</v>
      </c>
      <c r="M1310" t="s">
        <v>90</v>
      </c>
      <c r="N1310" t="s">
        <v>90</v>
      </c>
      <c r="O1310">
        <v>0</v>
      </c>
      <c r="P1310" t="s">
        <v>90</v>
      </c>
      <c r="Q1310" t="s">
        <v>90</v>
      </c>
      <c r="R1310" t="s">
        <v>90</v>
      </c>
      <c r="S1310" t="s">
        <v>90</v>
      </c>
      <c r="T1310" t="s">
        <v>90</v>
      </c>
      <c r="U1310" t="s">
        <v>90</v>
      </c>
      <c r="V1310" t="s">
        <v>90</v>
      </c>
      <c r="W1310" t="s">
        <v>90</v>
      </c>
      <c r="X1310" t="s">
        <v>90</v>
      </c>
      <c r="Y1310" t="s">
        <v>90</v>
      </c>
      <c r="Z1310" t="s">
        <v>90</v>
      </c>
      <c r="AA1310" t="s">
        <v>90</v>
      </c>
      <c r="AB1310" t="s">
        <v>90</v>
      </c>
      <c r="AC1310">
        <v>206</v>
      </c>
      <c r="AD1310">
        <f>AC1310/AY1310</f>
        <v>9.0910294487570441E-3</v>
      </c>
      <c r="AH1310" t="s">
        <v>90</v>
      </c>
      <c r="AI1310" t="s">
        <v>90</v>
      </c>
      <c r="AJ1310" t="s">
        <v>90</v>
      </c>
      <c r="AK1310" t="s">
        <v>90</v>
      </c>
      <c r="AL1310" t="s">
        <v>90</v>
      </c>
      <c r="AM1310" t="s">
        <v>90</v>
      </c>
      <c r="AN1310">
        <v>0</v>
      </c>
      <c r="AO1310" t="s">
        <v>90</v>
      </c>
      <c r="AP1310" t="s">
        <v>90</v>
      </c>
      <c r="AQ1310">
        <v>0</v>
      </c>
      <c r="AR1310" t="s">
        <v>90</v>
      </c>
      <c r="AT1310" t="s">
        <v>90</v>
      </c>
      <c r="AU1310" t="s">
        <v>90</v>
      </c>
      <c r="AW1310">
        <v>2</v>
      </c>
      <c r="AY1310">
        <v>22659.7</v>
      </c>
    </row>
    <row r="1311" spans="1:51" ht="12.75" customHeight="1" x14ac:dyDescent="0.2">
      <c r="A1311" t="s">
        <v>43</v>
      </c>
      <c r="B1311">
        <v>1999</v>
      </c>
      <c r="C1311" t="s">
        <v>90</v>
      </c>
      <c r="D1311" t="s">
        <v>90</v>
      </c>
      <c r="G1311">
        <v>1</v>
      </c>
      <c r="H1311" t="s">
        <v>90</v>
      </c>
      <c r="I1311" t="s">
        <v>90</v>
      </c>
      <c r="J1311" t="s">
        <v>90</v>
      </c>
      <c r="K1311" t="s">
        <v>90</v>
      </c>
      <c r="L1311" t="s">
        <v>90</v>
      </c>
      <c r="M1311" t="s">
        <v>90</v>
      </c>
      <c r="N1311" t="s">
        <v>90</v>
      </c>
      <c r="O1311">
        <v>1</v>
      </c>
      <c r="P1311" t="s">
        <v>90</v>
      </c>
      <c r="Q1311" t="s">
        <v>90</v>
      </c>
      <c r="R1311" t="s">
        <v>90</v>
      </c>
      <c r="S1311" t="s">
        <v>90</v>
      </c>
      <c r="T1311" t="s">
        <v>90</v>
      </c>
      <c r="U1311" t="s">
        <v>90</v>
      </c>
      <c r="V1311" t="s">
        <v>90</v>
      </c>
      <c r="W1311" t="s">
        <v>90</v>
      </c>
      <c r="X1311" t="s">
        <v>90</v>
      </c>
      <c r="Y1311" t="s">
        <v>90</v>
      </c>
      <c r="Z1311" t="s">
        <v>90</v>
      </c>
      <c r="AA1311" t="s">
        <v>90</v>
      </c>
      <c r="AB1311" t="s">
        <v>90</v>
      </c>
      <c r="AC1311">
        <v>50777</v>
      </c>
      <c r="AD1311">
        <f>AC1311/AY1311</f>
        <v>0.11838117353028947</v>
      </c>
      <c r="AH1311" t="s">
        <v>90</v>
      </c>
      <c r="AI1311" t="s">
        <v>90</v>
      </c>
      <c r="AJ1311" t="s">
        <v>90</v>
      </c>
      <c r="AK1311" t="s">
        <v>90</v>
      </c>
      <c r="AL1311" t="s">
        <v>90</v>
      </c>
      <c r="AM1311" t="s">
        <v>90</v>
      </c>
      <c r="AN1311">
        <v>0</v>
      </c>
      <c r="AO1311" t="s">
        <v>90</v>
      </c>
      <c r="AP1311" t="s">
        <v>90</v>
      </c>
      <c r="AQ1311">
        <v>1</v>
      </c>
      <c r="AR1311" t="s">
        <v>90</v>
      </c>
      <c r="AT1311" t="s">
        <v>90</v>
      </c>
      <c r="AU1311" t="s">
        <v>90</v>
      </c>
      <c r="AW1311">
        <v>2</v>
      </c>
      <c r="AY1311">
        <v>428928</v>
      </c>
    </row>
    <row r="1312" spans="1:51" ht="12.75" customHeight="1" x14ac:dyDescent="0.2">
      <c r="A1312" t="s">
        <v>45</v>
      </c>
      <c r="B1312">
        <v>1999</v>
      </c>
      <c r="C1312" t="s">
        <v>90</v>
      </c>
      <c r="D1312" t="s">
        <v>90</v>
      </c>
      <c r="G1312">
        <v>1</v>
      </c>
      <c r="H1312" t="s">
        <v>90</v>
      </c>
      <c r="I1312" t="s">
        <v>90</v>
      </c>
      <c r="J1312" t="s">
        <v>90</v>
      </c>
      <c r="K1312" t="s">
        <v>90</v>
      </c>
      <c r="L1312" t="s">
        <v>90</v>
      </c>
      <c r="M1312" t="s">
        <v>90</v>
      </c>
      <c r="N1312" t="s">
        <v>90</v>
      </c>
      <c r="O1312">
        <v>1</v>
      </c>
      <c r="P1312" t="s">
        <v>90</v>
      </c>
      <c r="Q1312" t="s">
        <v>90</v>
      </c>
      <c r="R1312" t="s">
        <v>90</v>
      </c>
      <c r="S1312" t="s">
        <v>90</v>
      </c>
      <c r="T1312" t="s">
        <v>90</v>
      </c>
      <c r="U1312" t="s">
        <v>90</v>
      </c>
      <c r="V1312">
        <v>0</v>
      </c>
      <c r="W1312">
        <v>0</v>
      </c>
      <c r="X1312">
        <v>0</v>
      </c>
      <c r="Y1312">
        <v>0</v>
      </c>
      <c r="Z1312">
        <v>1</v>
      </c>
      <c r="AA1312">
        <v>0</v>
      </c>
      <c r="AB1312">
        <v>0</v>
      </c>
      <c r="AC1312">
        <v>0</v>
      </c>
      <c r="AD1312">
        <f>AC1312/AY1312</f>
        <v>0</v>
      </c>
      <c r="AH1312" t="s">
        <v>90</v>
      </c>
      <c r="AI1312" t="s">
        <v>90</v>
      </c>
      <c r="AJ1312" t="s">
        <v>90</v>
      </c>
      <c r="AK1312" t="s">
        <v>90</v>
      </c>
      <c r="AL1312" t="s">
        <v>90</v>
      </c>
      <c r="AM1312" t="s">
        <v>90</v>
      </c>
      <c r="AN1312">
        <v>0</v>
      </c>
      <c r="AO1312" t="s">
        <v>90</v>
      </c>
      <c r="AP1312" t="s">
        <v>90</v>
      </c>
      <c r="AQ1312">
        <v>0</v>
      </c>
      <c r="AR1312" t="s">
        <v>90</v>
      </c>
      <c r="AT1312" t="s">
        <v>90</v>
      </c>
      <c r="AU1312" t="s">
        <v>90</v>
      </c>
      <c r="AW1312">
        <v>2</v>
      </c>
      <c r="AY1312">
        <v>212066</v>
      </c>
    </row>
    <row r="1313" spans="1:51" ht="12.75" customHeight="1" x14ac:dyDescent="0.2">
      <c r="A1313" t="s">
        <v>47</v>
      </c>
      <c r="B1313">
        <v>1999</v>
      </c>
      <c r="C1313" t="s">
        <v>90</v>
      </c>
      <c r="D1313" t="s">
        <v>90</v>
      </c>
      <c r="G1313">
        <v>1</v>
      </c>
      <c r="H1313" t="s">
        <v>90</v>
      </c>
      <c r="I1313" t="s">
        <v>90</v>
      </c>
      <c r="J1313" t="s">
        <v>90</v>
      </c>
      <c r="K1313" t="s">
        <v>90</v>
      </c>
      <c r="L1313" t="s">
        <v>90</v>
      </c>
      <c r="M1313" t="s">
        <v>90</v>
      </c>
      <c r="N1313" t="s">
        <v>90</v>
      </c>
      <c r="O1313">
        <v>1</v>
      </c>
      <c r="P1313" t="s">
        <v>90</v>
      </c>
      <c r="Q1313" t="s">
        <v>90</v>
      </c>
      <c r="R1313" t="s">
        <v>90</v>
      </c>
      <c r="S1313" t="s">
        <v>90</v>
      </c>
      <c r="T1313" t="s">
        <v>90</v>
      </c>
      <c r="U1313" t="s">
        <v>90</v>
      </c>
      <c r="V1313">
        <v>0</v>
      </c>
      <c r="W1313">
        <v>0</v>
      </c>
      <c r="X1313">
        <v>0</v>
      </c>
      <c r="Y1313">
        <v>0</v>
      </c>
      <c r="Z1313">
        <v>0</v>
      </c>
      <c r="AA1313">
        <v>0</v>
      </c>
      <c r="AB1313">
        <v>0</v>
      </c>
      <c r="AC1313">
        <v>0</v>
      </c>
      <c r="AD1313">
        <f>AC1313/AY1313</f>
        <v>0</v>
      </c>
      <c r="AE1313">
        <v>0</v>
      </c>
      <c r="AH1313" t="s">
        <v>90</v>
      </c>
      <c r="AI1313" t="s">
        <v>90</v>
      </c>
      <c r="AJ1313" t="s">
        <v>90</v>
      </c>
      <c r="AK1313" t="s">
        <v>90</v>
      </c>
      <c r="AL1313" t="s">
        <v>90</v>
      </c>
      <c r="AM1313" t="s">
        <v>90</v>
      </c>
      <c r="AN1313">
        <v>0</v>
      </c>
      <c r="AO1313" t="s">
        <v>90</v>
      </c>
      <c r="AP1313" t="s">
        <v>90</v>
      </c>
      <c r="AQ1313">
        <v>1</v>
      </c>
      <c r="AR1313" t="s">
        <v>90</v>
      </c>
      <c r="AT1313" t="s">
        <v>90</v>
      </c>
      <c r="AU1313" t="s">
        <v>90</v>
      </c>
      <c r="AW1313">
        <v>2</v>
      </c>
      <c r="AY1313">
        <v>32529</v>
      </c>
    </row>
    <row r="1314" spans="1:51" ht="12.75" customHeight="1" x14ac:dyDescent="0.2">
      <c r="A1314" t="s">
        <v>48</v>
      </c>
      <c r="B1314">
        <v>1999</v>
      </c>
      <c r="C1314" t="s">
        <v>90</v>
      </c>
      <c r="D1314" t="s">
        <v>90</v>
      </c>
      <c r="G1314">
        <v>1</v>
      </c>
      <c r="H1314" t="s">
        <v>90</v>
      </c>
      <c r="I1314" t="s">
        <v>90</v>
      </c>
      <c r="J1314" t="s">
        <v>90</v>
      </c>
      <c r="K1314" t="s">
        <v>90</v>
      </c>
      <c r="L1314" t="s">
        <v>90</v>
      </c>
      <c r="M1314" t="s">
        <v>90</v>
      </c>
      <c r="N1314" t="s">
        <v>90</v>
      </c>
      <c r="O1314">
        <v>1</v>
      </c>
      <c r="P1314" t="s">
        <v>90</v>
      </c>
      <c r="Q1314" t="s">
        <v>90</v>
      </c>
      <c r="R1314" t="s">
        <v>90</v>
      </c>
      <c r="S1314" t="s">
        <v>90</v>
      </c>
      <c r="T1314" t="s">
        <v>90</v>
      </c>
      <c r="U1314" t="s">
        <v>90</v>
      </c>
      <c r="V1314" t="s">
        <v>90</v>
      </c>
      <c r="W1314" t="s">
        <v>90</v>
      </c>
      <c r="X1314" t="s">
        <v>90</v>
      </c>
      <c r="Y1314" t="s">
        <v>90</v>
      </c>
      <c r="Z1314" t="s">
        <v>90</v>
      </c>
      <c r="AA1314" t="s">
        <v>90</v>
      </c>
      <c r="AB1314" t="s">
        <v>90</v>
      </c>
      <c r="AC1314">
        <v>0</v>
      </c>
      <c r="AD1314">
        <f>AC1314/AY1314</f>
        <v>0</v>
      </c>
      <c r="AH1314" t="s">
        <v>90</v>
      </c>
      <c r="AI1314" t="s">
        <v>90</v>
      </c>
      <c r="AJ1314" t="s">
        <v>90</v>
      </c>
      <c r="AK1314" t="s">
        <v>90</v>
      </c>
      <c r="AL1314" t="s">
        <v>90</v>
      </c>
      <c r="AM1314" t="s">
        <v>90</v>
      </c>
      <c r="AN1314">
        <v>0</v>
      </c>
      <c r="AO1314" t="s">
        <v>90</v>
      </c>
      <c r="AP1314" t="s">
        <v>90</v>
      </c>
      <c r="AQ1314">
        <v>0</v>
      </c>
      <c r="AR1314" t="s">
        <v>90</v>
      </c>
      <c r="AT1314" t="s">
        <v>90</v>
      </c>
      <c r="AU1314" t="s">
        <v>90</v>
      </c>
      <c r="AW1314">
        <v>2</v>
      </c>
      <c r="AY1314">
        <v>29321.4</v>
      </c>
    </row>
    <row r="1315" spans="1:51" ht="12.75" customHeight="1" x14ac:dyDescent="0.2">
      <c r="A1315" t="s">
        <v>49</v>
      </c>
      <c r="B1315">
        <v>1999</v>
      </c>
      <c r="C1315" t="s">
        <v>90</v>
      </c>
      <c r="D1315" t="s">
        <v>90</v>
      </c>
      <c r="G1315">
        <v>1</v>
      </c>
      <c r="H1315" t="s">
        <v>90</v>
      </c>
      <c r="I1315" t="s">
        <v>90</v>
      </c>
      <c r="J1315" t="s">
        <v>90</v>
      </c>
      <c r="K1315" t="s">
        <v>90</v>
      </c>
      <c r="L1315" t="s">
        <v>90</v>
      </c>
      <c r="M1315" t="s">
        <v>90</v>
      </c>
      <c r="N1315" t="s">
        <v>90</v>
      </c>
      <c r="O1315">
        <v>1</v>
      </c>
      <c r="P1315" t="s">
        <v>90</v>
      </c>
      <c r="Q1315" t="s">
        <v>90</v>
      </c>
      <c r="R1315" t="s">
        <v>90</v>
      </c>
      <c r="S1315" t="s">
        <v>90</v>
      </c>
      <c r="T1315" t="s">
        <v>90</v>
      </c>
      <c r="U1315" t="s">
        <v>90</v>
      </c>
      <c r="V1315" t="s">
        <v>90</v>
      </c>
      <c r="W1315" t="s">
        <v>90</v>
      </c>
      <c r="X1315" t="s">
        <v>90</v>
      </c>
      <c r="Y1315" t="s">
        <v>90</v>
      </c>
      <c r="Z1315" t="s">
        <v>90</v>
      </c>
      <c r="AA1315" t="s">
        <v>90</v>
      </c>
      <c r="AB1315" t="s">
        <v>90</v>
      </c>
      <c r="AC1315">
        <v>412379</v>
      </c>
      <c r="AD1315">
        <f>AC1315/AY1315</f>
        <v>1.1010955443945134</v>
      </c>
      <c r="AH1315" t="s">
        <v>90</v>
      </c>
      <c r="AI1315" t="s">
        <v>90</v>
      </c>
      <c r="AJ1315" t="s">
        <v>90</v>
      </c>
      <c r="AK1315" t="s">
        <v>90</v>
      </c>
      <c r="AL1315" t="s">
        <v>90</v>
      </c>
      <c r="AM1315" t="s">
        <v>90</v>
      </c>
      <c r="AN1315">
        <v>0</v>
      </c>
      <c r="AO1315" t="s">
        <v>90</v>
      </c>
      <c r="AP1315" t="s">
        <v>90</v>
      </c>
      <c r="AQ1315">
        <v>1</v>
      </c>
      <c r="AR1315" t="s">
        <v>90</v>
      </c>
      <c r="AT1315" t="s">
        <v>90</v>
      </c>
      <c r="AU1315" t="s">
        <v>90</v>
      </c>
      <c r="AW1315">
        <v>2</v>
      </c>
      <c r="AY1315">
        <v>374517</v>
      </c>
    </row>
    <row r="1316" spans="1:51" ht="12.75" customHeight="1" x14ac:dyDescent="0.2">
      <c r="A1316" t="s">
        <v>50</v>
      </c>
      <c r="B1316">
        <v>1999</v>
      </c>
      <c r="C1316" t="s">
        <v>90</v>
      </c>
      <c r="D1316" t="s">
        <v>90</v>
      </c>
      <c r="G1316">
        <v>1</v>
      </c>
      <c r="H1316" t="s">
        <v>90</v>
      </c>
      <c r="I1316" t="s">
        <v>90</v>
      </c>
      <c r="J1316" t="s">
        <v>90</v>
      </c>
      <c r="K1316" t="s">
        <v>90</v>
      </c>
      <c r="L1316" t="s">
        <v>90</v>
      </c>
      <c r="M1316" t="s">
        <v>90</v>
      </c>
      <c r="N1316" t="s">
        <v>90</v>
      </c>
      <c r="O1316">
        <v>1</v>
      </c>
      <c r="P1316" t="s">
        <v>90</v>
      </c>
      <c r="Q1316" t="s">
        <v>90</v>
      </c>
      <c r="R1316" t="s">
        <v>90</v>
      </c>
      <c r="S1316" t="s">
        <v>90</v>
      </c>
      <c r="T1316" t="s">
        <v>90</v>
      </c>
      <c r="U1316" t="s">
        <v>90</v>
      </c>
      <c r="V1316" t="s">
        <v>90</v>
      </c>
      <c r="W1316">
        <v>0</v>
      </c>
      <c r="X1316">
        <v>1</v>
      </c>
      <c r="Y1316">
        <v>1</v>
      </c>
      <c r="Z1316">
        <v>1</v>
      </c>
      <c r="AA1316">
        <v>0</v>
      </c>
      <c r="AB1316">
        <v>0</v>
      </c>
      <c r="AC1316">
        <v>409601</v>
      </c>
      <c r="AD1316">
        <f>AC1316/AY1316</f>
        <v>2.6000799827338859</v>
      </c>
      <c r="AE1316">
        <f>1209.648+347.481</f>
        <v>1557.1289999999999</v>
      </c>
      <c r="AH1316" t="s">
        <v>90</v>
      </c>
      <c r="AI1316" t="s">
        <v>90</v>
      </c>
      <c r="AJ1316" t="s">
        <v>90</v>
      </c>
      <c r="AK1316" t="s">
        <v>90</v>
      </c>
      <c r="AL1316" t="s">
        <v>90</v>
      </c>
      <c r="AM1316" t="s">
        <v>90</v>
      </c>
      <c r="AN1316">
        <v>0</v>
      </c>
      <c r="AO1316" t="s">
        <v>90</v>
      </c>
      <c r="AP1316" t="s">
        <v>90</v>
      </c>
      <c r="AQ1316">
        <v>0</v>
      </c>
      <c r="AR1316" t="s">
        <v>90</v>
      </c>
      <c r="AT1316" t="s">
        <v>90</v>
      </c>
      <c r="AU1316" t="s">
        <v>90</v>
      </c>
      <c r="AW1316">
        <v>2</v>
      </c>
      <c r="AY1316">
        <v>157534</v>
      </c>
    </row>
    <row r="1317" spans="1:51" ht="12.75" customHeight="1" x14ac:dyDescent="0.2">
      <c r="A1317" t="s">
        <v>51</v>
      </c>
      <c r="B1317">
        <v>1999</v>
      </c>
      <c r="C1317" t="s">
        <v>90</v>
      </c>
      <c r="D1317" t="s">
        <v>90</v>
      </c>
      <c r="G1317">
        <v>1</v>
      </c>
      <c r="H1317" t="s">
        <v>90</v>
      </c>
      <c r="I1317" t="s">
        <v>90</v>
      </c>
      <c r="J1317" t="s">
        <v>90</v>
      </c>
      <c r="K1317" t="s">
        <v>90</v>
      </c>
      <c r="L1317" t="s">
        <v>90</v>
      </c>
      <c r="M1317" t="s">
        <v>90</v>
      </c>
      <c r="N1317" t="s">
        <v>90</v>
      </c>
      <c r="O1317">
        <v>1</v>
      </c>
      <c r="P1317" t="s">
        <v>90</v>
      </c>
      <c r="Q1317" t="s">
        <v>90</v>
      </c>
      <c r="R1317" t="s">
        <v>90</v>
      </c>
      <c r="S1317" t="s">
        <v>90</v>
      </c>
      <c r="T1317" t="s">
        <v>90</v>
      </c>
      <c r="U1317" t="s">
        <v>90</v>
      </c>
      <c r="V1317" t="s">
        <v>90</v>
      </c>
      <c r="W1317" t="s">
        <v>90</v>
      </c>
      <c r="X1317" t="s">
        <v>90</v>
      </c>
      <c r="Y1317" t="s">
        <v>90</v>
      </c>
      <c r="Z1317" t="s">
        <v>90</v>
      </c>
      <c r="AA1317" t="s">
        <v>90</v>
      </c>
      <c r="AB1317" t="s">
        <v>90</v>
      </c>
      <c r="AC1317">
        <v>157112</v>
      </c>
      <c r="AD1317">
        <f>AC1317/AY1317</f>
        <v>2.1064147563797642</v>
      </c>
      <c r="AE1317">
        <f>281.41+513.476</f>
        <v>794.88599999999997</v>
      </c>
      <c r="AH1317" t="s">
        <v>90</v>
      </c>
      <c r="AI1317" t="s">
        <v>90</v>
      </c>
      <c r="AJ1317" t="s">
        <v>90</v>
      </c>
      <c r="AK1317" t="s">
        <v>90</v>
      </c>
      <c r="AL1317" t="s">
        <v>90</v>
      </c>
      <c r="AM1317" t="s">
        <v>90</v>
      </c>
      <c r="AN1317">
        <v>0</v>
      </c>
      <c r="AO1317" t="s">
        <v>90</v>
      </c>
      <c r="AP1317" t="s">
        <v>90</v>
      </c>
      <c r="AQ1317">
        <v>0.5</v>
      </c>
      <c r="AR1317" t="s">
        <v>90</v>
      </c>
      <c r="AT1317" t="s">
        <v>90</v>
      </c>
      <c r="AU1317" t="s">
        <v>90</v>
      </c>
      <c r="AW1317">
        <v>2</v>
      </c>
      <c r="AY1317">
        <v>74587.399999999994</v>
      </c>
    </row>
    <row r="1318" spans="1:51" ht="12.75" customHeight="1" x14ac:dyDescent="0.2">
      <c r="A1318" t="s">
        <v>52</v>
      </c>
      <c r="B1318">
        <v>1999</v>
      </c>
      <c r="C1318" t="s">
        <v>90</v>
      </c>
      <c r="D1318" t="s">
        <v>90</v>
      </c>
      <c r="G1318">
        <v>1</v>
      </c>
      <c r="H1318" t="s">
        <v>90</v>
      </c>
      <c r="I1318" t="s">
        <v>90</v>
      </c>
      <c r="J1318" t="s">
        <v>90</v>
      </c>
      <c r="K1318" t="s">
        <v>90</v>
      </c>
      <c r="L1318" t="s">
        <v>90</v>
      </c>
      <c r="M1318" t="s">
        <v>90</v>
      </c>
      <c r="N1318" t="s">
        <v>90</v>
      </c>
      <c r="O1318">
        <v>1</v>
      </c>
      <c r="P1318" t="s">
        <v>90</v>
      </c>
      <c r="Q1318" t="s">
        <v>90</v>
      </c>
      <c r="R1318" t="s">
        <v>90</v>
      </c>
      <c r="S1318" t="s">
        <v>90</v>
      </c>
      <c r="T1318" t="s">
        <v>90</v>
      </c>
      <c r="U1318" t="s">
        <v>90</v>
      </c>
      <c r="V1318" t="s">
        <v>90</v>
      </c>
      <c r="W1318" t="s">
        <v>90</v>
      </c>
      <c r="X1318" t="s">
        <v>90</v>
      </c>
      <c r="Y1318" t="s">
        <v>90</v>
      </c>
      <c r="Z1318" t="s">
        <v>90</v>
      </c>
      <c r="AA1318" t="s">
        <v>90</v>
      </c>
      <c r="AB1318" t="s">
        <v>90</v>
      </c>
      <c r="AC1318">
        <v>5098</v>
      </c>
      <c r="AD1318">
        <f>AC1318/AY1318</f>
        <v>7.1229569353121511E-2</v>
      </c>
      <c r="AH1318" t="s">
        <v>90</v>
      </c>
      <c r="AI1318" t="s">
        <v>90</v>
      </c>
      <c r="AJ1318" t="s">
        <v>90</v>
      </c>
      <c r="AK1318" t="s">
        <v>90</v>
      </c>
      <c r="AL1318" t="s">
        <v>90</v>
      </c>
      <c r="AM1318" t="s">
        <v>90</v>
      </c>
      <c r="AN1318">
        <v>0</v>
      </c>
      <c r="AO1318" t="s">
        <v>90</v>
      </c>
      <c r="AP1318" t="s">
        <v>90</v>
      </c>
      <c r="AQ1318">
        <v>0</v>
      </c>
      <c r="AR1318" t="s">
        <v>90</v>
      </c>
      <c r="AT1318" t="s">
        <v>90</v>
      </c>
      <c r="AU1318" t="s">
        <v>90</v>
      </c>
      <c r="AW1318">
        <v>2</v>
      </c>
      <c r="AY1318">
        <v>71571.399999999994</v>
      </c>
    </row>
    <row r="1319" spans="1:51" ht="12.75" customHeight="1" x14ac:dyDescent="0.2">
      <c r="A1319" t="s">
        <v>53</v>
      </c>
      <c r="B1319">
        <v>1999</v>
      </c>
      <c r="C1319" t="s">
        <v>90</v>
      </c>
      <c r="D1319" t="s">
        <v>90</v>
      </c>
      <c r="G1319">
        <v>1</v>
      </c>
      <c r="H1319" t="s">
        <v>90</v>
      </c>
      <c r="I1319" t="s">
        <v>90</v>
      </c>
      <c r="J1319" t="s">
        <v>90</v>
      </c>
      <c r="K1319" t="s">
        <v>90</v>
      </c>
      <c r="L1319" t="s">
        <v>90</v>
      </c>
      <c r="M1319" t="s">
        <v>90</v>
      </c>
      <c r="N1319" t="s">
        <v>90</v>
      </c>
      <c r="O1319">
        <v>0</v>
      </c>
      <c r="P1319" t="s">
        <v>90</v>
      </c>
      <c r="Q1319" t="s">
        <v>90</v>
      </c>
      <c r="R1319" t="s">
        <v>90</v>
      </c>
      <c r="S1319" t="s">
        <v>90</v>
      </c>
      <c r="T1319" t="s">
        <v>90</v>
      </c>
      <c r="U1319" t="s">
        <v>90</v>
      </c>
      <c r="V1319" t="s">
        <v>90</v>
      </c>
      <c r="W1319" t="s">
        <v>90</v>
      </c>
      <c r="X1319" t="s">
        <v>90</v>
      </c>
      <c r="Y1319" t="s">
        <v>90</v>
      </c>
      <c r="Z1319" t="s">
        <v>90</v>
      </c>
      <c r="AA1319" t="s">
        <v>90</v>
      </c>
      <c r="AB1319" t="s">
        <v>90</v>
      </c>
      <c r="AC1319">
        <v>26996</v>
      </c>
      <c r="AD1319">
        <f>AC1319/AY1319</f>
        <v>0.29552918509436443</v>
      </c>
      <c r="AH1319" t="s">
        <v>90</v>
      </c>
      <c r="AI1319" t="s">
        <v>90</v>
      </c>
      <c r="AJ1319" t="s">
        <v>90</v>
      </c>
      <c r="AK1319" t="s">
        <v>90</v>
      </c>
      <c r="AL1319" t="s">
        <v>90</v>
      </c>
      <c r="AM1319" t="s">
        <v>90</v>
      </c>
      <c r="AN1319">
        <v>0</v>
      </c>
      <c r="AO1319" t="s">
        <v>90</v>
      </c>
      <c r="AP1319" t="s">
        <v>90</v>
      </c>
      <c r="AQ1319">
        <v>0</v>
      </c>
      <c r="AR1319" t="s">
        <v>90</v>
      </c>
      <c r="AT1319" t="s">
        <v>90</v>
      </c>
      <c r="AU1319" t="s">
        <v>90</v>
      </c>
      <c r="AW1319">
        <v>2</v>
      </c>
      <c r="AY1319">
        <v>91348</v>
      </c>
    </row>
    <row r="1320" spans="1:51" ht="12.75" customHeight="1" x14ac:dyDescent="0.2">
      <c r="A1320" t="s">
        <v>54</v>
      </c>
      <c r="B1320">
        <v>1999</v>
      </c>
      <c r="C1320" t="s">
        <v>90</v>
      </c>
      <c r="D1320" t="s">
        <v>90</v>
      </c>
      <c r="G1320">
        <v>1</v>
      </c>
      <c r="H1320" t="s">
        <v>90</v>
      </c>
      <c r="I1320" t="s">
        <v>90</v>
      </c>
      <c r="J1320" t="s">
        <v>90</v>
      </c>
      <c r="K1320" t="s">
        <v>90</v>
      </c>
      <c r="L1320" t="s">
        <v>90</v>
      </c>
      <c r="M1320" t="s">
        <v>90</v>
      </c>
      <c r="N1320" t="s">
        <v>90</v>
      </c>
      <c r="O1320">
        <v>0</v>
      </c>
      <c r="P1320" t="s">
        <v>90</v>
      </c>
      <c r="Q1320" t="s">
        <v>90</v>
      </c>
      <c r="R1320" t="s">
        <v>90</v>
      </c>
      <c r="S1320" t="s">
        <v>90</v>
      </c>
      <c r="T1320" t="s">
        <v>90</v>
      </c>
      <c r="U1320" t="s">
        <v>90</v>
      </c>
      <c r="V1320" t="s">
        <v>90</v>
      </c>
      <c r="W1320" t="s">
        <v>90</v>
      </c>
      <c r="X1320" t="s">
        <v>90</v>
      </c>
      <c r="Y1320" t="s">
        <v>90</v>
      </c>
      <c r="Z1320" t="s">
        <v>90</v>
      </c>
      <c r="AA1320" t="s">
        <v>90</v>
      </c>
      <c r="AB1320" t="s">
        <v>90</v>
      </c>
      <c r="AC1320">
        <v>467438</v>
      </c>
      <c r="AD1320">
        <f>AC1320/AY1320</f>
        <v>4.7363552078953104</v>
      </c>
      <c r="AE1320">
        <f>1361.011+670.755</f>
        <v>2031.7660000000001</v>
      </c>
      <c r="AH1320" t="s">
        <v>90</v>
      </c>
      <c r="AI1320" t="s">
        <v>90</v>
      </c>
      <c r="AJ1320" t="s">
        <v>90</v>
      </c>
      <c r="AK1320" t="s">
        <v>90</v>
      </c>
      <c r="AL1320" t="s">
        <v>90</v>
      </c>
      <c r="AM1320" t="s">
        <v>90</v>
      </c>
      <c r="AN1320">
        <v>0</v>
      </c>
      <c r="AO1320" t="s">
        <v>90</v>
      </c>
      <c r="AP1320" t="s">
        <v>90</v>
      </c>
      <c r="AQ1320">
        <v>1</v>
      </c>
      <c r="AR1320" t="s">
        <v>90</v>
      </c>
      <c r="AT1320" t="s">
        <v>90</v>
      </c>
      <c r="AU1320" t="s">
        <v>90</v>
      </c>
      <c r="AW1320">
        <v>2</v>
      </c>
      <c r="AY1320">
        <v>98691.5</v>
      </c>
    </row>
    <row r="1321" spans="1:51" ht="12.75" customHeight="1" x14ac:dyDescent="0.2">
      <c r="A1321" t="s">
        <v>55</v>
      </c>
      <c r="B1321">
        <v>1999</v>
      </c>
      <c r="C1321" t="s">
        <v>90</v>
      </c>
      <c r="D1321" t="s">
        <v>90</v>
      </c>
      <c r="G1321">
        <v>1</v>
      </c>
      <c r="H1321" t="s">
        <v>90</v>
      </c>
      <c r="I1321" t="s">
        <v>90</v>
      </c>
      <c r="J1321" t="s">
        <v>90</v>
      </c>
      <c r="K1321" t="s">
        <v>90</v>
      </c>
      <c r="L1321" t="s">
        <v>90</v>
      </c>
      <c r="M1321" t="s">
        <v>90</v>
      </c>
      <c r="N1321" t="s">
        <v>90</v>
      </c>
      <c r="O1321">
        <v>1</v>
      </c>
      <c r="P1321" t="s">
        <v>90</v>
      </c>
      <c r="Q1321" t="s">
        <v>90</v>
      </c>
      <c r="R1321" t="s">
        <v>90</v>
      </c>
      <c r="S1321" t="s">
        <v>90</v>
      </c>
      <c r="T1321" t="s">
        <v>90</v>
      </c>
      <c r="U1321" t="s">
        <v>90</v>
      </c>
      <c r="V1321" t="s">
        <v>90</v>
      </c>
      <c r="W1321" t="s">
        <v>90</v>
      </c>
      <c r="X1321" t="s">
        <v>90</v>
      </c>
      <c r="Y1321" t="s">
        <v>90</v>
      </c>
      <c r="Z1321" t="s">
        <v>90</v>
      </c>
      <c r="AA1321" t="s">
        <v>90</v>
      </c>
      <c r="AB1321" t="s">
        <v>90</v>
      </c>
      <c r="AC1321">
        <v>4667</v>
      </c>
      <c r="AD1321">
        <f>AC1321/AY1321</f>
        <v>0.14829714082349876</v>
      </c>
      <c r="AH1321" t="s">
        <v>90</v>
      </c>
      <c r="AI1321" t="s">
        <v>90</v>
      </c>
      <c r="AJ1321" t="s">
        <v>90</v>
      </c>
      <c r="AK1321" t="s">
        <v>90</v>
      </c>
      <c r="AL1321" t="s">
        <v>90</v>
      </c>
      <c r="AM1321" t="s">
        <v>90</v>
      </c>
      <c r="AN1321">
        <v>0</v>
      </c>
      <c r="AO1321" t="s">
        <v>90</v>
      </c>
      <c r="AP1321" t="s">
        <v>90</v>
      </c>
      <c r="AQ1321">
        <v>0</v>
      </c>
      <c r="AR1321" t="s">
        <v>90</v>
      </c>
      <c r="AT1321" t="s">
        <v>90</v>
      </c>
      <c r="AU1321" t="s">
        <v>90</v>
      </c>
      <c r="AW1321">
        <v>2</v>
      </c>
      <c r="AY1321">
        <v>31470.6</v>
      </c>
    </row>
    <row r="1322" spans="1:51" ht="12.75" customHeight="1" x14ac:dyDescent="0.2">
      <c r="A1322" t="s">
        <v>56</v>
      </c>
      <c r="B1322">
        <v>1999</v>
      </c>
      <c r="C1322" t="s">
        <v>90</v>
      </c>
      <c r="D1322" t="s">
        <v>90</v>
      </c>
      <c r="G1322">
        <v>1</v>
      </c>
      <c r="H1322" t="s">
        <v>90</v>
      </c>
      <c r="I1322" t="s">
        <v>90</v>
      </c>
      <c r="J1322" t="s">
        <v>90</v>
      </c>
      <c r="K1322" t="s">
        <v>90</v>
      </c>
      <c r="L1322" t="s">
        <v>90</v>
      </c>
      <c r="M1322" t="s">
        <v>90</v>
      </c>
      <c r="N1322" t="s">
        <v>90</v>
      </c>
      <c r="O1322">
        <v>1</v>
      </c>
      <c r="P1322" t="s">
        <v>90</v>
      </c>
      <c r="Q1322" t="s">
        <v>90</v>
      </c>
      <c r="R1322" t="s">
        <v>90</v>
      </c>
      <c r="S1322" t="s">
        <v>90</v>
      </c>
      <c r="T1322" t="s">
        <v>90</v>
      </c>
      <c r="U1322" t="s">
        <v>90</v>
      </c>
      <c r="V1322" t="s">
        <v>90</v>
      </c>
      <c r="W1322" t="s">
        <v>90</v>
      </c>
      <c r="X1322" t="s">
        <v>90</v>
      </c>
      <c r="Y1322" t="s">
        <v>90</v>
      </c>
      <c r="Z1322" t="s">
        <v>90</v>
      </c>
      <c r="AA1322" t="s">
        <v>90</v>
      </c>
      <c r="AB1322" t="s">
        <v>90</v>
      </c>
      <c r="AC1322">
        <v>10820</v>
      </c>
      <c r="AD1322">
        <f>AC1322/AY1322</f>
        <v>6.4431992091895984E-2</v>
      </c>
      <c r="AH1322" t="s">
        <v>90</v>
      </c>
      <c r="AI1322" t="s">
        <v>90</v>
      </c>
      <c r="AJ1322" t="s">
        <v>90</v>
      </c>
      <c r="AK1322" t="s">
        <v>90</v>
      </c>
      <c r="AL1322" t="s">
        <v>90</v>
      </c>
      <c r="AM1322" t="s">
        <v>90</v>
      </c>
      <c r="AN1322">
        <v>0</v>
      </c>
      <c r="AO1322" t="s">
        <v>90</v>
      </c>
      <c r="AP1322" t="s">
        <v>90</v>
      </c>
      <c r="AQ1322">
        <v>1</v>
      </c>
      <c r="AR1322" t="s">
        <v>90</v>
      </c>
      <c r="AT1322" t="s">
        <v>90</v>
      </c>
      <c r="AU1322" t="s">
        <v>90</v>
      </c>
      <c r="AW1322">
        <v>2</v>
      </c>
      <c r="AY1322">
        <v>167929</v>
      </c>
    </row>
    <row r="1323" spans="1:51" ht="12.75" customHeight="1" x14ac:dyDescent="0.2">
      <c r="A1323" t="s">
        <v>57</v>
      </c>
      <c r="B1323">
        <v>1999</v>
      </c>
      <c r="C1323" t="s">
        <v>90</v>
      </c>
      <c r="D1323" t="s">
        <v>90</v>
      </c>
      <c r="G1323">
        <v>1</v>
      </c>
      <c r="H1323" t="s">
        <v>90</v>
      </c>
      <c r="I1323" t="s">
        <v>90</v>
      </c>
      <c r="J1323" t="s">
        <v>90</v>
      </c>
      <c r="K1323" t="s">
        <v>90</v>
      </c>
      <c r="L1323" t="s">
        <v>90</v>
      </c>
      <c r="M1323" t="s">
        <v>90</v>
      </c>
      <c r="N1323" t="s">
        <v>90</v>
      </c>
      <c r="O1323">
        <v>0</v>
      </c>
      <c r="P1323" t="s">
        <v>90</v>
      </c>
      <c r="Q1323" t="s">
        <v>90</v>
      </c>
      <c r="R1323" t="s">
        <v>90</v>
      </c>
      <c r="S1323" t="s">
        <v>90</v>
      </c>
      <c r="T1323" t="s">
        <v>90</v>
      </c>
      <c r="U1323" t="s">
        <v>90</v>
      </c>
      <c r="V1323" t="s">
        <v>90</v>
      </c>
      <c r="W1323" t="s">
        <v>90</v>
      </c>
      <c r="X1323" t="s">
        <v>90</v>
      </c>
      <c r="Y1323" t="s">
        <v>90</v>
      </c>
      <c r="Z1323" t="s">
        <v>90</v>
      </c>
      <c r="AA1323" t="s">
        <v>90</v>
      </c>
      <c r="AB1323" t="s">
        <v>90</v>
      </c>
      <c r="AC1323">
        <v>14789</v>
      </c>
      <c r="AD1323">
        <f>AC1323/AY1323</f>
        <v>6.978675613565688E-2</v>
      </c>
      <c r="AH1323" t="s">
        <v>90</v>
      </c>
      <c r="AI1323" t="s">
        <v>90</v>
      </c>
      <c r="AJ1323" t="s">
        <v>90</v>
      </c>
      <c r="AK1323" t="s">
        <v>90</v>
      </c>
      <c r="AL1323" t="s">
        <v>90</v>
      </c>
      <c r="AM1323" t="s">
        <v>90</v>
      </c>
      <c r="AN1323">
        <v>0</v>
      </c>
      <c r="AO1323" t="s">
        <v>90</v>
      </c>
      <c r="AP1323" t="s">
        <v>90</v>
      </c>
      <c r="AQ1323">
        <v>1</v>
      </c>
      <c r="AR1323" t="s">
        <v>90</v>
      </c>
      <c r="AT1323" t="s">
        <v>90</v>
      </c>
      <c r="AU1323" t="s">
        <v>90</v>
      </c>
      <c r="AW1323">
        <v>2</v>
      </c>
      <c r="AY1323">
        <v>211917</v>
      </c>
    </row>
    <row r="1324" spans="1:51" ht="12.75" customHeight="1" x14ac:dyDescent="0.2">
      <c r="A1324" t="s">
        <v>58</v>
      </c>
      <c r="B1324">
        <v>1999</v>
      </c>
      <c r="C1324" t="s">
        <v>90</v>
      </c>
      <c r="D1324" t="s">
        <v>90</v>
      </c>
      <c r="G1324">
        <v>1</v>
      </c>
      <c r="H1324" t="s">
        <v>90</v>
      </c>
      <c r="I1324" t="s">
        <v>90</v>
      </c>
      <c r="J1324" t="s">
        <v>90</v>
      </c>
      <c r="K1324" t="s">
        <v>90</v>
      </c>
      <c r="L1324" t="s">
        <v>90</v>
      </c>
      <c r="M1324" t="s">
        <v>90</v>
      </c>
      <c r="N1324" t="s">
        <v>90</v>
      </c>
      <c r="O1324">
        <v>1</v>
      </c>
      <c r="P1324" t="s">
        <v>90</v>
      </c>
      <c r="Q1324" t="s">
        <v>90</v>
      </c>
      <c r="R1324" t="s">
        <v>90</v>
      </c>
      <c r="S1324" t="s">
        <v>90</v>
      </c>
      <c r="T1324" t="s">
        <v>90</v>
      </c>
      <c r="U1324" t="s">
        <v>90</v>
      </c>
      <c r="V1324" t="s">
        <v>90</v>
      </c>
      <c r="W1324" t="s">
        <v>90</v>
      </c>
      <c r="X1324" t="s">
        <v>90</v>
      </c>
      <c r="Y1324" t="s">
        <v>90</v>
      </c>
      <c r="Z1324" t="s">
        <v>90</v>
      </c>
      <c r="AA1324" t="s">
        <v>90</v>
      </c>
      <c r="AB1324" t="s">
        <v>90</v>
      </c>
      <c r="AC1324">
        <v>19278</v>
      </c>
      <c r="AD1324">
        <f>AC1324/AY1324</f>
        <v>7.0400829705805024E-2</v>
      </c>
      <c r="AE1324">
        <v>188.43899999999999</v>
      </c>
      <c r="AH1324" t="s">
        <v>90</v>
      </c>
      <c r="AI1324" t="s">
        <v>90</v>
      </c>
      <c r="AJ1324" t="s">
        <v>90</v>
      </c>
      <c r="AK1324" t="s">
        <v>90</v>
      </c>
      <c r="AL1324" t="s">
        <v>90</v>
      </c>
      <c r="AM1324" t="s">
        <v>90</v>
      </c>
      <c r="AN1324">
        <v>0</v>
      </c>
      <c r="AO1324" t="s">
        <v>90</v>
      </c>
      <c r="AP1324" t="s">
        <v>90</v>
      </c>
      <c r="AQ1324">
        <v>0</v>
      </c>
      <c r="AR1324" t="s">
        <v>90</v>
      </c>
      <c r="AT1324" t="s">
        <v>90</v>
      </c>
      <c r="AU1324" t="s">
        <v>90</v>
      </c>
      <c r="AW1324">
        <v>2</v>
      </c>
      <c r="AY1324">
        <v>273832</v>
      </c>
    </row>
    <row r="1325" spans="1:51" ht="12.75" customHeight="1" x14ac:dyDescent="0.2">
      <c r="A1325" t="s">
        <v>59</v>
      </c>
      <c r="B1325">
        <v>1999</v>
      </c>
      <c r="C1325" t="s">
        <v>90</v>
      </c>
      <c r="D1325" t="s">
        <v>90</v>
      </c>
      <c r="G1325">
        <v>1</v>
      </c>
      <c r="H1325" t="s">
        <v>90</v>
      </c>
      <c r="I1325" t="s">
        <v>90</v>
      </c>
      <c r="J1325" t="s">
        <v>90</v>
      </c>
      <c r="K1325" t="s">
        <v>90</v>
      </c>
      <c r="L1325" t="s">
        <v>90</v>
      </c>
      <c r="M1325" t="s">
        <v>90</v>
      </c>
      <c r="N1325" t="s">
        <v>90</v>
      </c>
      <c r="O1325">
        <v>1</v>
      </c>
      <c r="P1325" t="s">
        <v>90</v>
      </c>
      <c r="Q1325" t="s">
        <v>90</v>
      </c>
      <c r="R1325" t="s">
        <v>90</v>
      </c>
      <c r="S1325" t="s">
        <v>90</v>
      </c>
      <c r="T1325" t="s">
        <v>90</v>
      </c>
      <c r="U1325" t="s">
        <v>90</v>
      </c>
      <c r="V1325" t="s">
        <v>90</v>
      </c>
      <c r="W1325" t="s">
        <v>90</v>
      </c>
      <c r="X1325" t="s">
        <v>90</v>
      </c>
      <c r="Y1325" t="s">
        <v>90</v>
      </c>
      <c r="Z1325" t="s">
        <v>90</v>
      </c>
      <c r="AA1325" t="s">
        <v>90</v>
      </c>
      <c r="AB1325" t="s">
        <v>90</v>
      </c>
      <c r="AC1325">
        <v>63641</v>
      </c>
      <c r="AD1325">
        <f>AC1325/AY1325</f>
        <v>0.44423115851487843</v>
      </c>
      <c r="AH1325" t="s">
        <v>90</v>
      </c>
      <c r="AI1325" t="s">
        <v>90</v>
      </c>
      <c r="AJ1325" t="s">
        <v>90</v>
      </c>
      <c r="AK1325" t="s">
        <v>90</v>
      </c>
      <c r="AL1325" t="s">
        <v>90</v>
      </c>
      <c r="AM1325" t="s">
        <v>90</v>
      </c>
      <c r="AN1325">
        <v>0</v>
      </c>
      <c r="AO1325" t="s">
        <v>90</v>
      </c>
      <c r="AP1325" t="s">
        <v>90</v>
      </c>
      <c r="AQ1325">
        <v>0</v>
      </c>
      <c r="AR1325" t="s">
        <v>90</v>
      </c>
      <c r="AT1325" t="s">
        <v>90</v>
      </c>
      <c r="AU1325" t="s">
        <v>90</v>
      </c>
      <c r="AW1325">
        <v>2</v>
      </c>
      <c r="AY1325">
        <v>143261</v>
      </c>
    </row>
    <row r="1326" spans="1:51" ht="12.75" customHeight="1" x14ac:dyDescent="0.2">
      <c r="A1326" t="s">
        <v>60</v>
      </c>
      <c r="B1326">
        <v>1999</v>
      </c>
      <c r="C1326" t="s">
        <v>90</v>
      </c>
      <c r="D1326" t="s">
        <v>90</v>
      </c>
      <c r="G1326">
        <v>1</v>
      </c>
      <c r="H1326" t="s">
        <v>90</v>
      </c>
      <c r="I1326" t="s">
        <v>90</v>
      </c>
      <c r="J1326" t="s">
        <v>90</v>
      </c>
      <c r="K1326" t="s">
        <v>90</v>
      </c>
      <c r="L1326" t="s">
        <v>90</v>
      </c>
      <c r="M1326" t="s">
        <v>90</v>
      </c>
      <c r="N1326" t="s">
        <v>90</v>
      </c>
      <c r="O1326">
        <v>0</v>
      </c>
      <c r="P1326" t="s">
        <v>90</v>
      </c>
      <c r="Q1326" t="s">
        <v>90</v>
      </c>
      <c r="R1326" t="s">
        <v>90</v>
      </c>
      <c r="S1326" t="s">
        <v>90</v>
      </c>
      <c r="T1326" t="s">
        <v>90</v>
      </c>
      <c r="U1326" t="s">
        <v>90</v>
      </c>
      <c r="V1326" t="s">
        <v>90</v>
      </c>
      <c r="W1326" t="s">
        <v>90</v>
      </c>
      <c r="X1326" t="s">
        <v>90</v>
      </c>
      <c r="Y1326" t="s">
        <v>90</v>
      </c>
      <c r="Z1326" t="s">
        <v>90</v>
      </c>
      <c r="AA1326" t="s">
        <v>90</v>
      </c>
      <c r="AB1326" t="s">
        <v>90</v>
      </c>
      <c r="AC1326">
        <v>187340</v>
      </c>
      <c r="AD1326">
        <f>AC1326/AY1326</f>
        <v>3.2777133339281996</v>
      </c>
      <c r="AE1326">
        <v>2516.2460000000001</v>
      </c>
      <c r="AH1326" t="s">
        <v>90</v>
      </c>
      <c r="AI1326" t="s">
        <v>90</v>
      </c>
      <c r="AJ1326" t="s">
        <v>90</v>
      </c>
      <c r="AK1326" t="s">
        <v>90</v>
      </c>
      <c r="AL1326" t="s">
        <v>90</v>
      </c>
      <c r="AM1326" t="s">
        <v>90</v>
      </c>
      <c r="AN1326">
        <v>0</v>
      </c>
      <c r="AO1326" t="s">
        <v>90</v>
      </c>
      <c r="AP1326" t="s">
        <v>90</v>
      </c>
      <c r="AQ1326">
        <v>0</v>
      </c>
      <c r="AR1326" t="s">
        <v>90</v>
      </c>
      <c r="AT1326" t="s">
        <v>90</v>
      </c>
      <c r="AU1326" t="s">
        <v>90</v>
      </c>
      <c r="AW1326">
        <v>2</v>
      </c>
      <c r="AY1326">
        <v>57155.7</v>
      </c>
    </row>
    <row r="1327" spans="1:51" x14ac:dyDescent="0.2">
      <c r="A1327" t="s">
        <v>61</v>
      </c>
      <c r="B1327">
        <v>1999</v>
      </c>
      <c r="C1327" t="s">
        <v>90</v>
      </c>
      <c r="D1327" t="s">
        <v>90</v>
      </c>
      <c r="G1327">
        <v>1</v>
      </c>
      <c r="H1327" t="s">
        <v>90</v>
      </c>
      <c r="I1327" t="s">
        <v>90</v>
      </c>
      <c r="J1327" t="s">
        <v>90</v>
      </c>
      <c r="K1327" t="s">
        <v>90</v>
      </c>
      <c r="L1327" t="s">
        <v>90</v>
      </c>
      <c r="M1327" t="s">
        <v>90</v>
      </c>
      <c r="N1327" t="s">
        <v>90</v>
      </c>
      <c r="O1327">
        <v>0</v>
      </c>
      <c r="P1327" t="s">
        <v>90</v>
      </c>
      <c r="Q1327" t="s">
        <v>90</v>
      </c>
      <c r="R1327" t="s">
        <v>90</v>
      </c>
      <c r="S1327" t="s">
        <v>90</v>
      </c>
      <c r="T1327" t="s">
        <v>90</v>
      </c>
      <c r="U1327" t="s">
        <v>90</v>
      </c>
      <c r="V1327" t="s">
        <v>90</v>
      </c>
      <c r="W1327" t="s">
        <v>90</v>
      </c>
      <c r="X1327" t="s">
        <v>90</v>
      </c>
      <c r="Y1327" t="s">
        <v>90</v>
      </c>
      <c r="Z1327" t="s">
        <v>90</v>
      </c>
      <c r="AA1327" t="s">
        <v>90</v>
      </c>
      <c r="AB1327" t="s">
        <v>90</v>
      </c>
      <c r="AC1327">
        <v>164655</v>
      </c>
      <c r="AD1327">
        <f>AC1327/AY1327</f>
        <v>1.1450198538257732</v>
      </c>
      <c r="AE1327">
        <v>898.01599999999996</v>
      </c>
      <c r="AH1327" t="s">
        <v>90</v>
      </c>
      <c r="AI1327" t="s">
        <v>90</v>
      </c>
      <c r="AJ1327" t="s">
        <v>90</v>
      </c>
      <c r="AK1327" t="s">
        <v>90</v>
      </c>
      <c r="AL1327" t="s">
        <v>90</v>
      </c>
      <c r="AM1327" t="s">
        <v>90</v>
      </c>
      <c r="AN1327">
        <v>0</v>
      </c>
      <c r="AO1327" t="s">
        <v>90</v>
      </c>
      <c r="AP1327" t="s">
        <v>90</v>
      </c>
      <c r="AQ1327">
        <v>0</v>
      </c>
      <c r="AR1327" t="s">
        <v>90</v>
      </c>
      <c r="AT1327" t="s">
        <v>90</v>
      </c>
      <c r="AU1327" t="s">
        <v>90</v>
      </c>
      <c r="AW1327">
        <v>2</v>
      </c>
      <c r="AY1327">
        <v>143801</v>
      </c>
    </row>
    <row r="1328" spans="1:51" ht="12.75" customHeight="1" x14ac:dyDescent="0.2">
      <c r="A1328" t="s">
        <v>62</v>
      </c>
      <c r="B1328">
        <v>1999</v>
      </c>
      <c r="C1328" t="s">
        <v>90</v>
      </c>
      <c r="D1328" t="s">
        <v>90</v>
      </c>
      <c r="G1328">
        <v>1</v>
      </c>
      <c r="H1328" t="s">
        <v>90</v>
      </c>
      <c r="I1328" t="s">
        <v>90</v>
      </c>
      <c r="J1328" t="s">
        <v>90</v>
      </c>
      <c r="K1328" t="s">
        <v>90</v>
      </c>
      <c r="L1328" t="s">
        <v>90</v>
      </c>
      <c r="M1328" t="s">
        <v>90</v>
      </c>
      <c r="N1328" t="s">
        <v>90</v>
      </c>
      <c r="O1328">
        <v>0</v>
      </c>
      <c r="P1328" t="s">
        <v>90</v>
      </c>
      <c r="Q1328" t="s">
        <v>90</v>
      </c>
      <c r="R1328" t="s">
        <v>90</v>
      </c>
      <c r="S1328" t="s">
        <v>90</v>
      </c>
      <c r="T1328" t="s">
        <v>90</v>
      </c>
      <c r="U1328" t="s">
        <v>90</v>
      </c>
      <c r="V1328" t="s">
        <v>90</v>
      </c>
      <c r="W1328" t="s">
        <v>90</v>
      </c>
      <c r="X1328" t="s">
        <v>90</v>
      </c>
      <c r="Y1328" t="s">
        <v>90</v>
      </c>
      <c r="Z1328" t="s">
        <v>90</v>
      </c>
      <c r="AA1328" t="s">
        <v>90</v>
      </c>
      <c r="AB1328" t="s">
        <v>90</v>
      </c>
      <c r="AC1328">
        <v>37978</v>
      </c>
      <c r="AD1328">
        <f>AC1328/AY1328</f>
        <v>1.9274552495216635</v>
      </c>
      <c r="AH1328" t="s">
        <v>90</v>
      </c>
      <c r="AI1328" t="s">
        <v>90</v>
      </c>
      <c r="AJ1328" t="s">
        <v>90</v>
      </c>
      <c r="AK1328" t="s">
        <v>90</v>
      </c>
      <c r="AL1328" t="s">
        <v>90</v>
      </c>
      <c r="AM1328" t="s">
        <v>90</v>
      </c>
      <c r="AN1328">
        <v>0</v>
      </c>
      <c r="AO1328" t="s">
        <v>90</v>
      </c>
      <c r="AP1328" t="s">
        <v>90</v>
      </c>
      <c r="AQ1328">
        <v>1</v>
      </c>
      <c r="AR1328" t="s">
        <v>90</v>
      </c>
      <c r="AT1328" t="s">
        <v>90</v>
      </c>
      <c r="AU1328" t="s">
        <v>90</v>
      </c>
      <c r="AW1328">
        <v>2</v>
      </c>
      <c r="AY1328">
        <v>19703.7</v>
      </c>
    </row>
    <row r="1329" spans="1:51" ht="12.75" customHeight="1" x14ac:dyDescent="0.2">
      <c r="A1329" t="s">
        <v>64</v>
      </c>
      <c r="B1329">
        <v>1999</v>
      </c>
      <c r="C1329" t="s">
        <v>90</v>
      </c>
      <c r="D1329" t="s">
        <v>90</v>
      </c>
      <c r="G1329">
        <v>1</v>
      </c>
      <c r="H1329" t="s">
        <v>90</v>
      </c>
      <c r="I1329" t="s">
        <v>90</v>
      </c>
      <c r="J1329" t="s">
        <v>90</v>
      </c>
      <c r="K1329" t="s">
        <v>90</v>
      </c>
      <c r="L1329" t="s">
        <v>90</v>
      </c>
      <c r="M1329" t="s">
        <v>90</v>
      </c>
      <c r="N1329" t="s">
        <v>90</v>
      </c>
      <c r="O1329">
        <v>1</v>
      </c>
      <c r="P1329" t="s">
        <v>90</v>
      </c>
      <c r="Q1329" t="s">
        <v>90</v>
      </c>
      <c r="R1329" t="s">
        <v>90</v>
      </c>
      <c r="S1329" t="s">
        <v>90</v>
      </c>
      <c r="T1329" t="s">
        <v>90</v>
      </c>
      <c r="U1329" t="s">
        <v>90</v>
      </c>
      <c r="V1329" t="s">
        <v>90</v>
      </c>
      <c r="W1329" t="s">
        <v>90</v>
      </c>
      <c r="X1329" t="s">
        <v>90</v>
      </c>
      <c r="Y1329" t="s">
        <v>90</v>
      </c>
      <c r="Z1329" t="s">
        <v>90</v>
      </c>
      <c r="AA1329" t="s">
        <v>90</v>
      </c>
      <c r="AB1329" t="s">
        <v>90</v>
      </c>
      <c r="AC1329">
        <v>7017</v>
      </c>
      <c r="AD1329">
        <f>AC1329/AY1329</f>
        <v>0.15296212895729835</v>
      </c>
      <c r="AH1329" t="s">
        <v>90</v>
      </c>
      <c r="AI1329" t="s">
        <v>90</v>
      </c>
      <c r="AJ1329" t="s">
        <v>90</v>
      </c>
      <c r="AK1329" t="s">
        <v>90</v>
      </c>
      <c r="AL1329" t="s">
        <v>90</v>
      </c>
      <c r="AM1329" t="s">
        <v>90</v>
      </c>
      <c r="AN1329">
        <v>0</v>
      </c>
      <c r="AO1329" t="s">
        <v>90</v>
      </c>
      <c r="AP1329" t="s">
        <v>90</v>
      </c>
      <c r="AQ1329">
        <v>0</v>
      </c>
      <c r="AR1329" t="s">
        <v>90</v>
      </c>
      <c r="AT1329" t="s">
        <v>90</v>
      </c>
      <c r="AU1329" t="s">
        <v>90</v>
      </c>
      <c r="AW1329">
        <v>2</v>
      </c>
      <c r="AY1329">
        <v>45874.1</v>
      </c>
    </row>
    <row r="1330" spans="1:51" ht="12.75" customHeight="1" x14ac:dyDescent="0.2">
      <c r="A1330" t="s">
        <v>65</v>
      </c>
      <c r="B1330">
        <v>1999</v>
      </c>
      <c r="C1330" t="s">
        <v>90</v>
      </c>
      <c r="D1330" t="s">
        <v>90</v>
      </c>
      <c r="G1330">
        <v>1</v>
      </c>
      <c r="H1330" t="s">
        <v>90</v>
      </c>
      <c r="I1330" t="s">
        <v>90</v>
      </c>
      <c r="J1330" t="s">
        <v>90</v>
      </c>
      <c r="K1330" t="s">
        <v>90</v>
      </c>
      <c r="L1330" t="s">
        <v>90</v>
      </c>
      <c r="M1330" t="s">
        <v>90</v>
      </c>
      <c r="N1330" t="s">
        <v>90</v>
      </c>
      <c r="O1330">
        <v>1</v>
      </c>
      <c r="P1330" t="s">
        <v>90</v>
      </c>
      <c r="Q1330" t="s">
        <v>90</v>
      </c>
      <c r="R1330" t="s">
        <v>90</v>
      </c>
      <c r="S1330" t="s">
        <v>90</v>
      </c>
      <c r="T1330" t="s">
        <v>90</v>
      </c>
      <c r="U1330" t="s">
        <v>90</v>
      </c>
      <c r="V1330" t="s">
        <v>90</v>
      </c>
      <c r="W1330" t="s">
        <v>90</v>
      </c>
      <c r="X1330" t="s">
        <v>90</v>
      </c>
      <c r="Y1330" t="s">
        <v>90</v>
      </c>
      <c r="Z1330" t="s">
        <v>90</v>
      </c>
      <c r="AA1330" t="s">
        <v>90</v>
      </c>
      <c r="AB1330" t="s">
        <v>90</v>
      </c>
      <c r="AC1330">
        <v>633801</v>
      </c>
      <c r="AD1330">
        <f>AC1330/AY1330</f>
        <v>11.461056339556315</v>
      </c>
      <c r="AH1330" t="s">
        <v>90</v>
      </c>
      <c r="AI1330" t="s">
        <v>90</v>
      </c>
      <c r="AJ1330" t="s">
        <v>90</v>
      </c>
      <c r="AK1330" t="s">
        <v>90</v>
      </c>
      <c r="AL1330" t="s">
        <v>90</v>
      </c>
      <c r="AM1330" t="s">
        <v>90</v>
      </c>
      <c r="AN1330">
        <v>1</v>
      </c>
      <c r="AO1330" t="s">
        <v>90</v>
      </c>
      <c r="AP1330" t="s">
        <v>90</v>
      </c>
      <c r="AQ1330">
        <v>0</v>
      </c>
      <c r="AR1330" t="s">
        <v>90</v>
      </c>
      <c r="AT1330" t="s">
        <v>90</v>
      </c>
      <c r="AU1330" t="s">
        <v>90</v>
      </c>
      <c r="AW1330">
        <v>2</v>
      </c>
      <c r="AY1330">
        <v>55300.4</v>
      </c>
    </row>
    <row r="1331" spans="1:51" ht="12.75" customHeight="1" x14ac:dyDescent="0.2">
      <c r="A1331" t="s">
        <v>66</v>
      </c>
      <c r="B1331">
        <v>1999</v>
      </c>
      <c r="C1331" t="s">
        <v>90</v>
      </c>
      <c r="D1331" t="s">
        <v>90</v>
      </c>
      <c r="G1331">
        <v>0</v>
      </c>
      <c r="H1331" t="s">
        <v>90</v>
      </c>
      <c r="I1331" t="s">
        <v>90</v>
      </c>
      <c r="J1331" t="s">
        <v>90</v>
      </c>
      <c r="K1331" t="s">
        <v>90</v>
      </c>
      <c r="L1331" t="s">
        <v>90</v>
      </c>
      <c r="M1331" t="s">
        <v>90</v>
      </c>
      <c r="N1331" t="s">
        <v>90</v>
      </c>
      <c r="O1331">
        <v>1</v>
      </c>
      <c r="P1331" t="s">
        <v>90</v>
      </c>
      <c r="Q1331" t="s">
        <v>90</v>
      </c>
      <c r="R1331" t="s">
        <v>90</v>
      </c>
      <c r="S1331" t="s">
        <v>90</v>
      </c>
      <c r="T1331" t="s">
        <v>90</v>
      </c>
      <c r="U1331" t="s">
        <v>90</v>
      </c>
      <c r="V1331" t="s">
        <v>90</v>
      </c>
      <c r="W1331" t="s">
        <v>90</v>
      </c>
      <c r="X1331" t="s">
        <v>90</v>
      </c>
      <c r="Y1331" t="s">
        <v>90</v>
      </c>
      <c r="Z1331" t="s">
        <v>90</v>
      </c>
      <c r="AA1331" t="s">
        <v>90</v>
      </c>
      <c r="AB1331" t="s">
        <v>90</v>
      </c>
      <c r="AC1331">
        <v>5471</v>
      </c>
      <c r="AD1331">
        <f>AC1331/AY1331</f>
        <v>0.14698612618615198</v>
      </c>
      <c r="AH1331" t="s">
        <v>90</v>
      </c>
      <c r="AI1331" t="s">
        <v>90</v>
      </c>
      <c r="AJ1331" t="s">
        <v>90</v>
      </c>
      <c r="AK1331" t="s">
        <v>90</v>
      </c>
      <c r="AL1331" t="s">
        <v>90</v>
      </c>
      <c r="AM1331" t="s">
        <v>90</v>
      </c>
      <c r="AN1331">
        <v>0</v>
      </c>
      <c r="AO1331" t="s">
        <v>90</v>
      </c>
      <c r="AP1331" t="s">
        <v>90</v>
      </c>
      <c r="AQ1331">
        <v>1</v>
      </c>
      <c r="AR1331" t="s">
        <v>90</v>
      </c>
      <c r="AT1331" t="s">
        <v>90</v>
      </c>
      <c r="AU1331" t="s">
        <v>90</v>
      </c>
      <c r="AW1331">
        <v>2</v>
      </c>
      <c r="AY1331">
        <v>37221.199999999997</v>
      </c>
    </row>
    <row r="1332" spans="1:51" ht="12.75" customHeight="1" x14ac:dyDescent="0.2">
      <c r="A1332" t="s">
        <v>67</v>
      </c>
      <c r="B1332">
        <v>1999</v>
      </c>
      <c r="C1332" t="s">
        <v>90</v>
      </c>
      <c r="D1332" t="s">
        <v>90</v>
      </c>
      <c r="G1332">
        <v>1</v>
      </c>
      <c r="H1332" t="s">
        <v>90</v>
      </c>
      <c r="I1332" t="s">
        <v>90</v>
      </c>
      <c r="J1332" t="s">
        <v>90</v>
      </c>
      <c r="K1332" t="s">
        <v>90</v>
      </c>
      <c r="L1332" t="s">
        <v>90</v>
      </c>
      <c r="M1332" t="s">
        <v>90</v>
      </c>
      <c r="N1332" t="s">
        <v>90</v>
      </c>
      <c r="O1332">
        <v>0</v>
      </c>
      <c r="P1332" t="s">
        <v>90</v>
      </c>
      <c r="Q1332" t="s">
        <v>90</v>
      </c>
      <c r="R1332" t="s">
        <v>90</v>
      </c>
      <c r="S1332" t="s">
        <v>90</v>
      </c>
      <c r="T1332" t="s">
        <v>90</v>
      </c>
      <c r="U1332" t="s">
        <v>90</v>
      </c>
      <c r="V1332" t="s">
        <v>90</v>
      </c>
      <c r="W1332" t="s">
        <v>90</v>
      </c>
      <c r="X1332" t="s">
        <v>90</v>
      </c>
      <c r="Y1332" t="s">
        <v>90</v>
      </c>
      <c r="Z1332" t="s">
        <v>90</v>
      </c>
      <c r="AA1332" t="s">
        <v>90</v>
      </c>
      <c r="AB1332" t="s">
        <v>90</v>
      </c>
      <c r="AC1332">
        <v>326455</v>
      </c>
      <c r="AD1332">
        <f>AC1332/AY1332</f>
        <v>1.1118660808555567</v>
      </c>
      <c r="AH1332" t="s">
        <v>90</v>
      </c>
      <c r="AI1332" t="s">
        <v>90</v>
      </c>
      <c r="AJ1332" t="s">
        <v>90</v>
      </c>
      <c r="AK1332" t="s">
        <v>90</v>
      </c>
      <c r="AL1332" t="s">
        <v>90</v>
      </c>
      <c r="AM1332" t="s">
        <v>90</v>
      </c>
      <c r="AN1332">
        <v>0</v>
      </c>
      <c r="AO1332" t="s">
        <v>90</v>
      </c>
      <c r="AP1332" t="s">
        <v>90</v>
      </c>
      <c r="AQ1332">
        <v>0</v>
      </c>
      <c r="AR1332" t="s">
        <v>90</v>
      </c>
      <c r="AT1332" t="s">
        <v>90</v>
      </c>
      <c r="AU1332" t="s">
        <v>90</v>
      </c>
      <c r="AW1332">
        <v>2</v>
      </c>
      <c r="AY1332">
        <v>293610</v>
      </c>
    </row>
    <row r="1333" spans="1:51" ht="12.75" customHeight="1" x14ac:dyDescent="0.2">
      <c r="A1333" t="s">
        <v>68</v>
      </c>
      <c r="B1333">
        <v>1999</v>
      </c>
      <c r="C1333" t="s">
        <v>90</v>
      </c>
      <c r="D1333" t="s">
        <v>90</v>
      </c>
      <c r="G1333">
        <v>1</v>
      </c>
      <c r="H1333" t="s">
        <v>90</v>
      </c>
      <c r="I1333" t="s">
        <v>90</v>
      </c>
      <c r="J1333" t="s">
        <v>90</v>
      </c>
      <c r="K1333" t="s">
        <v>90</v>
      </c>
      <c r="L1333" t="s">
        <v>90</v>
      </c>
      <c r="M1333" t="s">
        <v>90</v>
      </c>
      <c r="N1333" t="s">
        <v>90</v>
      </c>
      <c r="O1333">
        <v>1</v>
      </c>
      <c r="P1333" t="s">
        <v>90</v>
      </c>
      <c r="Q1333" t="s">
        <v>90</v>
      </c>
      <c r="R1333" t="s">
        <v>90</v>
      </c>
      <c r="S1333" t="s">
        <v>90</v>
      </c>
      <c r="T1333" t="s">
        <v>90</v>
      </c>
      <c r="U1333" t="s">
        <v>90</v>
      </c>
      <c r="V1333" t="s">
        <v>90</v>
      </c>
      <c r="W1333" t="s">
        <v>90</v>
      </c>
      <c r="X1333" t="s">
        <v>90</v>
      </c>
      <c r="Y1333" t="s">
        <v>90</v>
      </c>
      <c r="Z1333" t="s">
        <v>90</v>
      </c>
      <c r="AA1333" t="s">
        <v>90</v>
      </c>
      <c r="AB1333" t="s">
        <v>90</v>
      </c>
      <c r="AC1333">
        <v>3587</v>
      </c>
      <c r="AD1333">
        <f>AC1333/AY1333</f>
        <v>9.2821413876891953E-2</v>
      </c>
      <c r="AE1333">
        <v>11.553000000000001</v>
      </c>
      <c r="AH1333" t="s">
        <v>90</v>
      </c>
      <c r="AI1333" t="s">
        <v>90</v>
      </c>
      <c r="AJ1333" t="s">
        <v>90</v>
      </c>
      <c r="AK1333" t="s">
        <v>90</v>
      </c>
      <c r="AL1333" t="s">
        <v>90</v>
      </c>
      <c r="AM1333" t="s">
        <v>90</v>
      </c>
      <c r="AN1333">
        <v>0</v>
      </c>
      <c r="AO1333" t="s">
        <v>90</v>
      </c>
      <c r="AP1333" t="s">
        <v>90</v>
      </c>
      <c r="AQ1333">
        <v>1</v>
      </c>
      <c r="AR1333" t="s">
        <v>90</v>
      </c>
      <c r="AT1333" t="s">
        <v>90</v>
      </c>
      <c r="AU1333" t="s">
        <v>90</v>
      </c>
      <c r="AW1333">
        <v>2</v>
      </c>
      <c r="AY1333">
        <v>38644.1</v>
      </c>
    </row>
    <row r="1334" spans="1:51" ht="12.75" customHeight="1" x14ac:dyDescent="0.2">
      <c r="A1334" t="s">
        <v>70</v>
      </c>
      <c r="B1334">
        <v>1999</v>
      </c>
      <c r="C1334" t="s">
        <v>90</v>
      </c>
      <c r="D1334" t="s">
        <v>90</v>
      </c>
      <c r="G1334">
        <v>1</v>
      </c>
      <c r="H1334" t="s">
        <v>90</v>
      </c>
      <c r="I1334" t="s">
        <v>90</v>
      </c>
      <c r="J1334" t="s">
        <v>90</v>
      </c>
      <c r="K1334" t="s">
        <v>90</v>
      </c>
      <c r="L1334" t="s">
        <v>90</v>
      </c>
      <c r="M1334" t="s">
        <v>90</v>
      </c>
      <c r="N1334" t="s">
        <v>90</v>
      </c>
      <c r="O1334">
        <v>1</v>
      </c>
      <c r="P1334" t="s">
        <v>90</v>
      </c>
      <c r="Q1334" t="s">
        <v>90</v>
      </c>
      <c r="R1334" t="s">
        <v>90</v>
      </c>
      <c r="S1334" t="s">
        <v>90</v>
      </c>
      <c r="T1334" t="s">
        <v>90</v>
      </c>
      <c r="U1334" t="s">
        <v>90</v>
      </c>
      <c r="V1334" t="s">
        <v>90</v>
      </c>
      <c r="W1334" t="s">
        <v>90</v>
      </c>
      <c r="X1334" t="s">
        <v>90</v>
      </c>
      <c r="Y1334" t="s">
        <v>90</v>
      </c>
      <c r="Z1334" t="s">
        <v>90</v>
      </c>
      <c r="AA1334" t="s">
        <v>90</v>
      </c>
      <c r="AB1334" t="s">
        <v>90</v>
      </c>
      <c r="AC1334">
        <v>37615</v>
      </c>
      <c r="AD1334">
        <f>AC1334/AY1334</f>
        <v>6.1498593944150151E-2</v>
      </c>
      <c r="AH1334" t="s">
        <v>90</v>
      </c>
      <c r="AI1334" t="s">
        <v>90</v>
      </c>
      <c r="AJ1334" t="s">
        <v>90</v>
      </c>
      <c r="AK1334" t="s">
        <v>90</v>
      </c>
      <c r="AL1334" t="s">
        <v>90</v>
      </c>
      <c r="AM1334" t="s">
        <v>90</v>
      </c>
      <c r="AN1334">
        <v>0</v>
      </c>
      <c r="AO1334" t="s">
        <v>90</v>
      </c>
      <c r="AP1334" t="s">
        <v>90</v>
      </c>
      <c r="AQ1334">
        <v>0</v>
      </c>
      <c r="AR1334" t="s">
        <v>90</v>
      </c>
      <c r="AT1334" t="s">
        <v>90</v>
      </c>
      <c r="AU1334" t="s">
        <v>90</v>
      </c>
      <c r="AW1334">
        <v>2</v>
      </c>
      <c r="AY1334">
        <v>611640</v>
      </c>
    </row>
    <row r="1335" spans="1:51" ht="12.75" customHeight="1" x14ac:dyDescent="0.2">
      <c r="A1335" t="s">
        <v>71</v>
      </c>
      <c r="B1335">
        <v>1999</v>
      </c>
      <c r="C1335" t="s">
        <v>90</v>
      </c>
      <c r="D1335" t="s">
        <v>90</v>
      </c>
      <c r="G1335">
        <v>1</v>
      </c>
      <c r="H1335" t="s">
        <v>90</v>
      </c>
      <c r="I1335" t="s">
        <v>90</v>
      </c>
      <c r="J1335" t="s">
        <v>90</v>
      </c>
      <c r="K1335" t="s">
        <v>90</v>
      </c>
      <c r="L1335" t="s">
        <v>90</v>
      </c>
      <c r="M1335" t="s">
        <v>90</v>
      </c>
      <c r="N1335" t="s">
        <v>90</v>
      </c>
      <c r="O1335">
        <v>1</v>
      </c>
      <c r="P1335" t="s">
        <v>90</v>
      </c>
      <c r="Q1335" t="s">
        <v>90</v>
      </c>
      <c r="R1335" t="s">
        <v>90</v>
      </c>
      <c r="S1335" t="s">
        <v>90</v>
      </c>
      <c r="T1335" t="s">
        <v>90</v>
      </c>
      <c r="U1335" t="s">
        <v>90</v>
      </c>
      <c r="V1335" t="s">
        <v>90</v>
      </c>
      <c r="W1335" t="s">
        <v>90</v>
      </c>
      <c r="X1335" t="s">
        <v>90</v>
      </c>
      <c r="Y1335" t="s">
        <v>90</v>
      </c>
      <c r="Z1335" t="s">
        <v>90</v>
      </c>
      <c r="AA1335" t="s">
        <v>90</v>
      </c>
      <c r="AB1335" t="s">
        <v>90</v>
      </c>
      <c r="AC1335">
        <v>0</v>
      </c>
      <c r="AD1335">
        <f>AC1335/AY1335</f>
        <v>0</v>
      </c>
      <c r="AH1335" t="s">
        <v>90</v>
      </c>
      <c r="AI1335" t="s">
        <v>90</v>
      </c>
      <c r="AJ1335" t="s">
        <v>90</v>
      </c>
      <c r="AK1335" t="s">
        <v>90</v>
      </c>
      <c r="AL1335" t="s">
        <v>90</v>
      </c>
      <c r="AM1335" t="s">
        <v>90</v>
      </c>
      <c r="AN1335">
        <v>0</v>
      </c>
      <c r="AO1335" t="s">
        <v>90</v>
      </c>
      <c r="AP1335" t="s">
        <v>90</v>
      </c>
      <c r="AQ1335">
        <v>0</v>
      </c>
      <c r="AR1335" t="s">
        <v>90</v>
      </c>
      <c r="AT1335" t="s">
        <v>90</v>
      </c>
      <c r="AU1335" t="s">
        <v>90</v>
      </c>
      <c r="AW1335">
        <v>2</v>
      </c>
      <c r="AY1335">
        <v>205151</v>
      </c>
    </row>
    <row r="1336" spans="1:51" ht="12.75" customHeight="1" x14ac:dyDescent="0.2">
      <c r="A1336" t="s">
        <v>72</v>
      </c>
      <c r="B1336">
        <v>1999</v>
      </c>
      <c r="C1336" t="s">
        <v>90</v>
      </c>
      <c r="D1336" t="s">
        <v>90</v>
      </c>
      <c r="G1336">
        <v>1</v>
      </c>
      <c r="H1336" t="s">
        <v>90</v>
      </c>
      <c r="I1336" t="s">
        <v>90</v>
      </c>
      <c r="J1336" t="s">
        <v>90</v>
      </c>
      <c r="K1336" t="s">
        <v>90</v>
      </c>
      <c r="L1336" t="s">
        <v>90</v>
      </c>
      <c r="M1336" t="s">
        <v>90</v>
      </c>
      <c r="N1336" t="s">
        <v>90</v>
      </c>
      <c r="O1336">
        <v>1</v>
      </c>
      <c r="P1336" t="s">
        <v>90</v>
      </c>
      <c r="Q1336" t="s">
        <v>90</v>
      </c>
      <c r="R1336" t="s">
        <v>90</v>
      </c>
      <c r="S1336" t="s">
        <v>90</v>
      </c>
      <c r="T1336" t="s">
        <v>90</v>
      </c>
      <c r="U1336" t="s">
        <v>90</v>
      </c>
      <c r="V1336" t="s">
        <v>90</v>
      </c>
      <c r="W1336" t="s">
        <v>90</v>
      </c>
      <c r="X1336" t="s">
        <v>90</v>
      </c>
      <c r="Y1336" t="s">
        <v>90</v>
      </c>
      <c r="Z1336" t="s">
        <v>90</v>
      </c>
      <c r="AA1336" t="s">
        <v>90</v>
      </c>
      <c r="AB1336" t="s">
        <v>90</v>
      </c>
      <c r="AC1336">
        <v>11146</v>
      </c>
      <c r="AD1336">
        <f>AC1336/AY1336</f>
        <v>0.73569985874773924</v>
      </c>
      <c r="AH1336" t="s">
        <v>90</v>
      </c>
      <c r="AI1336" t="s">
        <v>90</v>
      </c>
      <c r="AJ1336" t="s">
        <v>90</v>
      </c>
      <c r="AK1336" t="s">
        <v>90</v>
      </c>
      <c r="AL1336" t="s">
        <v>90</v>
      </c>
      <c r="AM1336" t="s">
        <v>90</v>
      </c>
      <c r="AN1336">
        <v>0</v>
      </c>
      <c r="AO1336" t="s">
        <v>90</v>
      </c>
      <c r="AP1336" t="s">
        <v>90</v>
      </c>
      <c r="AQ1336">
        <v>0</v>
      </c>
      <c r="AR1336" t="s">
        <v>90</v>
      </c>
      <c r="AT1336" t="s">
        <v>90</v>
      </c>
      <c r="AU1336" t="s">
        <v>90</v>
      </c>
      <c r="AW1336">
        <v>2</v>
      </c>
      <c r="AY1336">
        <v>15150.2</v>
      </c>
    </row>
    <row r="1337" spans="1:51" ht="12.75" customHeight="1" x14ac:dyDescent="0.2">
      <c r="A1337" t="s">
        <v>73</v>
      </c>
      <c r="B1337">
        <v>1999</v>
      </c>
      <c r="C1337" t="s">
        <v>90</v>
      </c>
      <c r="D1337" t="s">
        <v>90</v>
      </c>
      <c r="G1337">
        <v>1</v>
      </c>
      <c r="H1337" t="s">
        <v>90</v>
      </c>
      <c r="I1337" t="s">
        <v>90</v>
      </c>
      <c r="J1337" t="s">
        <v>90</v>
      </c>
      <c r="K1337" t="s">
        <v>90</v>
      </c>
      <c r="L1337" t="s">
        <v>90</v>
      </c>
      <c r="M1337" t="s">
        <v>90</v>
      </c>
      <c r="N1337" t="s">
        <v>90</v>
      </c>
      <c r="O1337">
        <v>1</v>
      </c>
      <c r="P1337" t="s">
        <v>90</v>
      </c>
      <c r="Q1337" t="s">
        <v>90</v>
      </c>
      <c r="R1337" t="s">
        <v>90</v>
      </c>
      <c r="S1337" t="s">
        <v>90</v>
      </c>
      <c r="T1337" t="s">
        <v>90</v>
      </c>
      <c r="U1337" t="s">
        <v>90</v>
      </c>
      <c r="V1337" t="s">
        <v>90</v>
      </c>
      <c r="W1337" t="s">
        <v>90</v>
      </c>
      <c r="X1337" t="s">
        <v>90</v>
      </c>
      <c r="Y1337" t="s">
        <v>90</v>
      </c>
      <c r="Z1337" t="s">
        <v>90</v>
      </c>
      <c r="AA1337" t="s">
        <v>90</v>
      </c>
      <c r="AB1337" t="s">
        <v>90</v>
      </c>
      <c r="AC1337">
        <v>16529</v>
      </c>
      <c r="AD1337">
        <f>AC1337/AY1337</f>
        <v>5.439479252709209E-2</v>
      </c>
      <c r="AH1337" t="s">
        <v>90</v>
      </c>
      <c r="AI1337" t="s">
        <v>90</v>
      </c>
      <c r="AJ1337" t="s">
        <v>90</v>
      </c>
      <c r="AK1337" t="s">
        <v>90</v>
      </c>
      <c r="AL1337" t="s">
        <v>90</v>
      </c>
      <c r="AM1337" t="s">
        <v>90</v>
      </c>
      <c r="AN1337">
        <v>0</v>
      </c>
      <c r="AO1337" t="s">
        <v>90</v>
      </c>
      <c r="AP1337" t="s">
        <v>90</v>
      </c>
      <c r="AQ1337">
        <v>0</v>
      </c>
      <c r="AR1337" t="s">
        <v>90</v>
      </c>
      <c r="AT1337" t="s">
        <v>90</v>
      </c>
      <c r="AU1337" t="s">
        <v>90</v>
      </c>
      <c r="AW1337">
        <v>2</v>
      </c>
      <c r="AY1337">
        <v>303871</v>
      </c>
    </row>
    <row r="1338" spans="1:51" ht="12.75" customHeight="1" x14ac:dyDescent="0.2">
      <c r="A1338" t="s">
        <v>74</v>
      </c>
      <c r="B1338">
        <v>1999</v>
      </c>
      <c r="C1338" t="s">
        <v>90</v>
      </c>
      <c r="D1338" t="s">
        <v>90</v>
      </c>
      <c r="G1338">
        <v>1</v>
      </c>
      <c r="H1338" t="s">
        <v>90</v>
      </c>
      <c r="I1338" t="s">
        <v>90</v>
      </c>
      <c r="J1338" t="s">
        <v>90</v>
      </c>
      <c r="K1338" t="s">
        <v>90</v>
      </c>
      <c r="L1338" t="s">
        <v>90</v>
      </c>
      <c r="M1338" t="s">
        <v>90</v>
      </c>
      <c r="N1338" t="s">
        <v>90</v>
      </c>
      <c r="O1338">
        <v>1</v>
      </c>
      <c r="P1338" t="s">
        <v>90</v>
      </c>
      <c r="Q1338" t="s">
        <v>90</v>
      </c>
      <c r="R1338" t="s">
        <v>90</v>
      </c>
      <c r="S1338" t="s">
        <v>90</v>
      </c>
      <c r="T1338" t="s">
        <v>90</v>
      </c>
      <c r="U1338" t="s">
        <v>90</v>
      </c>
      <c r="V1338" t="s">
        <v>90</v>
      </c>
      <c r="W1338" t="s">
        <v>90</v>
      </c>
      <c r="X1338" t="s">
        <v>90</v>
      </c>
      <c r="Y1338" t="s">
        <v>90</v>
      </c>
      <c r="Z1338" t="s">
        <v>90</v>
      </c>
      <c r="AA1338" t="s">
        <v>90</v>
      </c>
      <c r="AB1338" t="s">
        <v>90</v>
      </c>
      <c r="AC1338">
        <v>12797</v>
      </c>
      <c r="AD1338">
        <f>AC1338/AY1338</f>
        <v>0.16724825197673659</v>
      </c>
      <c r="AH1338" t="s">
        <v>90</v>
      </c>
      <c r="AI1338" t="s">
        <v>90</v>
      </c>
      <c r="AJ1338" t="s">
        <v>90</v>
      </c>
      <c r="AK1338" t="s">
        <v>90</v>
      </c>
      <c r="AL1338" t="s">
        <v>90</v>
      </c>
      <c r="AM1338" t="s">
        <v>90</v>
      </c>
      <c r="AN1338">
        <v>0</v>
      </c>
      <c r="AO1338" t="s">
        <v>90</v>
      </c>
      <c r="AP1338" t="s">
        <v>90</v>
      </c>
      <c r="AQ1338">
        <v>0</v>
      </c>
      <c r="AR1338" t="s">
        <v>90</v>
      </c>
      <c r="AT1338" t="s">
        <v>90</v>
      </c>
      <c r="AU1338" t="s">
        <v>90</v>
      </c>
      <c r="AW1338">
        <v>2</v>
      </c>
      <c r="AY1338">
        <v>76515</v>
      </c>
    </row>
    <row r="1339" spans="1:51" ht="12.75" customHeight="1" x14ac:dyDescent="0.2">
      <c r="A1339" t="s">
        <v>75</v>
      </c>
      <c r="B1339">
        <v>1999</v>
      </c>
      <c r="C1339" t="s">
        <v>90</v>
      </c>
      <c r="D1339" t="s">
        <v>90</v>
      </c>
      <c r="G1339">
        <v>1</v>
      </c>
      <c r="H1339" t="s">
        <v>90</v>
      </c>
      <c r="I1339" t="s">
        <v>90</v>
      </c>
      <c r="J1339" t="s">
        <v>90</v>
      </c>
      <c r="K1339" t="s">
        <v>90</v>
      </c>
      <c r="L1339" t="s">
        <v>90</v>
      </c>
      <c r="M1339" t="s">
        <v>90</v>
      </c>
      <c r="N1339" t="s">
        <v>90</v>
      </c>
      <c r="O1339">
        <v>1</v>
      </c>
      <c r="P1339" t="s">
        <v>90</v>
      </c>
      <c r="Q1339" t="s">
        <v>90</v>
      </c>
      <c r="R1339" t="s">
        <v>90</v>
      </c>
      <c r="S1339" t="s">
        <v>90</v>
      </c>
      <c r="T1339" t="s">
        <v>90</v>
      </c>
      <c r="U1339" t="s">
        <v>90</v>
      </c>
      <c r="V1339" t="s">
        <v>90</v>
      </c>
      <c r="W1339" t="s">
        <v>90</v>
      </c>
      <c r="X1339" t="s">
        <v>90</v>
      </c>
      <c r="Y1339" t="s">
        <v>90</v>
      </c>
      <c r="Z1339" t="s">
        <v>90</v>
      </c>
      <c r="AA1339" t="s">
        <v>90</v>
      </c>
      <c r="AB1339" t="s">
        <v>90</v>
      </c>
      <c r="AC1339">
        <v>1305</v>
      </c>
      <c r="AD1339">
        <f>AC1339/AY1339</f>
        <v>1.4609359169695822E-2</v>
      </c>
      <c r="AH1339" t="s">
        <v>90</v>
      </c>
      <c r="AI1339" t="s">
        <v>90</v>
      </c>
      <c r="AJ1339" t="s">
        <v>90</v>
      </c>
      <c r="AK1339" t="s">
        <v>90</v>
      </c>
      <c r="AL1339" t="s">
        <v>90</v>
      </c>
      <c r="AM1339" t="s">
        <v>90</v>
      </c>
      <c r="AN1339">
        <v>0</v>
      </c>
      <c r="AO1339" t="s">
        <v>90</v>
      </c>
      <c r="AP1339" t="s">
        <v>90</v>
      </c>
      <c r="AQ1339">
        <v>0</v>
      </c>
      <c r="AR1339" t="s">
        <v>90</v>
      </c>
      <c r="AT1339" t="s">
        <v>90</v>
      </c>
      <c r="AU1339" t="s">
        <v>90</v>
      </c>
      <c r="AW1339">
        <v>2</v>
      </c>
      <c r="AY1339">
        <v>89326.3</v>
      </c>
    </row>
    <row r="1340" spans="1:51" ht="12.75" customHeight="1" x14ac:dyDescent="0.2">
      <c r="A1340" t="s">
        <v>76</v>
      </c>
      <c r="B1340">
        <v>1999</v>
      </c>
      <c r="C1340" t="s">
        <v>90</v>
      </c>
      <c r="D1340" t="s">
        <v>90</v>
      </c>
      <c r="G1340">
        <v>1</v>
      </c>
      <c r="H1340" t="s">
        <v>90</v>
      </c>
      <c r="I1340" t="s">
        <v>90</v>
      </c>
      <c r="J1340" t="s">
        <v>90</v>
      </c>
      <c r="K1340" t="s">
        <v>90</v>
      </c>
      <c r="L1340" t="s">
        <v>90</v>
      </c>
      <c r="M1340" t="s">
        <v>90</v>
      </c>
      <c r="N1340" t="s">
        <v>90</v>
      </c>
      <c r="O1340">
        <v>0</v>
      </c>
      <c r="P1340" t="s">
        <v>90</v>
      </c>
      <c r="Q1340" t="s">
        <v>90</v>
      </c>
      <c r="R1340" t="s">
        <v>90</v>
      </c>
      <c r="S1340" t="s">
        <v>90</v>
      </c>
      <c r="T1340" t="s">
        <v>90</v>
      </c>
      <c r="U1340" t="s">
        <v>90</v>
      </c>
      <c r="V1340" t="s">
        <v>90</v>
      </c>
      <c r="W1340" t="s">
        <v>90</v>
      </c>
      <c r="X1340" t="s">
        <v>90</v>
      </c>
      <c r="Y1340" t="s">
        <v>90</v>
      </c>
      <c r="Z1340" t="s">
        <v>90</v>
      </c>
      <c r="AA1340" t="s">
        <v>90</v>
      </c>
      <c r="AB1340" t="s">
        <v>90</v>
      </c>
      <c r="AC1340">
        <v>30868</v>
      </c>
      <c r="AD1340">
        <f>AC1340/AY1340</f>
        <v>9.0271563346259354E-2</v>
      </c>
      <c r="AH1340" t="s">
        <v>90</v>
      </c>
      <c r="AI1340" t="s">
        <v>90</v>
      </c>
      <c r="AJ1340" t="s">
        <v>90</v>
      </c>
      <c r="AK1340" t="s">
        <v>90</v>
      </c>
      <c r="AL1340" t="s">
        <v>90</v>
      </c>
      <c r="AM1340" t="s">
        <v>90</v>
      </c>
      <c r="AN1340">
        <v>0</v>
      </c>
      <c r="AO1340" t="s">
        <v>90</v>
      </c>
      <c r="AP1340" t="s">
        <v>90</v>
      </c>
      <c r="AQ1340">
        <v>1</v>
      </c>
      <c r="AR1340" t="s">
        <v>90</v>
      </c>
      <c r="AT1340" t="s">
        <v>90</v>
      </c>
      <c r="AU1340" t="s">
        <v>90</v>
      </c>
      <c r="AW1340">
        <v>2</v>
      </c>
      <c r="AY1340">
        <v>341946</v>
      </c>
    </row>
    <row r="1341" spans="1:51" ht="12.75" customHeight="1" x14ac:dyDescent="0.2">
      <c r="A1341" t="s">
        <v>77</v>
      </c>
      <c r="B1341">
        <v>1999</v>
      </c>
      <c r="C1341" t="s">
        <v>90</v>
      </c>
      <c r="D1341" t="s">
        <v>90</v>
      </c>
      <c r="G1341">
        <v>1</v>
      </c>
      <c r="H1341" t="s">
        <v>90</v>
      </c>
      <c r="I1341" t="s">
        <v>90</v>
      </c>
      <c r="J1341" t="s">
        <v>90</v>
      </c>
      <c r="K1341" t="s">
        <v>90</v>
      </c>
      <c r="L1341" t="s">
        <v>90</v>
      </c>
      <c r="M1341" t="s">
        <v>90</v>
      </c>
      <c r="N1341" t="s">
        <v>90</v>
      </c>
      <c r="O1341">
        <v>1</v>
      </c>
      <c r="P1341" t="s">
        <v>90</v>
      </c>
      <c r="Q1341" t="s">
        <v>90</v>
      </c>
      <c r="R1341" t="s">
        <v>90</v>
      </c>
      <c r="S1341" t="s">
        <v>90</v>
      </c>
      <c r="T1341" t="s">
        <v>90</v>
      </c>
      <c r="U1341" t="s">
        <v>90</v>
      </c>
      <c r="V1341" t="s">
        <v>90</v>
      </c>
      <c r="W1341" t="s">
        <v>90</v>
      </c>
      <c r="X1341" t="s">
        <v>90</v>
      </c>
      <c r="Y1341" t="s">
        <v>90</v>
      </c>
      <c r="Z1341" t="s">
        <v>90</v>
      </c>
      <c r="AA1341" t="s">
        <v>90</v>
      </c>
      <c r="AB1341" t="s">
        <v>90</v>
      </c>
      <c r="AC1341">
        <v>5806</v>
      </c>
      <c r="AD1341">
        <f>AC1341/AY1341</f>
        <v>0.20132878384376385</v>
      </c>
      <c r="AH1341" t="s">
        <v>90</v>
      </c>
      <c r="AI1341" t="s">
        <v>90</v>
      </c>
      <c r="AJ1341" t="s">
        <v>90</v>
      </c>
      <c r="AK1341" t="s">
        <v>90</v>
      </c>
      <c r="AL1341" t="s">
        <v>90</v>
      </c>
      <c r="AM1341" t="s">
        <v>90</v>
      </c>
      <c r="AN1341">
        <v>0</v>
      </c>
      <c r="AO1341" t="s">
        <v>90</v>
      </c>
      <c r="AP1341" t="s">
        <v>90</v>
      </c>
      <c r="AQ1341">
        <v>0</v>
      </c>
      <c r="AR1341" t="s">
        <v>90</v>
      </c>
      <c r="AT1341" t="s">
        <v>90</v>
      </c>
      <c r="AU1341" t="s">
        <v>90</v>
      </c>
      <c r="AW1341">
        <v>2</v>
      </c>
      <c r="AY1341">
        <v>28838.400000000001</v>
      </c>
    </row>
    <row r="1342" spans="1:51" ht="12.75" customHeight="1" x14ac:dyDescent="0.2">
      <c r="A1342" t="s">
        <v>78</v>
      </c>
      <c r="B1342">
        <v>1999</v>
      </c>
      <c r="C1342" t="s">
        <v>90</v>
      </c>
      <c r="D1342" t="s">
        <v>90</v>
      </c>
      <c r="G1342">
        <v>1</v>
      </c>
      <c r="H1342" t="s">
        <v>90</v>
      </c>
      <c r="I1342" t="s">
        <v>90</v>
      </c>
      <c r="J1342" t="s">
        <v>90</v>
      </c>
      <c r="K1342" t="s">
        <v>90</v>
      </c>
      <c r="L1342" t="s">
        <v>90</v>
      </c>
      <c r="M1342" t="s">
        <v>90</v>
      </c>
      <c r="N1342" t="s">
        <v>90</v>
      </c>
      <c r="O1342">
        <v>1</v>
      </c>
      <c r="P1342" t="s">
        <v>90</v>
      </c>
      <c r="Q1342" t="s">
        <v>90</v>
      </c>
      <c r="R1342" t="s">
        <v>90</v>
      </c>
      <c r="S1342" t="s">
        <v>90</v>
      </c>
      <c r="T1342" t="s">
        <v>90</v>
      </c>
      <c r="U1342" t="s">
        <v>90</v>
      </c>
      <c r="V1342" t="s">
        <v>90</v>
      </c>
      <c r="W1342" t="s">
        <v>90</v>
      </c>
      <c r="X1342" t="s">
        <v>90</v>
      </c>
      <c r="Y1342" t="s">
        <v>90</v>
      </c>
      <c r="Z1342" t="s">
        <v>90</v>
      </c>
      <c r="AA1342" t="s">
        <v>90</v>
      </c>
      <c r="AB1342" t="s">
        <v>90</v>
      </c>
      <c r="AC1342">
        <v>34760</v>
      </c>
      <c r="AD1342">
        <f>AC1342/AY1342</f>
        <v>0.37782198019586744</v>
      </c>
      <c r="AH1342" t="s">
        <v>90</v>
      </c>
      <c r="AI1342" t="s">
        <v>90</v>
      </c>
      <c r="AJ1342" t="s">
        <v>90</v>
      </c>
      <c r="AK1342" t="s">
        <v>90</v>
      </c>
      <c r="AL1342" t="s">
        <v>90</v>
      </c>
      <c r="AM1342" t="s">
        <v>90</v>
      </c>
      <c r="AN1342">
        <v>0</v>
      </c>
      <c r="AO1342" t="s">
        <v>90</v>
      </c>
      <c r="AP1342" t="s">
        <v>90</v>
      </c>
      <c r="AQ1342">
        <v>0</v>
      </c>
      <c r="AR1342" t="s">
        <v>90</v>
      </c>
      <c r="AT1342" t="s">
        <v>90</v>
      </c>
      <c r="AU1342" t="s">
        <v>90</v>
      </c>
      <c r="AW1342">
        <v>2</v>
      </c>
      <c r="AY1342">
        <v>92001</v>
      </c>
    </row>
    <row r="1343" spans="1:51" ht="12.75" customHeight="1" x14ac:dyDescent="0.2">
      <c r="A1343" t="s">
        <v>80</v>
      </c>
      <c r="B1343">
        <v>1999</v>
      </c>
      <c r="C1343" t="s">
        <v>90</v>
      </c>
      <c r="D1343" t="s">
        <v>90</v>
      </c>
      <c r="G1343">
        <v>1</v>
      </c>
      <c r="H1343" t="s">
        <v>90</v>
      </c>
      <c r="I1343" t="s">
        <v>90</v>
      </c>
      <c r="J1343" t="s">
        <v>90</v>
      </c>
      <c r="K1343" t="s">
        <v>90</v>
      </c>
      <c r="L1343" t="s">
        <v>90</v>
      </c>
      <c r="M1343" t="s">
        <v>90</v>
      </c>
      <c r="N1343" t="s">
        <v>90</v>
      </c>
      <c r="O1343">
        <v>1</v>
      </c>
      <c r="P1343" t="s">
        <v>90</v>
      </c>
      <c r="Q1343" t="s">
        <v>90</v>
      </c>
      <c r="R1343" t="s">
        <v>90</v>
      </c>
      <c r="S1343" t="s">
        <v>90</v>
      </c>
      <c r="T1343" t="s">
        <v>90</v>
      </c>
      <c r="U1343" t="s">
        <v>90</v>
      </c>
      <c r="V1343" t="s">
        <v>90</v>
      </c>
      <c r="W1343" t="s">
        <v>90</v>
      </c>
      <c r="X1343" t="s">
        <v>90</v>
      </c>
      <c r="Y1343" t="s">
        <v>90</v>
      </c>
      <c r="Z1343" t="s">
        <v>90</v>
      </c>
      <c r="AA1343" t="s">
        <v>90</v>
      </c>
      <c r="AB1343" t="s">
        <v>90</v>
      </c>
      <c r="AC1343">
        <v>1778</v>
      </c>
      <c r="AD1343">
        <f>AC1343/AY1343</f>
        <v>9.5235544604836769E-2</v>
      </c>
      <c r="AE1343">
        <v>47.548000000000002</v>
      </c>
      <c r="AH1343" t="s">
        <v>90</v>
      </c>
      <c r="AI1343" t="s">
        <v>90</v>
      </c>
      <c r="AJ1343" t="s">
        <v>90</v>
      </c>
      <c r="AK1343" t="s">
        <v>90</v>
      </c>
      <c r="AL1343" t="s">
        <v>90</v>
      </c>
      <c r="AM1343" t="s">
        <v>90</v>
      </c>
      <c r="AN1343">
        <v>0</v>
      </c>
      <c r="AO1343" t="s">
        <v>90</v>
      </c>
      <c r="AP1343" t="s">
        <v>90</v>
      </c>
      <c r="AQ1343">
        <v>0</v>
      </c>
      <c r="AR1343" t="s">
        <v>90</v>
      </c>
      <c r="AT1343" t="s">
        <v>90</v>
      </c>
      <c r="AU1343" t="s">
        <v>90</v>
      </c>
      <c r="AW1343">
        <v>2</v>
      </c>
      <c r="AY1343">
        <v>18669.5</v>
      </c>
    </row>
    <row r="1344" spans="1:51" ht="12.75" customHeight="1" x14ac:dyDescent="0.2">
      <c r="A1344" t="s">
        <v>81</v>
      </c>
      <c r="B1344">
        <v>1999</v>
      </c>
      <c r="C1344" t="s">
        <v>90</v>
      </c>
      <c r="D1344" t="s">
        <v>90</v>
      </c>
      <c r="G1344">
        <v>1</v>
      </c>
      <c r="H1344" t="s">
        <v>90</v>
      </c>
      <c r="I1344" t="s">
        <v>90</v>
      </c>
      <c r="J1344" t="s">
        <v>90</v>
      </c>
      <c r="K1344" t="s">
        <v>90</v>
      </c>
      <c r="L1344" t="s">
        <v>90</v>
      </c>
      <c r="M1344" t="s">
        <v>90</v>
      </c>
      <c r="N1344" t="s">
        <v>90</v>
      </c>
      <c r="O1344">
        <v>1</v>
      </c>
      <c r="P1344" t="s">
        <v>90</v>
      </c>
      <c r="Q1344" t="s">
        <v>90</v>
      </c>
      <c r="R1344" t="s">
        <v>90</v>
      </c>
      <c r="S1344" t="s">
        <v>90</v>
      </c>
      <c r="T1344" t="s">
        <v>90</v>
      </c>
      <c r="U1344" t="s">
        <v>90</v>
      </c>
      <c r="V1344" t="s">
        <v>90</v>
      </c>
      <c r="W1344" t="s">
        <v>90</v>
      </c>
      <c r="X1344" t="s">
        <v>90</v>
      </c>
      <c r="Y1344" t="s">
        <v>90</v>
      </c>
      <c r="Z1344" t="s">
        <v>90</v>
      </c>
      <c r="AA1344" t="s">
        <v>90</v>
      </c>
      <c r="AB1344" t="s">
        <v>90</v>
      </c>
      <c r="AC1344">
        <v>0</v>
      </c>
      <c r="AD1344">
        <f>AC1344/AY1344</f>
        <v>0</v>
      </c>
      <c r="AH1344" t="s">
        <v>90</v>
      </c>
      <c r="AI1344" t="s">
        <v>90</v>
      </c>
      <c r="AJ1344" t="s">
        <v>90</v>
      </c>
      <c r="AK1344" t="s">
        <v>90</v>
      </c>
      <c r="AL1344" t="s">
        <v>90</v>
      </c>
      <c r="AM1344" t="s">
        <v>90</v>
      </c>
      <c r="AN1344">
        <v>0</v>
      </c>
      <c r="AO1344" t="s">
        <v>90</v>
      </c>
      <c r="AP1344" t="s">
        <v>90</v>
      </c>
      <c r="AQ1344">
        <v>0</v>
      </c>
      <c r="AR1344" t="s">
        <v>90</v>
      </c>
      <c r="AT1344" t="s">
        <v>90</v>
      </c>
      <c r="AU1344" t="s">
        <v>90</v>
      </c>
      <c r="AW1344">
        <v>2</v>
      </c>
      <c r="AY1344">
        <v>144365</v>
      </c>
    </row>
    <row r="1345" spans="1:51" ht="12.75" customHeight="1" x14ac:dyDescent="0.2">
      <c r="A1345" t="s">
        <v>82</v>
      </c>
      <c r="B1345">
        <v>1999</v>
      </c>
      <c r="C1345" t="s">
        <v>90</v>
      </c>
      <c r="D1345" t="s">
        <v>90</v>
      </c>
      <c r="G1345">
        <v>1</v>
      </c>
      <c r="H1345" t="s">
        <v>90</v>
      </c>
      <c r="I1345" t="s">
        <v>90</v>
      </c>
      <c r="J1345" t="s">
        <v>90</v>
      </c>
      <c r="K1345" t="s">
        <v>90</v>
      </c>
      <c r="L1345" t="s">
        <v>90</v>
      </c>
      <c r="M1345" t="s">
        <v>90</v>
      </c>
      <c r="N1345" t="s">
        <v>90</v>
      </c>
      <c r="O1345">
        <v>0</v>
      </c>
      <c r="P1345" t="s">
        <v>90</v>
      </c>
      <c r="Q1345" t="s">
        <v>90</v>
      </c>
      <c r="R1345" t="s">
        <v>90</v>
      </c>
      <c r="S1345" t="s">
        <v>90</v>
      </c>
      <c r="T1345" t="s">
        <v>90</v>
      </c>
      <c r="U1345" t="s">
        <v>90</v>
      </c>
      <c r="V1345" t="s">
        <v>90</v>
      </c>
      <c r="W1345" t="s">
        <v>90</v>
      </c>
      <c r="X1345" t="s">
        <v>90</v>
      </c>
      <c r="Y1345" t="s">
        <v>90</v>
      </c>
      <c r="Z1345" t="s">
        <v>90</v>
      </c>
      <c r="AA1345" t="s">
        <v>90</v>
      </c>
      <c r="AB1345" t="s">
        <v>90</v>
      </c>
      <c r="AC1345">
        <v>36303</v>
      </c>
      <c r="AD1345">
        <f>AC1345/AY1345</f>
        <v>6.8692843478408955E-2</v>
      </c>
      <c r="AH1345" t="s">
        <v>90</v>
      </c>
      <c r="AI1345" t="s">
        <v>90</v>
      </c>
      <c r="AJ1345" t="s">
        <v>90</v>
      </c>
      <c r="AK1345" t="s">
        <v>90</v>
      </c>
      <c r="AL1345" t="s">
        <v>90</v>
      </c>
      <c r="AM1345" t="s">
        <v>90</v>
      </c>
      <c r="AN1345">
        <v>0</v>
      </c>
      <c r="AO1345" t="s">
        <v>90</v>
      </c>
      <c r="AP1345" t="s">
        <v>90</v>
      </c>
      <c r="AQ1345">
        <v>0</v>
      </c>
      <c r="AR1345" t="s">
        <v>90</v>
      </c>
      <c r="AT1345" t="s">
        <v>90</v>
      </c>
      <c r="AU1345" t="s">
        <v>90</v>
      </c>
      <c r="AW1345">
        <v>2</v>
      </c>
      <c r="AY1345">
        <v>528483</v>
      </c>
    </row>
    <row r="1346" spans="1:51" ht="12.75" customHeight="1" x14ac:dyDescent="0.2">
      <c r="A1346" t="s">
        <v>83</v>
      </c>
      <c r="B1346">
        <v>1999</v>
      </c>
      <c r="C1346" t="s">
        <v>90</v>
      </c>
      <c r="D1346" t="s">
        <v>90</v>
      </c>
      <c r="G1346">
        <v>1</v>
      </c>
      <c r="H1346" t="s">
        <v>90</v>
      </c>
      <c r="I1346" t="s">
        <v>90</v>
      </c>
      <c r="J1346" t="s">
        <v>90</v>
      </c>
      <c r="K1346" t="s">
        <v>90</v>
      </c>
      <c r="L1346" t="s">
        <v>90</v>
      </c>
      <c r="M1346" t="s">
        <v>90</v>
      </c>
      <c r="N1346" t="s">
        <v>90</v>
      </c>
      <c r="O1346">
        <v>1</v>
      </c>
      <c r="P1346" t="s">
        <v>90</v>
      </c>
      <c r="Q1346" t="s">
        <v>90</v>
      </c>
      <c r="R1346" t="s">
        <v>90</v>
      </c>
      <c r="S1346" t="s">
        <v>90</v>
      </c>
      <c r="T1346" t="s">
        <v>90</v>
      </c>
      <c r="U1346" t="s">
        <v>90</v>
      </c>
      <c r="V1346" t="s">
        <v>90</v>
      </c>
      <c r="W1346" t="s">
        <v>90</v>
      </c>
      <c r="X1346" t="s">
        <v>90</v>
      </c>
      <c r="Y1346" t="s">
        <v>90</v>
      </c>
      <c r="Z1346" t="s">
        <v>90</v>
      </c>
      <c r="AA1346" t="s">
        <v>90</v>
      </c>
      <c r="AB1346" t="s">
        <v>90</v>
      </c>
      <c r="AC1346">
        <v>0</v>
      </c>
      <c r="AD1346">
        <f>AC1346/AY1346</f>
        <v>0</v>
      </c>
      <c r="AH1346" t="s">
        <v>90</v>
      </c>
      <c r="AI1346" t="s">
        <v>90</v>
      </c>
      <c r="AJ1346" t="s">
        <v>90</v>
      </c>
      <c r="AK1346" t="s">
        <v>90</v>
      </c>
      <c r="AL1346" t="s">
        <v>90</v>
      </c>
      <c r="AM1346" t="s">
        <v>90</v>
      </c>
      <c r="AN1346">
        <v>0</v>
      </c>
      <c r="AO1346" t="s">
        <v>90</v>
      </c>
      <c r="AP1346" t="s">
        <v>90</v>
      </c>
      <c r="AQ1346">
        <v>1</v>
      </c>
      <c r="AR1346" t="s">
        <v>90</v>
      </c>
      <c r="AT1346" t="s">
        <v>90</v>
      </c>
      <c r="AU1346" t="s">
        <v>90</v>
      </c>
      <c r="AW1346">
        <v>2</v>
      </c>
      <c r="AY1346">
        <v>50008.3</v>
      </c>
    </row>
    <row r="1347" spans="1:51" ht="12.75" customHeight="1" x14ac:dyDescent="0.2">
      <c r="A1347" t="s">
        <v>84</v>
      </c>
      <c r="B1347">
        <v>1999</v>
      </c>
      <c r="C1347" t="s">
        <v>90</v>
      </c>
      <c r="D1347" t="s">
        <v>90</v>
      </c>
      <c r="G1347">
        <v>1</v>
      </c>
      <c r="H1347" t="s">
        <v>90</v>
      </c>
      <c r="I1347" t="s">
        <v>90</v>
      </c>
      <c r="J1347" t="s">
        <v>90</v>
      </c>
      <c r="K1347" t="s">
        <v>90</v>
      </c>
      <c r="L1347" t="s">
        <v>90</v>
      </c>
      <c r="M1347" t="s">
        <v>90</v>
      </c>
      <c r="N1347" t="s">
        <v>90</v>
      </c>
      <c r="O1347">
        <v>0</v>
      </c>
      <c r="P1347" t="s">
        <v>90</v>
      </c>
      <c r="Q1347" t="s">
        <v>90</v>
      </c>
      <c r="R1347" t="s">
        <v>90</v>
      </c>
      <c r="S1347" t="s">
        <v>90</v>
      </c>
      <c r="T1347" t="s">
        <v>90</v>
      </c>
      <c r="U1347" t="s">
        <v>90</v>
      </c>
      <c r="V1347" t="s">
        <v>90</v>
      </c>
      <c r="W1347" t="s">
        <v>90</v>
      </c>
      <c r="X1347" t="s">
        <v>90</v>
      </c>
      <c r="Y1347" t="s">
        <v>90</v>
      </c>
      <c r="Z1347" t="s">
        <v>90</v>
      </c>
      <c r="AA1347" t="s">
        <v>90</v>
      </c>
      <c r="AB1347" t="s">
        <v>90</v>
      </c>
      <c r="AC1347">
        <v>0</v>
      </c>
      <c r="AD1347">
        <f>AC1347/AY1347</f>
        <v>0</v>
      </c>
      <c r="AH1347" t="s">
        <v>90</v>
      </c>
      <c r="AI1347" t="s">
        <v>90</v>
      </c>
      <c r="AJ1347" t="s">
        <v>90</v>
      </c>
      <c r="AK1347" t="s">
        <v>90</v>
      </c>
      <c r="AL1347" t="s">
        <v>90</v>
      </c>
      <c r="AM1347" t="s">
        <v>90</v>
      </c>
      <c r="AN1347">
        <v>0</v>
      </c>
      <c r="AO1347" t="s">
        <v>90</v>
      </c>
      <c r="AP1347" t="s">
        <v>90</v>
      </c>
      <c r="AQ1347">
        <v>0</v>
      </c>
      <c r="AR1347" t="s">
        <v>90</v>
      </c>
      <c r="AT1347" t="s">
        <v>90</v>
      </c>
      <c r="AU1347" t="s">
        <v>90</v>
      </c>
      <c r="AW1347">
        <v>2</v>
      </c>
      <c r="AY1347">
        <v>15655.6</v>
      </c>
    </row>
    <row r="1348" spans="1:51" ht="12.75" customHeight="1" x14ac:dyDescent="0.2">
      <c r="A1348" t="s">
        <v>85</v>
      </c>
      <c r="B1348">
        <v>1999</v>
      </c>
      <c r="C1348" t="s">
        <v>90</v>
      </c>
      <c r="D1348" t="s">
        <v>90</v>
      </c>
      <c r="G1348">
        <v>1</v>
      </c>
      <c r="H1348" t="s">
        <v>90</v>
      </c>
      <c r="I1348" t="s">
        <v>90</v>
      </c>
      <c r="J1348" t="s">
        <v>90</v>
      </c>
      <c r="K1348" t="s">
        <v>90</v>
      </c>
      <c r="L1348" t="s">
        <v>90</v>
      </c>
      <c r="M1348" t="s">
        <v>90</v>
      </c>
      <c r="N1348" t="s">
        <v>90</v>
      </c>
      <c r="O1348">
        <v>0</v>
      </c>
      <c r="P1348" t="s">
        <v>90</v>
      </c>
      <c r="Q1348" t="s">
        <v>90</v>
      </c>
      <c r="R1348" t="s">
        <v>90</v>
      </c>
      <c r="S1348" t="s">
        <v>90</v>
      </c>
      <c r="T1348" t="s">
        <v>90</v>
      </c>
      <c r="U1348" t="s">
        <v>90</v>
      </c>
      <c r="V1348" t="s">
        <v>90</v>
      </c>
      <c r="W1348" t="s">
        <v>90</v>
      </c>
      <c r="X1348" t="s">
        <v>90</v>
      </c>
      <c r="Y1348" t="s">
        <v>90</v>
      </c>
      <c r="Z1348" t="s">
        <v>90</v>
      </c>
      <c r="AA1348" t="s">
        <v>90</v>
      </c>
      <c r="AB1348" t="s">
        <v>90</v>
      </c>
      <c r="AC1348">
        <v>107</v>
      </c>
      <c r="AD1348">
        <f>AC1348/AY1348</f>
        <v>5.1806698073468679E-4</v>
      </c>
      <c r="AH1348" t="s">
        <v>90</v>
      </c>
      <c r="AI1348" t="s">
        <v>90</v>
      </c>
      <c r="AJ1348" t="s">
        <v>90</v>
      </c>
      <c r="AK1348" t="s">
        <v>90</v>
      </c>
      <c r="AL1348" t="s">
        <v>90</v>
      </c>
      <c r="AM1348" t="s">
        <v>90</v>
      </c>
      <c r="AN1348">
        <v>0</v>
      </c>
      <c r="AO1348" t="s">
        <v>90</v>
      </c>
      <c r="AP1348" t="s">
        <v>90</v>
      </c>
      <c r="AQ1348">
        <v>0.5</v>
      </c>
      <c r="AR1348" t="s">
        <v>90</v>
      </c>
      <c r="AT1348" t="s">
        <v>90</v>
      </c>
      <c r="AU1348" t="s">
        <v>90</v>
      </c>
      <c r="AW1348">
        <v>2</v>
      </c>
      <c r="AY1348">
        <v>206537</v>
      </c>
    </row>
    <row r="1349" spans="1:51" ht="12.75" customHeight="1" x14ac:dyDescent="0.2">
      <c r="A1349" t="s">
        <v>86</v>
      </c>
      <c r="B1349">
        <v>1999</v>
      </c>
      <c r="C1349" t="s">
        <v>90</v>
      </c>
      <c r="D1349" t="s">
        <v>90</v>
      </c>
      <c r="G1349">
        <v>1</v>
      </c>
      <c r="H1349" t="s">
        <v>90</v>
      </c>
      <c r="I1349" t="s">
        <v>90</v>
      </c>
      <c r="J1349" t="s">
        <v>90</v>
      </c>
      <c r="K1349" t="s">
        <v>90</v>
      </c>
      <c r="L1349" t="s">
        <v>90</v>
      </c>
      <c r="M1349" t="s">
        <v>90</v>
      </c>
      <c r="N1349" t="s">
        <v>90</v>
      </c>
      <c r="O1349">
        <v>1</v>
      </c>
      <c r="P1349" t="s">
        <v>90</v>
      </c>
      <c r="Q1349" t="s">
        <v>90</v>
      </c>
      <c r="R1349" t="s">
        <v>90</v>
      </c>
      <c r="S1349" t="s">
        <v>90</v>
      </c>
      <c r="T1349" t="s">
        <v>90</v>
      </c>
      <c r="U1349" t="s">
        <v>90</v>
      </c>
      <c r="V1349" t="s">
        <v>90</v>
      </c>
      <c r="W1349" t="s">
        <v>90</v>
      </c>
      <c r="X1349" t="s">
        <v>90</v>
      </c>
      <c r="Y1349" t="s">
        <v>90</v>
      </c>
      <c r="Z1349" t="s">
        <v>90</v>
      </c>
      <c r="AA1349" t="s">
        <v>90</v>
      </c>
      <c r="AB1349" t="s">
        <v>90</v>
      </c>
      <c r="AC1349">
        <v>1908</v>
      </c>
      <c r="AD1349">
        <f>AC1349/AY1349</f>
        <v>1.0891716472864897E-2</v>
      </c>
      <c r="AH1349" t="s">
        <v>90</v>
      </c>
      <c r="AI1349" t="s">
        <v>90</v>
      </c>
      <c r="AJ1349" t="s">
        <v>90</v>
      </c>
      <c r="AK1349" t="s">
        <v>90</v>
      </c>
      <c r="AL1349" t="s">
        <v>90</v>
      </c>
      <c r="AM1349" t="s">
        <v>90</v>
      </c>
      <c r="AN1349">
        <v>0</v>
      </c>
      <c r="AO1349" t="s">
        <v>90</v>
      </c>
      <c r="AP1349" t="s">
        <v>90</v>
      </c>
      <c r="AQ1349">
        <v>1</v>
      </c>
      <c r="AR1349" t="s">
        <v>90</v>
      </c>
      <c r="AT1349" t="s">
        <v>90</v>
      </c>
      <c r="AU1349" t="s">
        <v>90</v>
      </c>
      <c r="AW1349">
        <v>2</v>
      </c>
      <c r="AY1349">
        <v>175179</v>
      </c>
    </row>
    <row r="1350" spans="1:51" ht="12.75" customHeight="1" x14ac:dyDescent="0.2">
      <c r="A1350" t="s">
        <v>87</v>
      </c>
      <c r="B1350">
        <v>1999</v>
      </c>
      <c r="C1350" t="s">
        <v>90</v>
      </c>
      <c r="D1350" t="s">
        <v>90</v>
      </c>
      <c r="G1350">
        <v>1</v>
      </c>
      <c r="H1350" t="s">
        <v>90</v>
      </c>
      <c r="I1350" t="s">
        <v>90</v>
      </c>
      <c r="J1350" t="s">
        <v>90</v>
      </c>
      <c r="K1350" t="s">
        <v>90</v>
      </c>
      <c r="L1350" t="s">
        <v>90</v>
      </c>
      <c r="M1350" t="s">
        <v>90</v>
      </c>
      <c r="N1350" t="s">
        <v>90</v>
      </c>
      <c r="O1350">
        <v>0</v>
      </c>
      <c r="P1350" t="s">
        <v>90</v>
      </c>
      <c r="Q1350" t="s">
        <v>90</v>
      </c>
      <c r="R1350" t="s">
        <v>90</v>
      </c>
      <c r="S1350" t="s">
        <v>90</v>
      </c>
      <c r="T1350" t="s">
        <v>90</v>
      </c>
      <c r="U1350" t="s">
        <v>90</v>
      </c>
      <c r="V1350" t="s">
        <v>90</v>
      </c>
      <c r="W1350" t="s">
        <v>90</v>
      </c>
      <c r="X1350" t="s">
        <v>90</v>
      </c>
      <c r="Y1350" t="s">
        <v>90</v>
      </c>
      <c r="Z1350" t="s">
        <v>90</v>
      </c>
      <c r="AA1350" t="s">
        <v>90</v>
      </c>
      <c r="AB1350" t="s">
        <v>90</v>
      </c>
      <c r="AC1350">
        <v>7947</v>
      </c>
      <c r="AD1350">
        <f>AC1350/AY1350</f>
        <v>0.21315401967121655</v>
      </c>
      <c r="AH1350" t="s">
        <v>90</v>
      </c>
      <c r="AI1350" t="s">
        <v>90</v>
      </c>
      <c r="AJ1350" t="s">
        <v>90</v>
      </c>
      <c r="AK1350" t="s">
        <v>90</v>
      </c>
      <c r="AL1350" t="s">
        <v>90</v>
      </c>
      <c r="AM1350" t="s">
        <v>90</v>
      </c>
      <c r="AN1350">
        <v>0</v>
      </c>
      <c r="AO1350" t="s">
        <v>90</v>
      </c>
      <c r="AP1350" t="s">
        <v>90</v>
      </c>
      <c r="AQ1350">
        <v>0</v>
      </c>
      <c r="AR1350" t="s">
        <v>90</v>
      </c>
      <c r="AT1350" t="s">
        <v>90</v>
      </c>
      <c r="AU1350" t="s">
        <v>90</v>
      </c>
      <c r="AW1350">
        <v>2</v>
      </c>
      <c r="AY1350">
        <v>37282.9</v>
      </c>
    </row>
    <row r="1351" spans="1:51" ht="12.75" customHeight="1" x14ac:dyDescent="0.2">
      <c r="A1351" t="s">
        <v>88</v>
      </c>
      <c r="B1351">
        <v>1999</v>
      </c>
      <c r="C1351" t="s">
        <v>90</v>
      </c>
      <c r="D1351" t="s">
        <v>90</v>
      </c>
      <c r="G1351">
        <v>1</v>
      </c>
      <c r="H1351" t="s">
        <v>90</v>
      </c>
      <c r="I1351" t="s">
        <v>90</v>
      </c>
      <c r="J1351" t="s">
        <v>90</v>
      </c>
      <c r="K1351" t="s">
        <v>90</v>
      </c>
      <c r="L1351" t="s">
        <v>90</v>
      </c>
      <c r="M1351" t="s">
        <v>90</v>
      </c>
      <c r="N1351" t="s">
        <v>90</v>
      </c>
      <c r="O1351">
        <v>1</v>
      </c>
      <c r="P1351" t="s">
        <v>90</v>
      </c>
      <c r="Q1351" t="s">
        <v>90</v>
      </c>
      <c r="R1351" t="s">
        <v>90</v>
      </c>
      <c r="S1351" t="s">
        <v>90</v>
      </c>
      <c r="T1351" t="s">
        <v>90</v>
      </c>
      <c r="U1351" t="s">
        <v>90</v>
      </c>
      <c r="V1351" t="s">
        <v>90</v>
      </c>
      <c r="W1351" t="s">
        <v>90</v>
      </c>
      <c r="X1351" t="s">
        <v>90</v>
      </c>
      <c r="Y1351" t="s">
        <v>90</v>
      </c>
      <c r="Z1351" t="s">
        <v>90</v>
      </c>
      <c r="AA1351" t="s">
        <v>90</v>
      </c>
      <c r="AB1351" t="s">
        <v>90</v>
      </c>
      <c r="AC1351">
        <v>3957</v>
      </c>
      <c r="AD1351">
        <f>AC1351/AY1351</f>
        <v>2.7217949952538827E-2</v>
      </c>
      <c r="AH1351" t="s">
        <v>90</v>
      </c>
      <c r="AI1351" t="s">
        <v>90</v>
      </c>
      <c r="AJ1351" t="s">
        <v>90</v>
      </c>
      <c r="AK1351" t="s">
        <v>90</v>
      </c>
      <c r="AL1351" t="s">
        <v>90</v>
      </c>
      <c r="AM1351" t="s">
        <v>90</v>
      </c>
      <c r="AN1351">
        <v>0</v>
      </c>
      <c r="AO1351" t="s">
        <v>90</v>
      </c>
      <c r="AP1351" t="s">
        <v>90</v>
      </c>
      <c r="AQ1351">
        <v>0</v>
      </c>
      <c r="AR1351" t="s">
        <v>90</v>
      </c>
      <c r="AT1351" t="s">
        <v>90</v>
      </c>
      <c r="AU1351" t="s">
        <v>90</v>
      </c>
      <c r="AW1351">
        <v>2</v>
      </c>
      <c r="AY1351">
        <v>145382</v>
      </c>
    </row>
    <row r="1352" spans="1:51" ht="12.75" customHeight="1" x14ac:dyDescent="0.2">
      <c r="A1352" t="s">
        <v>89</v>
      </c>
      <c r="B1352">
        <v>1999</v>
      </c>
      <c r="C1352" t="s">
        <v>90</v>
      </c>
      <c r="D1352" t="s">
        <v>90</v>
      </c>
      <c r="G1352">
        <v>1</v>
      </c>
      <c r="H1352" t="s">
        <v>90</v>
      </c>
      <c r="I1352" t="s">
        <v>90</v>
      </c>
      <c r="J1352" t="s">
        <v>90</v>
      </c>
      <c r="K1352" t="s">
        <v>90</v>
      </c>
      <c r="L1352" t="s">
        <v>90</v>
      </c>
      <c r="M1352" t="s">
        <v>90</v>
      </c>
      <c r="N1352" t="s">
        <v>90</v>
      </c>
      <c r="O1352">
        <v>0</v>
      </c>
      <c r="P1352" t="s">
        <v>90</v>
      </c>
      <c r="Q1352" t="s">
        <v>90</v>
      </c>
      <c r="R1352" t="s">
        <v>90</v>
      </c>
      <c r="S1352" t="s">
        <v>90</v>
      </c>
      <c r="T1352" t="s">
        <v>90</v>
      </c>
      <c r="U1352" t="s">
        <v>90</v>
      </c>
      <c r="V1352" t="s">
        <v>90</v>
      </c>
      <c r="W1352" t="s">
        <v>90</v>
      </c>
      <c r="X1352" t="s">
        <v>90</v>
      </c>
      <c r="Y1352" t="s">
        <v>90</v>
      </c>
      <c r="Z1352" t="s">
        <v>90</v>
      </c>
      <c r="AA1352" t="s">
        <v>90</v>
      </c>
      <c r="AB1352" t="s">
        <v>90</v>
      </c>
      <c r="AC1352">
        <v>294</v>
      </c>
      <c r="AD1352">
        <f>AC1352/AY1352</f>
        <v>2.2872257662984286E-2</v>
      </c>
      <c r="AH1352" t="s">
        <v>90</v>
      </c>
      <c r="AI1352" t="s">
        <v>90</v>
      </c>
      <c r="AJ1352" t="s">
        <v>90</v>
      </c>
      <c r="AK1352" t="s">
        <v>90</v>
      </c>
      <c r="AL1352" t="s">
        <v>90</v>
      </c>
      <c r="AM1352" t="s">
        <v>90</v>
      </c>
      <c r="AN1352">
        <v>0</v>
      </c>
      <c r="AO1352" t="s">
        <v>90</v>
      </c>
      <c r="AP1352" t="s">
        <v>90</v>
      </c>
      <c r="AQ1352">
        <v>1</v>
      </c>
      <c r="AR1352" t="s">
        <v>90</v>
      </c>
      <c r="AT1352" t="s">
        <v>90</v>
      </c>
      <c r="AU1352" t="s">
        <v>90</v>
      </c>
      <c r="AW1352">
        <v>2</v>
      </c>
      <c r="AY1352">
        <v>12854</v>
      </c>
    </row>
    <row r="1353" spans="1:51" ht="12.75" customHeight="1" x14ac:dyDescent="0.2">
      <c r="A1353" t="s">
        <v>34</v>
      </c>
      <c r="B1353">
        <v>2000</v>
      </c>
      <c r="C1353" t="s">
        <v>90</v>
      </c>
      <c r="D1353" t="s">
        <v>90</v>
      </c>
      <c r="E1353">
        <v>0</v>
      </c>
      <c r="F1353">
        <v>0</v>
      </c>
      <c r="G1353">
        <v>1</v>
      </c>
      <c r="H1353">
        <v>1</v>
      </c>
      <c r="I1353" s="1">
        <f>G1353+H1353</f>
        <v>2</v>
      </c>
      <c r="J1353">
        <v>1</v>
      </c>
      <c r="K1353">
        <v>1</v>
      </c>
      <c r="L1353">
        <v>1</v>
      </c>
      <c r="M1353">
        <v>0</v>
      </c>
      <c r="N1353">
        <v>0</v>
      </c>
      <c r="O1353">
        <v>1</v>
      </c>
      <c r="P1353">
        <v>1</v>
      </c>
      <c r="Q1353">
        <v>1</v>
      </c>
      <c r="R1353">
        <v>0</v>
      </c>
      <c r="S1353" t="s">
        <v>90</v>
      </c>
      <c r="T1353" t="s">
        <v>90</v>
      </c>
      <c r="U1353" t="s">
        <v>90</v>
      </c>
      <c r="V1353">
        <v>0</v>
      </c>
      <c r="W1353">
        <v>0</v>
      </c>
      <c r="X1353">
        <v>0</v>
      </c>
      <c r="Y1353">
        <v>1</v>
      </c>
      <c r="Z1353">
        <v>1</v>
      </c>
      <c r="AA1353">
        <v>0</v>
      </c>
      <c r="AB1353">
        <v>0</v>
      </c>
      <c r="AC1353">
        <v>3836</v>
      </c>
      <c r="AD1353">
        <f>AC1353/AY1353</f>
        <v>3.5925676181913536E-2</v>
      </c>
      <c r="AE1353">
        <v>0</v>
      </c>
      <c r="AF1353">
        <f>AE1353/AY1353</f>
        <v>0</v>
      </c>
      <c r="AG1353">
        <f>LN(AE1353+1)/LN(AY1353)</f>
        <v>0</v>
      </c>
      <c r="AH1353">
        <v>0</v>
      </c>
      <c r="AI1353">
        <v>1</v>
      </c>
      <c r="AJ1353">
        <v>1</v>
      </c>
      <c r="AK1353">
        <v>1</v>
      </c>
      <c r="AL1353">
        <v>0</v>
      </c>
      <c r="AM1353" s="1">
        <f>(AI1353+AK1353+AJ1353)*(0.75+0.25*AL1353)</f>
        <v>2.25</v>
      </c>
      <c r="AN1353">
        <v>0</v>
      </c>
      <c r="AO1353">
        <v>0</v>
      </c>
      <c r="AP1353">
        <v>1</v>
      </c>
      <c r="AQ1353">
        <v>0</v>
      </c>
      <c r="AR1353">
        <v>0</v>
      </c>
      <c r="AS1353">
        <f>IF(AR1353&gt;0.75,AR1353,0)</f>
        <v>0</v>
      </c>
      <c r="AT1353">
        <v>0</v>
      </c>
      <c r="AU1353" t="s">
        <v>90</v>
      </c>
      <c r="AV1353">
        <v>0</v>
      </c>
      <c r="AW1353">
        <v>2</v>
      </c>
      <c r="AX1353">
        <v>0</v>
      </c>
      <c r="AY1353">
        <v>106776</v>
      </c>
    </row>
    <row r="1354" spans="1:51" ht="12.75" customHeight="1" x14ac:dyDescent="0.2">
      <c r="A1354" t="s">
        <v>35</v>
      </c>
      <c r="B1354">
        <v>2000</v>
      </c>
      <c r="C1354" t="s">
        <v>90</v>
      </c>
      <c r="D1354" t="s">
        <v>90</v>
      </c>
      <c r="E1354">
        <v>0</v>
      </c>
      <c r="F1354">
        <v>0</v>
      </c>
      <c r="G1354">
        <v>1</v>
      </c>
      <c r="H1354">
        <v>0</v>
      </c>
      <c r="I1354" s="1">
        <f>G1354+H1354</f>
        <v>1</v>
      </c>
      <c r="J1354">
        <v>0</v>
      </c>
      <c r="K1354">
        <v>1</v>
      </c>
      <c r="L1354">
        <v>0</v>
      </c>
      <c r="M1354">
        <v>0</v>
      </c>
      <c r="N1354">
        <v>0</v>
      </c>
      <c r="O1354">
        <v>1</v>
      </c>
      <c r="P1354">
        <v>0</v>
      </c>
      <c r="Q1354">
        <v>1</v>
      </c>
      <c r="R1354">
        <v>0</v>
      </c>
      <c r="S1354" t="s">
        <v>90</v>
      </c>
      <c r="T1354" t="s">
        <v>90</v>
      </c>
      <c r="U1354" t="s">
        <v>90</v>
      </c>
      <c r="V1354">
        <v>0</v>
      </c>
      <c r="W1354">
        <v>0</v>
      </c>
      <c r="X1354">
        <v>0</v>
      </c>
      <c r="Y1354">
        <v>0</v>
      </c>
      <c r="Z1354">
        <v>1</v>
      </c>
      <c r="AA1354">
        <v>0</v>
      </c>
      <c r="AB1354">
        <v>0</v>
      </c>
      <c r="AC1354">
        <v>2335</v>
      </c>
      <c r="AD1354">
        <f>AC1354/AY1354</f>
        <v>0.12268230274944963</v>
      </c>
      <c r="AE1354">
        <v>0</v>
      </c>
      <c r="AF1354">
        <f>AE1354/AY1354</f>
        <v>0</v>
      </c>
      <c r="AG1354">
        <f>LN(AE1354+1)/LN(AY1354)</f>
        <v>0</v>
      </c>
      <c r="AH1354">
        <v>0.5</v>
      </c>
      <c r="AI1354">
        <v>1</v>
      </c>
      <c r="AJ1354">
        <v>1</v>
      </c>
      <c r="AK1354">
        <v>1</v>
      </c>
      <c r="AL1354">
        <v>1</v>
      </c>
      <c r="AM1354" s="1">
        <f>(AI1354+AK1354+AJ1354)*(0.75+0.25*AL1354)</f>
        <v>3</v>
      </c>
      <c r="AN1354">
        <v>0</v>
      </c>
      <c r="AO1354">
        <v>0</v>
      </c>
      <c r="AP1354">
        <v>0</v>
      </c>
      <c r="AQ1354">
        <v>1</v>
      </c>
      <c r="AR1354">
        <v>0</v>
      </c>
      <c r="AS1354">
        <f>IF(AR1354&gt;0.75,AR1354,0)</f>
        <v>0</v>
      </c>
      <c r="AT1354">
        <v>0</v>
      </c>
      <c r="AU1354" t="s">
        <v>90</v>
      </c>
      <c r="AV1354">
        <v>0</v>
      </c>
      <c r="AW1354">
        <v>2</v>
      </c>
      <c r="AX1354">
        <v>1</v>
      </c>
      <c r="AY1354">
        <v>19032.900000000001</v>
      </c>
    </row>
    <row r="1355" spans="1:51" ht="12.75" customHeight="1" x14ac:dyDescent="0.2">
      <c r="A1355" t="s">
        <v>36</v>
      </c>
      <c r="B1355">
        <v>2000</v>
      </c>
      <c r="C1355" t="s">
        <v>90</v>
      </c>
      <c r="D1355" t="s">
        <v>90</v>
      </c>
      <c r="E1355">
        <v>0</v>
      </c>
      <c r="F1355">
        <v>0</v>
      </c>
      <c r="G1355">
        <v>1</v>
      </c>
      <c r="H1355">
        <v>0</v>
      </c>
      <c r="I1355" s="1">
        <f>G1355+H1355</f>
        <v>1</v>
      </c>
      <c r="J1355">
        <v>0</v>
      </c>
      <c r="K1355">
        <v>1</v>
      </c>
      <c r="L1355">
        <v>0</v>
      </c>
      <c r="M1355">
        <v>0</v>
      </c>
      <c r="N1355">
        <v>0</v>
      </c>
      <c r="O1355">
        <v>1</v>
      </c>
      <c r="P1355">
        <v>1</v>
      </c>
      <c r="Q1355">
        <v>1</v>
      </c>
      <c r="R1355">
        <v>0</v>
      </c>
      <c r="S1355" t="s">
        <v>90</v>
      </c>
      <c r="T1355" t="s">
        <v>90</v>
      </c>
      <c r="U1355" t="s">
        <v>90</v>
      </c>
      <c r="V1355">
        <v>0</v>
      </c>
      <c r="W1355">
        <v>0</v>
      </c>
      <c r="X1355">
        <v>0</v>
      </c>
      <c r="Y1355">
        <v>1</v>
      </c>
      <c r="Z1355">
        <v>1</v>
      </c>
      <c r="AA1355">
        <v>0</v>
      </c>
      <c r="AB1355">
        <v>0</v>
      </c>
      <c r="AC1355">
        <v>3222</v>
      </c>
      <c r="AD1355">
        <f>AC1355/AY1355</f>
        <v>2.4567851342386787E-2</v>
      </c>
      <c r="AE1355">
        <v>0</v>
      </c>
      <c r="AF1355">
        <f>AE1355/AY1355</f>
        <v>0</v>
      </c>
      <c r="AG1355">
        <f>LN(AE1355+1)/LN(AY1355)</f>
        <v>0</v>
      </c>
      <c r="AH1355">
        <v>1</v>
      </c>
      <c r="AI1355">
        <v>0</v>
      </c>
      <c r="AJ1355">
        <v>0</v>
      </c>
      <c r="AK1355">
        <v>0</v>
      </c>
      <c r="AL1355">
        <v>0</v>
      </c>
      <c r="AM1355" s="1">
        <f>(AI1355+AK1355+AJ1355)*(0.75+0.25*AL1355)</f>
        <v>0</v>
      </c>
      <c r="AN1355">
        <v>0</v>
      </c>
      <c r="AO1355">
        <v>0</v>
      </c>
      <c r="AP1355">
        <v>0.75</v>
      </c>
      <c r="AQ1355">
        <v>0</v>
      </c>
      <c r="AR1355">
        <v>0</v>
      </c>
      <c r="AS1355">
        <f>IF(AR1355&gt;0.75,AR1355,0)</f>
        <v>0</v>
      </c>
      <c r="AT1355">
        <v>0</v>
      </c>
      <c r="AU1355" t="s">
        <v>90</v>
      </c>
      <c r="AV1355">
        <v>0</v>
      </c>
      <c r="AW1355">
        <v>2</v>
      </c>
      <c r="AX1355">
        <v>0</v>
      </c>
      <c r="AY1355">
        <v>131147</v>
      </c>
    </row>
    <row r="1356" spans="1:51" ht="12.75" customHeight="1" x14ac:dyDescent="0.2">
      <c r="A1356" t="s">
        <v>38</v>
      </c>
      <c r="B1356">
        <v>2000</v>
      </c>
      <c r="C1356" t="s">
        <v>90</v>
      </c>
      <c r="D1356" t="s">
        <v>90</v>
      </c>
      <c r="E1356">
        <v>0</v>
      </c>
      <c r="F1356">
        <v>0</v>
      </c>
      <c r="G1356">
        <v>1</v>
      </c>
      <c r="H1356">
        <v>0</v>
      </c>
      <c r="I1356" s="1">
        <f>G1356+H1356</f>
        <v>1</v>
      </c>
      <c r="J1356">
        <v>0</v>
      </c>
      <c r="K1356">
        <v>1</v>
      </c>
      <c r="L1356">
        <v>0</v>
      </c>
      <c r="M1356">
        <v>0</v>
      </c>
      <c r="N1356">
        <v>0</v>
      </c>
      <c r="O1356">
        <v>0</v>
      </c>
      <c r="P1356">
        <v>1</v>
      </c>
      <c r="Q1356">
        <v>1</v>
      </c>
      <c r="R1356">
        <v>0</v>
      </c>
      <c r="S1356" t="s">
        <v>90</v>
      </c>
      <c r="T1356" t="s">
        <v>90</v>
      </c>
      <c r="U1356" t="s">
        <v>90</v>
      </c>
      <c r="V1356">
        <v>0</v>
      </c>
      <c r="W1356">
        <v>0</v>
      </c>
      <c r="X1356">
        <v>0</v>
      </c>
      <c r="Y1356">
        <v>1</v>
      </c>
      <c r="Z1356">
        <v>1</v>
      </c>
      <c r="AA1356">
        <v>0</v>
      </c>
      <c r="AB1356">
        <v>0</v>
      </c>
      <c r="AC1356">
        <v>6641</v>
      </c>
      <c r="AD1356">
        <f>AC1356/AY1356</f>
        <v>0.11188761705153132</v>
      </c>
      <c r="AE1356">
        <v>0</v>
      </c>
      <c r="AF1356">
        <f>AE1356/AY1356</f>
        <v>0</v>
      </c>
      <c r="AG1356">
        <f>LN(AE1356+1)/LN(AY1356)</f>
        <v>0</v>
      </c>
      <c r="AH1356">
        <v>0</v>
      </c>
      <c r="AI1356">
        <v>1</v>
      </c>
      <c r="AJ1356">
        <v>1</v>
      </c>
      <c r="AK1356">
        <v>1</v>
      </c>
      <c r="AL1356">
        <v>0</v>
      </c>
      <c r="AM1356" s="1">
        <f>(AI1356+AK1356+AJ1356)*(0.75+0.25*AL1356)</f>
        <v>2.25</v>
      </c>
      <c r="AN1356">
        <v>0</v>
      </c>
      <c r="AO1356">
        <v>0</v>
      </c>
      <c r="AP1356">
        <v>0</v>
      </c>
      <c r="AQ1356">
        <v>0</v>
      </c>
      <c r="AR1356">
        <v>0</v>
      </c>
      <c r="AS1356">
        <f>IF(AR1356&gt;0.75,AR1356,0)</f>
        <v>0</v>
      </c>
      <c r="AT1356">
        <v>0</v>
      </c>
      <c r="AU1356" t="s">
        <v>90</v>
      </c>
      <c r="AV1356">
        <v>0</v>
      </c>
      <c r="AW1356">
        <v>2</v>
      </c>
      <c r="AX1356">
        <v>0</v>
      </c>
      <c r="AY1356">
        <v>59354.2</v>
      </c>
    </row>
    <row r="1357" spans="1:51" ht="12.75" customHeight="1" x14ac:dyDescent="0.2">
      <c r="A1357" t="s">
        <v>39</v>
      </c>
      <c r="B1357">
        <v>2000</v>
      </c>
      <c r="C1357" t="s">
        <v>90</v>
      </c>
      <c r="D1357" t="s">
        <v>90</v>
      </c>
      <c r="E1357">
        <v>1</v>
      </c>
      <c r="F1357">
        <v>0</v>
      </c>
      <c r="G1357">
        <v>1</v>
      </c>
      <c r="H1357">
        <v>1</v>
      </c>
      <c r="I1357" s="1">
        <f>G1357+H1357</f>
        <v>2</v>
      </c>
      <c r="J1357">
        <v>1</v>
      </c>
      <c r="K1357">
        <v>1</v>
      </c>
      <c r="L1357">
        <v>1</v>
      </c>
      <c r="M1357">
        <v>0</v>
      </c>
      <c r="N1357">
        <v>0</v>
      </c>
      <c r="O1357">
        <v>1</v>
      </c>
      <c r="P1357">
        <v>1</v>
      </c>
      <c r="Q1357">
        <v>1</v>
      </c>
      <c r="R1357">
        <v>0</v>
      </c>
      <c r="S1357" t="s">
        <v>90</v>
      </c>
      <c r="T1357" t="s">
        <v>90</v>
      </c>
      <c r="U1357" t="s">
        <v>90</v>
      </c>
      <c r="V1357">
        <v>0</v>
      </c>
      <c r="W1357">
        <v>0</v>
      </c>
      <c r="X1357">
        <v>0</v>
      </c>
      <c r="Y1357">
        <v>1</v>
      </c>
      <c r="Z1357">
        <v>1</v>
      </c>
      <c r="AA1357">
        <v>0</v>
      </c>
      <c r="AB1357">
        <v>0</v>
      </c>
      <c r="AC1357">
        <v>45563</v>
      </c>
      <c r="AD1357">
        <f>AC1357/AY1357</f>
        <v>4.1420909090909092E-2</v>
      </c>
      <c r="AE1357">
        <v>0</v>
      </c>
      <c r="AF1357">
        <f>AE1357/AY1357</f>
        <v>0</v>
      </c>
      <c r="AG1357">
        <f>LN(AE1357+1)/LN(AY1357)</f>
        <v>0</v>
      </c>
      <c r="AH1357">
        <v>1</v>
      </c>
      <c r="AI1357">
        <v>0</v>
      </c>
      <c r="AJ1357">
        <v>1</v>
      </c>
      <c r="AK1357">
        <v>1</v>
      </c>
      <c r="AL1357">
        <v>0</v>
      </c>
      <c r="AM1357" s="1">
        <f>(AI1357+AK1357+AJ1357)*(0.75+0.25*AL1357)</f>
        <v>1.5</v>
      </c>
      <c r="AN1357">
        <v>0</v>
      </c>
      <c r="AO1357">
        <v>0</v>
      </c>
      <c r="AP1357">
        <v>0</v>
      </c>
      <c r="AQ1357">
        <v>0.5</v>
      </c>
      <c r="AR1357">
        <v>0.5</v>
      </c>
      <c r="AS1357">
        <f>IF(AR1357&gt;0.75,AR1357,0)</f>
        <v>0</v>
      </c>
      <c r="AT1357">
        <v>0</v>
      </c>
      <c r="AU1357" t="s">
        <v>90</v>
      </c>
      <c r="AV1357">
        <v>0</v>
      </c>
      <c r="AW1357">
        <v>2</v>
      </c>
      <c r="AX1357">
        <v>0</v>
      </c>
      <c r="AY1357" s="9">
        <v>1100000</v>
      </c>
    </row>
    <row r="1358" spans="1:51" ht="12.75" customHeight="1" x14ac:dyDescent="0.2">
      <c r="A1358" t="s">
        <v>40</v>
      </c>
      <c r="B1358">
        <v>2000</v>
      </c>
      <c r="C1358" t="s">
        <v>90</v>
      </c>
      <c r="D1358" t="s">
        <v>90</v>
      </c>
      <c r="E1358">
        <v>1</v>
      </c>
      <c r="F1358">
        <v>0</v>
      </c>
      <c r="G1358">
        <v>1</v>
      </c>
      <c r="H1358">
        <v>0</v>
      </c>
      <c r="I1358" s="1">
        <f>G1358+H1358</f>
        <v>1</v>
      </c>
      <c r="J1358">
        <v>0</v>
      </c>
      <c r="K1358">
        <v>0</v>
      </c>
      <c r="L1358">
        <v>0</v>
      </c>
      <c r="M1358">
        <v>0</v>
      </c>
      <c r="N1358">
        <v>0</v>
      </c>
      <c r="O1358">
        <v>0</v>
      </c>
      <c r="P1358">
        <v>1</v>
      </c>
      <c r="Q1358">
        <v>1</v>
      </c>
      <c r="R1358">
        <v>0</v>
      </c>
      <c r="S1358" t="s">
        <v>90</v>
      </c>
      <c r="T1358" t="s">
        <v>90</v>
      </c>
      <c r="U1358" t="s">
        <v>90</v>
      </c>
      <c r="V1358">
        <v>0</v>
      </c>
      <c r="W1358">
        <v>0</v>
      </c>
      <c r="X1358">
        <v>1</v>
      </c>
      <c r="Y1358">
        <v>1</v>
      </c>
      <c r="Z1358">
        <v>1</v>
      </c>
      <c r="AA1358">
        <v>0</v>
      </c>
      <c r="AB1358">
        <v>0</v>
      </c>
      <c r="AC1358">
        <v>81907</v>
      </c>
      <c r="AD1358">
        <f>AC1358/AY1358</f>
        <v>0.58535940425653554</v>
      </c>
      <c r="AE1358">
        <v>595.34699999999998</v>
      </c>
      <c r="AF1358">
        <f>AE1358/AY1358</f>
        <v>4.2547274988208048E-3</v>
      </c>
      <c r="AG1358">
        <f>LN(AE1358+1)/LN(AY1358)</f>
        <v>0.53936141226444556</v>
      </c>
      <c r="AH1358">
        <v>0.5</v>
      </c>
      <c r="AI1358">
        <v>0</v>
      </c>
      <c r="AJ1358">
        <v>1</v>
      </c>
      <c r="AK1358">
        <v>1</v>
      </c>
      <c r="AL1358">
        <v>1</v>
      </c>
      <c r="AM1358" s="1">
        <f>(AI1358+AK1358+AJ1358)*(0.75+0.25*AL1358)</f>
        <v>2</v>
      </c>
      <c r="AN1358">
        <v>0</v>
      </c>
      <c r="AO1358">
        <v>0</v>
      </c>
      <c r="AP1358">
        <v>0</v>
      </c>
      <c r="AQ1358">
        <v>1</v>
      </c>
      <c r="AR1358">
        <v>0</v>
      </c>
      <c r="AS1358">
        <f>IF(AR1358&gt;0.75,AR1358,0)</f>
        <v>0</v>
      </c>
      <c r="AT1358">
        <v>0</v>
      </c>
      <c r="AU1358" t="s">
        <v>90</v>
      </c>
      <c r="AV1358">
        <v>0</v>
      </c>
      <c r="AW1358">
        <v>2</v>
      </c>
      <c r="AX1358">
        <v>0</v>
      </c>
      <c r="AY1358">
        <v>139926</v>
      </c>
    </row>
    <row r="1359" spans="1:51" ht="12.75" customHeight="1" x14ac:dyDescent="0.2">
      <c r="A1359" t="s">
        <v>41</v>
      </c>
      <c r="B1359">
        <v>2000</v>
      </c>
      <c r="C1359" t="s">
        <v>90</v>
      </c>
      <c r="D1359" t="s">
        <v>90</v>
      </c>
      <c r="E1359">
        <v>0</v>
      </c>
      <c r="F1359">
        <v>0</v>
      </c>
      <c r="G1359">
        <v>1</v>
      </c>
      <c r="H1359">
        <v>1</v>
      </c>
      <c r="I1359" s="1">
        <f>G1359+H1359</f>
        <v>2</v>
      </c>
      <c r="J1359">
        <v>0</v>
      </c>
      <c r="K1359">
        <v>1</v>
      </c>
      <c r="L1359">
        <v>1</v>
      </c>
      <c r="M1359">
        <v>0</v>
      </c>
      <c r="N1359">
        <v>0</v>
      </c>
      <c r="O1359">
        <v>0</v>
      </c>
      <c r="P1359">
        <v>1</v>
      </c>
      <c r="Q1359">
        <v>1</v>
      </c>
      <c r="R1359">
        <v>2</v>
      </c>
      <c r="S1359" t="s">
        <v>90</v>
      </c>
      <c r="T1359" t="s">
        <v>90</v>
      </c>
      <c r="U1359" t="s">
        <v>90</v>
      </c>
      <c r="V1359">
        <v>0</v>
      </c>
      <c r="W1359">
        <v>0</v>
      </c>
      <c r="X1359">
        <v>0</v>
      </c>
      <c r="Y1359">
        <v>1</v>
      </c>
      <c r="Z1359">
        <v>1</v>
      </c>
      <c r="AA1359">
        <v>0</v>
      </c>
      <c r="AB1359">
        <v>0</v>
      </c>
      <c r="AC1359">
        <v>330531</v>
      </c>
      <c r="AD1359">
        <f>AC1359/AY1359</f>
        <v>2.3894901212344664</v>
      </c>
      <c r="AE1359">
        <v>0</v>
      </c>
      <c r="AF1359">
        <f>AE1359/AY1359</f>
        <v>0</v>
      </c>
      <c r="AG1359">
        <f>LN(AE1359+1)/LN(AY1359)</f>
        <v>0</v>
      </c>
      <c r="AH1359">
        <v>1</v>
      </c>
      <c r="AI1359">
        <v>0</v>
      </c>
      <c r="AJ1359">
        <v>1</v>
      </c>
      <c r="AK1359">
        <v>1</v>
      </c>
      <c r="AL1359">
        <v>1</v>
      </c>
      <c r="AM1359" s="1">
        <f>(AI1359+AK1359+AJ1359)*(0.75+0.25*AL1359)</f>
        <v>2</v>
      </c>
      <c r="AN1359">
        <v>0</v>
      </c>
      <c r="AO1359">
        <v>0</v>
      </c>
      <c r="AP1359">
        <v>1</v>
      </c>
      <c r="AQ1359">
        <v>1</v>
      </c>
      <c r="AR1359">
        <v>0</v>
      </c>
      <c r="AS1359">
        <f>IF(AR1359&gt;0.75,AR1359,0)</f>
        <v>0</v>
      </c>
      <c r="AT1359">
        <v>0</v>
      </c>
      <c r="AU1359" t="s">
        <v>90</v>
      </c>
      <c r="AV1359">
        <v>0</v>
      </c>
      <c r="AW1359">
        <v>2</v>
      </c>
      <c r="AX1359">
        <v>0</v>
      </c>
      <c r="AY1359">
        <v>138327</v>
      </c>
    </row>
    <row r="1360" spans="1:51" ht="12.75" customHeight="1" x14ac:dyDescent="0.2">
      <c r="A1360" t="s">
        <v>42</v>
      </c>
      <c r="B1360">
        <v>2000</v>
      </c>
      <c r="C1360" t="s">
        <v>90</v>
      </c>
      <c r="D1360" t="s">
        <v>90</v>
      </c>
      <c r="E1360">
        <v>0</v>
      </c>
      <c r="F1360">
        <v>0</v>
      </c>
      <c r="G1360">
        <v>1</v>
      </c>
      <c r="H1360">
        <v>0</v>
      </c>
      <c r="I1360" s="1">
        <f>G1360+H1360</f>
        <v>1</v>
      </c>
      <c r="J1360">
        <v>0</v>
      </c>
      <c r="K1360">
        <v>1</v>
      </c>
      <c r="L1360">
        <v>1</v>
      </c>
      <c r="M1360">
        <v>0</v>
      </c>
      <c r="N1360">
        <v>0</v>
      </c>
      <c r="O1360">
        <v>0</v>
      </c>
      <c r="P1360">
        <v>1</v>
      </c>
      <c r="Q1360">
        <v>1</v>
      </c>
      <c r="R1360">
        <v>0</v>
      </c>
      <c r="S1360" t="s">
        <v>90</v>
      </c>
      <c r="T1360" t="s">
        <v>90</v>
      </c>
      <c r="U1360" t="s">
        <v>90</v>
      </c>
      <c r="V1360">
        <v>0</v>
      </c>
      <c r="W1360">
        <v>1</v>
      </c>
      <c r="X1360">
        <v>0</v>
      </c>
      <c r="Y1360">
        <v>1</v>
      </c>
      <c r="Z1360">
        <v>1</v>
      </c>
      <c r="AA1360">
        <v>0</v>
      </c>
      <c r="AB1360">
        <v>0</v>
      </c>
      <c r="AC1360">
        <v>225</v>
      </c>
      <c r="AD1360">
        <f>AC1360/AY1360</f>
        <v>9.3114108235839415E-3</v>
      </c>
      <c r="AH1360">
        <v>0</v>
      </c>
      <c r="AI1360">
        <v>0</v>
      </c>
      <c r="AJ1360">
        <v>0</v>
      </c>
      <c r="AK1360">
        <v>0</v>
      </c>
      <c r="AL1360">
        <v>0</v>
      </c>
      <c r="AM1360" s="1">
        <f>(AI1360+AK1360+AJ1360)*(0.75+0.25*AL1360)</f>
        <v>0</v>
      </c>
      <c r="AN1360">
        <v>0</v>
      </c>
      <c r="AO1360">
        <v>0</v>
      </c>
      <c r="AP1360">
        <v>0</v>
      </c>
      <c r="AQ1360">
        <v>0</v>
      </c>
      <c r="AR1360">
        <v>0</v>
      </c>
      <c r="AS1360">
        <f>IF(AR1360&gt;0.75,AR1360,0)</f>
        <v>0</v>
      </c>
      <c r="AT1360">
        <v>0</v>
      </c>
      <c r="AU1360" t="s">
        <v>90</v>
      </c>
      <c r="AV1360">
        <v>0</v>
      </c>
      <c r="AW1360">
        <v>2</v>
      </c>
      <c r="AX1360">
        <v>0</v>
      </c>
      <c r="AY1360">
        <v>24163.9</v>
      </c>
    </row>
    <row r="1361" spans="1:51" ht="12.75" customHeight="1" x14ac:dyDescent="0.2">
      <c r="A1361" t="s">
        <v>43</v>
      </c>
      <c r="B1361">
        <v>2000</v>
      </c>
      <c r="C1361" t="s">
        <v>90</v>
      </c>
      <c r="D1361" t="s">
        <v>90</v>
      </c>
      <c r="E1361">
        <v>0</v>
      </c>
      <c r="F1361">
        <v>0</v>
      </c>
      <c r="G1361">
        <v>1</v>
      </c>
      <c r="H1361">
        <v>0</v>
      </c>
      <c r="I1361" s="1">
        <f>G1361+H1361</f>
        <v>1</v>
      </c>
      <c r="J1361">
        <v>0</v>
      </c>
      <c r="K1361">
        <v>1</v>
      </c>
      <c r="L1361">
        <v>1</v>
      </c>
      <c r="M1361">
        <v>0</v>
      </c>
      <c r="N1361">
        <v>0</v>
      </c>
      <c r="O1361">
        <v>1</v>
      </c>
      <c r="P1361">
        <v>1</v>
      </c>
      <c r="Q1361">
        <v>1</v>
      </c>
      <c r="R1361">
        <v>0</v>
      </c>
      <c r="S1361" t="s">
        <v>90</v>
      </c>
      <c r="T1361" t="s">
        <v>90</v>
      </c>
      <c r="U1361" t="s">
        <v>90</v>
      </c>
      <c r="V1361">
        <v>0</v>
      </c>
      <c r="W1361">
        <v>0</v>
      </c>
      <c r="X1361">
        <v>0</v>
      </c>
      <c r="Y1361">
        <v>1</v>
      </c>
      <c r="Z1361">
        <v>1</v>
      </c>
      <c r="AA1361">
        <v>0</v>
      </c>
      <c r="AB1361">
        <v>0</v>
      </c>
      <c r="AC1361">
        <v>49394</v>
      </c>
      <c r="AD1361">
        <f>AC1361/AY1361</f>
        <v>0.10826509319819741</v>
      </c>
      <c r="AH1361">
        <v>0</v>
      </c>
      <c r="AI1361">
        <v>0</v>
      </c>
      <c r="AJ1361">
        <v>1</v>
      </c>
      <c r="AK1361">
        <v>1</v>
      </c>
      <c r="AL1361">
        <v>1</v>
      </c>
      <c r="AM1361" s="1">
        <f>(AI1361+AK1361+AJ1361)*(0.75+0.25*AL1361)</f>
        <v>2</v>
      </c>
      <c r="AN1361">
        <v>0</v>
      </c>
      <c r="AO1361">
        <v>0</v>
      </c>
      <c r="AP1361">
        <v>0.75</v>
      </c>
      <c r="AQ1361">
        <v>1</v>
      </c>
      <c r="AR1361">
        <v>0</v>
      </c>
      <c r="AS1361">
        <f>IF(AR1361&gt;0.75,AR1361,0)</f>
        <v>0</v>
      </c>
      <c r="AT1361">
        <v>0</v>
      </c>
      <c r="AU1361" t="s">
        <v>90</v>
      </c>
      <c r="AV1361">
        <v>0</v>
      </c>
      <c r="AW1361">
        <v>2</v>
      </c>
      <c r="AX1361">
        <v>0</v>
      </c>
      <c r="AY1361">
        <v>456232</v>
      </c>
    </row>
    <row r="1362" spans="1:51" ht="12.75" customHeight="1" x14ac:dyDescent="0.2">
      <c r="A1362" t="s">
        <v>45</v>
      </c>
      <c r="B1362">
        <v>2000</v>
      </c>
      <c r="C1362" t="s">
        <v>90</v>
      </c>
      <c r="D1362" t="s">
        <v>90</v>
      </c>
      <c r="E1362">
        <v>1</v>
      </c>
      <c r="F1362">
        <v>0</v>
      </c>
      <c r="G1362">
        <v>1</v>
      </c>
      <c r="H1362">
        <v>1</v>
      </c>
      <c r="I1362" s="1">
        <f>G1362+H1362</f>
        <v>2</v>
      </c>
      <c r="J1362">
        <v>1</v>
      </c>
      <c r="K1362">
        <v>1</v>
      </c>
      <c r="L1362">
        <v>1</v>
      </c>
      <c r="M1362">
        <v>0</v>
      </c>
      <c r="N1362">
        <v>0</v>
      </c>
      <c r="O1362">
        <v>1</v>
      </c>
      <c r="P1362">
        <v>1</v>
      </c>
      <c r="Q1362">
        <v>1</v>
      </c>
      <c r="R1362">
        <v>0</v>
      </c>
      <c r="S1362" t="s">
        <v>90</v>
      </c>
      <c r="T1362" t="s">
        <v>90</v>
      </c>
      <c r="U1362" t="s">
        <v>90</v>
      </c>
      <c r="V1362">
        <v>0</v>
      </c>
      <c r="W1362">
        <v>0</v>
      </c>
      <c r="X1362">
        <v>0</v>
      </c>
      <c r="Y1362">
        <v>0</v>
      </c>
      <c r="Z1362">
        <v>1</v>
      </c>
      <c r="AA1362">
        <v>0</v>
      </c>
      <c r="AB1362">
        <v>0</v>
      </c>
      <c r="AC1362">
        <v>0</v>
      </c>
      <c r="AD1362">
        <f>AC1362/AY1362</f>
        <v>0</v>
      </c>
      <c r="AE1362">
        <v>0</v>
      </c>
      <c r="AF1362">
        <f>AE1362/AY1362</f>
        <v>0</v>
      </c>
      <c r="AG1362">
        <f>LN(AE1362+1)/LN(AY1362)</f>
        <v>0</v>
      </c>
      <c r="AH1362">
        <v>0</v>
      </c>
      <c r="AI1362">
        <v>0</v>
      </c>
      <c r="AJ1362">
        <v>0</v>
      </c>
      <c r="AK1362">
        <v>0</v>
      </c>
      <c r="AL1362">
        <v>0</v>
      </c>
      <c r="AM1362" s="1">
        <f>(AI1362+AK1362+AJ1362)*(0.75+0.25*AL1362)</f>
        <v>0</v>
      </c>
      <c r="AN1362">
        <v>0</v>
      </c>
      <c r="AO1362">
        <v>0</v>
      </c>
      <c r="AP1362">
        <v>0</v>
      </c>
      <c r="AQ1362">
        <v>0</v>
      </c>
      <c r="AR1362">
        <v>0</v>
      </c>
      <c r="AS1362">
        <f>IF(AR1362&gt;0.75,AR1362,0)</f>
        <v>0</v>
      </c>
      <c r="AT1362">
        <v>0</v>
      </c>
      <c r="AU1362" t="s">
        <v>90</v>
      </c>
      <c r="AV1362">
        <v>0</v>
      </c>
      <c r="AW1362">
        <v>2</v>
      </c>
      <c r="AX1362">
        <v>0</v>
      </c>
      <c r="AY1362">
        <v>226982</v>
      </c>
    </row>
    <row r="1363" spans="1:51" ht="12.75" customHeight="1" x14ac:dyDescent="0.2">
      <c r="A1363" t="s">
        <v>47</v>
      </c>
      <c r="B1363">
        <v>2000</v>
      </c>
      <c r="C1363" t="s">
        <v>90</v>
      </c>
      <c r="D1363" t="s">
        <v>90</v>
      </c>
      <c r="E1363">
        <v>0.5</v>
      </c>
      <c r="F1363">
        <v>0</v>
      </c>
      <c r="G1363">
        <v>1</v>
      </c>
      <c r="H1363">
        <v>1</v>
      </c>
      <c r="I1363" s="1">
        <f>G1363+H1363</f>
        <v>2</v>
      </c>
      <c r="J1363">
        <v>0</v>
      </c>
      <c r="K1363">
        <v>1</v>
      </c>
      <c r="L1363">
        <v>1</v>
      </c>
      <c r="M1363">
        <v>0</v>
      </c>
      <c r="N1363">
        <v>0</v>
      </c>
      <c r="O1363">
        <v>1</v>
      </c>
      <c r="P1363">
        <v>1</v>
      </c>
      <c r="Q1363">
        <v>1</v>
      </c>
      <c r="R1363">
        <v>0</v>
      </c>
      <c r="S1363" t="s">
        <v>90</v>
      </c>
      <c r="T1363" t="s">
        <v>90</v>
      </c>
      <c r="U1363" t="s">
        <v>90</v>
      </c>
      <c r="V1363">
        <v>0</v>
      </c>
      <c r="W1363">
        <v>0</v>
      </c>
      <c r="X1363">
        <v>0</v>
      </c>
      <c r="Y1363">
        <v>0</v>
      </c>
      <c r="Z1363">
        <v>0</v>
      </c>
      <c r="AA1363">
        <v>0</v>
      </c>
      <c r="AB1363">
        <v>0</v>
      </c>
      <c r="AC1363">
        <v>0</v>
      </c>
      <c r="AD1363">
        <f>AC1363/AY1363</f>
        <v>0</v>
      </c>
      <c r="AE1363">
        <v>0</v>
      </c>
      <c r="AF1363">
        <f>AE1363/AY1363</f>
        <v>0</v>
      </c>
      <c r="AG1363">
        <f>LN(AE1363+1)/LN(AY1363)</f>
        <v>0</v>
      </c>
      <c r="AH1363">
        <v>0</v>
      </c>
      <c r="AI1363">
        <v>0</v>
      </c>
      <c r="AJ1363">
        <v>1</v>
      </c>
      <c r="AK1363">
        <v>1</v>
      </c>
      <c r="AL1363">
        <v>1</v>
      </c>
      <c r="AM1363" s="1">
        <f>(AI1363+AK1363+AJ1363)*(0.75+0.25*AL1363)</f>
        <v>2</v>
      </c>
      <c r="AN1363">
        <v>0</v>
      </c>
      <c r="AO1363">
        <v>0</v>
      </c>
      <c r="AP1363">
        <v>0</v>
      </c>
      <c r="AQ1363">
        <v>1</v>
      </c>
      <c r="AR1363">
        <v>0</v>
      </c>
      <c r="AS1363">
        <f>IF(AR1363&gt;0.75,AR1363,0)</f>
        <v>0</v>
      </c>
      <c r="AT1363">
        <v>0</v>
      </c>
      <c r="AU1363" t="s">
        <v>90</v>
      </c>
      <c r="AV1363">
        <v>0</v>
      </c>
      <c r="AW1363">
        <v>2</v>
      </c>
      <c r="AX1363">
        <v>0</v>
      </c>
      <c r="AY1363">
        <v>34228.199999999997</v>
      </c>
    </row>
    <row r="1364" spans="1:51" ht="12.75" customHeight="1" x14ac:dyDescent="0.2">
      <c r="A1364" t="s">
        <v>48</v>
      </c>
      <c r="B1364">
        <v>2000</v>
      </c>
      <c r="C1364" t="s">
        <v>90</v>
      </c>
      <c r="D1364" t="s">
        <v>90</v>
      </c>
      <c r="E1364">
        <v>0</v>
      </c>
      <c r="F1364">
        <v>0</v>
      </c>
      <c r="G1364">
        <v>1</v>
      </c>
      <c r="H1364">
        <v>0</v>
      </c>
      <c r="I1364" s="1">
        <f>G1364+H1364</f>
        <v>1</v>
      </c>
      <c r="J1364">
        <v>0</v>
      </c>
      <c r="K1364">
        <v>1</v>
      </c>
      <c r="L1364">
        <v>0</v>
      </c>
      <c r="M1364">
        <v>0</v>
      </c>
      <c r="N1364">
        <v>0</v>
      </c>
      <c r="O1364">
        <v>1</v>
      </c>
      <c r="P1364">
        <v>0</v>
      </c>
      <c r="Q1364">
        <v>1</v>
      </c>
      <c r="R1364">
        <v>0</v>
      </c>
      <c r="S1364" t="s">
        <v>90</v>
      </c>
      <c r="T1364">
        <v>0</v>
      </c>
      <c r="U1364">
        <v>0</v>
      </c>
      <c r="V1364">
        <v>0</v>
      </c>
      <c r="W1364">
        <v>0</v>
      </c>
      <c r="X1364">
        <v>0</v>
      </c>
      <c r="Y1364">
        <v>1</v>
      </c>
      <c r="Z1364">
        <v>1</v>
      </c>
      <c r="AA1364">
        <v>0</v>
      </c>
      <c r="AB1364">
        <v>0</v>
      </c>
      <c r="AC1364">
        <v>0</v>
      </c>
      <c r="AD1364">
        <f>AC1364/AY1364</f>
        <v>0</v>
      </c>
      <c r="AE1364">
        <v>0</v>
      </c>
      <c r="AF1364">
        <f>AE1364/AY1364</f>
        <v>0</v>
      </c>
      <c r="AG1364">
        <f>LN(AE1364+1)/LN(AY1364)</f>
        <v>0</v>
      </c>
      <c r="AH1364">
        <v>1</v>
      </c>
      <c r="AI1364">
        <v>0</v>
      </c>
      <c r="AJ1364">
        <v>1</v>
      </c>
      <c r="AK1364">
        <v>1</v>
      </c>
      <c r="AL1364">
        <v>0</v>
      </c>
      <c r="AM1364" s="1">
        <f>(AI1364+AK1364+AJ1364)*(0.75+0.25*AL1364)</f>
        <v>1.5</v>
      </c>
      <c r="AN1364">
        <v>0</v>
      </c>
      <c r="AO1364">
        <v>0</v>
      </c>
      <c r="AP1364">
        <v>0.75</v>
      </c>
      <c r="AQ1364">
        <v>0</v>
      </c>
      <c r="AR1364">
        <v>0</v>
      </c>
      <c r="AS1364">
        <f>IF(AR1364&gt;0.75,AR1364,0)</f>
        <v>0</v>
      </c>
      <c r="AT1364">
        <v>0</v>
      </c>
      <c r="AU1364" t="s">
        <v>90</v>
      </c>
      <c r="AV1364">
        <v>0</v>
      </c>
      <c r="AW1364">
        <v>2</v>
      </c>
      <c r="AX1364">
        <v>0</v>
      </c>
      <c r="AY1364">
        <v>31521.1</v>
      </c>
    </row>
    <row r="1365" spans="1:51" ht="12.75" customHeight="1" x14ac:dyDescent="0.2">
      <c r="A1365" t="s">
        <v>49</v>
      </c>
      <c r="B1365">
        <v>2000</v>
      </c>
      <c r="C1365" t="s">
        <v>90</v>
      </c>
      <c r="D1365" t="s">
        <v>90</v>
      </c>
      <c r="E1365">
        <v>0</v>
      </c>
      <c r="F1365">
        <v>0</v>
      </c>
      <c r="G1365">
        <v>1</v>
      </c>
      <c r="H1365">
        <v>0</v>
      </c>
      <c r="I1365" s="1">
        <f>G1365+H1365</f>
        <v>1</v>
      </c>
      <c r="J1365">
        <v>0</v>
      </c>
      <c r="K1365">
        <v>0</v>
      </c>
      <c r="L1365">
        <v>0</v>
      </c>
      <c r="M1365">
        <v>0</v>
      </c>
      <c r="N1365">
        <v>0</v>
      </c>
      <c r="O1365">
        <v>1</v>
      </c>
      <c r="P1365">
        <v>1</v>
      </c>
      <c r="Q1365">
        <v>1</v>
      </c>
      <c r="R1365">
        <v>1</v>
      </c>
      <c r="S1365" t="s">
        <v>90</v>
      </c>
      <c r="T1365" t="s">
        <v>90</v>
      </c>
      <c r="U1365" t="s">
        <v>90</v>
      </c>
      <c r="V1365" t="s">
        <v>90</v>
      </c>
      <c r="W1365">
        <v>0</v>
      </c>
      <c r="X1365">
        <v>1</v>
      </c>
      <c r="Y1365">
        <v>1</v>
      </c>
      <c r="Z1365">
        <v>1</v>
      </c>
      <c r="AA1365">
        <v>0</v>
      </c>
      <c r="AB1365">
        <v>0</v>
      </c>
      <c r="AC1365">
        <v>511917</v>
      </c>
      <c r="AD1365">
        <f>AC1365/AY1365</f>
        <v>1.2979277961314466</v>
      </c>
      <c r="AE1365">
        <f>1657.386</f>
        <v>1657.386</v>
      </c>
      <c r="AF1365">
        <f>AE1365/AY1365</f>
        <v>4.2021799594838885E-3</v>
      </c>
      <c r="AG1365">
        <f>LN(AE1365+1)/LN(AY1365)</f>
        <v>0.57536007065273365</v>
      </c>
      <c r="AH1365">
        <v>0</v>
      </c>
      <c r="AI1365">
        <v>0</v>
      </c>
      <c r="AJ1365">
        <v>0</v>
      </c>
      <c r="AK1365">
        <v>1</v>
      </c>
      <c r="AL1365">
        <v>1</v>
      </c>
      <c r="AM1365" s="1">
        <f>(AI1365+AK1365+AJ1365)*(0.75+0.25*AL1365)</f>
        <v>1</v>
      </c>
      <c r="AN1365">
        <v>0</v>
      </c>
      <c r="AO1365">
        <v>0</v>
      </c>
      <c r="AP1365">
        <v>0.75</v>
      </c>
      <c r="AQ1365">
        <v>1</v>
      </c>
      <c r="AR1365">
        <v>0</v>
      </c>
      <c r="AS1365">
        <f>IF(AR1365&gt;0.75,AR1365,0)</f>
        <v>0</v>
      </c>
      <c r="AT1365">
        <v>0</v>
      </c>
      <c r="AU1365" t="s">
        <v>90</v>
      </c>
      <c r="AV1365">
        <v>0</v>
      </c>
      <c r="AW1365">
        <v>2</v>
      </c>
      <c r="AX1365">
        <v>0</v>
      </c>
      <c r="AY1365">
        <v>394411</v>
      </c>
    </row>
    <row r="1366" spans="1:51" ht="12.75" customHeight="1" x14ac:dyDescent="0.2">
      <c r="A1366" t="s">
        <v>50</v>
      </c>
      <c r="B1366">
        <v>2000</v>
      </c>
      <c r="C1366" t="s">
        <v>90</v>
      </c>
      <c r="D1366" t="s">
        <v>90</v>
      </c>
      <c r="E1366">
        <v>0</v>
      </c>
      <c r="F1366">
        <v>0</v>
      </c>
      <c r="G1366">
        <v>1</v>
      </c>
      <c r="H1366">
        <v>1</v>
      </c>
      <c r="I1366" s="1">
        <f>G1366+H1366</f>
        <v>2</v>
      </c>
      <c r="J1366">
        <v>0</v>
      </c>
      <c r="K1366">
        <v>1</v>
      </c>
      <c r="L1366">
        <v>0</v>
      </c>
      <c r="M1366">
        <v>0</v>
      </c>
      <c r="N1366">
        <v>0</v>
      </c>
      <c r="O1366">
        <v>1</v>
      </c>
      <c r="P1366">
        <v>1</v>
      </c>
      <c r="Q1366">
        <v>1</v>
      </c>
      <c r="R1366">
        <v>0</v>
      </c>
      <c r="S1366" t="s">
        <v>90</v>
      </c>
      <c r="T1366" t="s">
        <v>90</v>
      </c>
      <c r="U1366" t="s">
        <v>90</v>
      </c>
      <c r="V1366" t="s">
        <v>90</v>
      </c>
      <c r="W1366">
        <v>0</v>
      </c>
      <c r="X1366">
        <v>1</v>
      </c>
      <c r="Y1366">
        <v>1</v>
      </c>
      <c r="Z1366">
        <v>1</v>
      </c>
      <c r="AA1366">
        <v>0</v>
      </c>
      <c r="AB1366">
        <v>0</v>
      </c>
      <c r="AC1366">
        <v>452008</v>
      </c>
      <c r="AD1366">
        <f>AC1366/AY1366</f>
        <v>2.7196630565583635</v>
      </c>
      <c r="AE1366">
        <v>1687.87</v>
      </c>
      <c r="AF1366">
        <f>AE1366/AY1366</f>
        <v>1.0155655836341756E-2</v>
      </c>
      <c r="AG1366">
        <f>LN(AE1366+1)/LN(AY1366)</f>
        <v>0.61823871658690399</v>
      </c>
      <c r="AH1366">
        <v>0</v>
      </c>
      <c r="AI1366">
        <v>0</v>
      </c>
      <c r="AJ1366">
        <v>1</v>
      </c>
      <c r="AK1366">
        <v>1</v>
      </c>
      <c r="AL1366">
        <v>1</v>
      </c>
      <c r="AM1366" s="1">
        <f>(AI1366+AK1366+AJ1366)*(0.75+0.25*AL1366)</f>
        <v>2</v>
      </c>
      <c r="AN1366">
        <v>0</v>
      </c>
      <c r="AO1366">
        <v>0</v>
      </c>
      <c r="AP1366">
        <v>0</v>
      </c>
      <c r="AQ1366">
        <v>0</v>
      </c>
      <c r="AR1366">
        <v>0</v>
      </c>
      <c r="AS1366">
        <f>IF(AR1366&gt;0.75,AR1366,0)</f>
        <v>0</v>
      </c>
      <c r="AT1366">
        <v>0</v>
      </c>
      <c r="AU1366" t="s">
        <v>90</v>
      </c>
      <c r="AV1366">
        <v>0</v>
      </c>
      <c r="AW1366">
        <v>2</v>
      </c>
      <c r="AX1366">
        <v>0</v>
      </c>
      <c r="AY1366">
        <v>166200</v>
      </c>
    </row>
    <row r="1367" spans="1:51" ht="12.75" customHeight="1" x14ac:dyDescent="0.2">
      <c r="A1367" t="s">
        <v>51</v>
      </c>
      <c r="B1367">
        <v>2000</v>
      </c>
      <c r="C1367" t="s">
        <v>90</v>
      </c>
      <c r="D1367" t="s">
        <v>90</v>
      </c>
      <c r="E1367">
        <v>0</v>
      </c>
      <c r="F1367">
        <v>0</v>
      </c>
      <c r="G1367">
        <v>1</v>
      </c>
      <c r="H1367">
        <v>1</v>
      </c>
      <c r="I1367" s="1">
        <f>G1367+H1367</f>
        <v>2</v>
      </c>
      <c r="J1367">
        <v>0</v>
      </c>
      <c r="K1367">
        <v>0</v>
      </c>
      <c r="L1367">
        <v>0</v>
      </c>
      <c r="M1367">
        <v>0</v>
      </c>
      <c r="N1367">
        <v>0</v>
      </c>
      <c r="O1367">
        <v>1</v>
      </c>
      <c r="P1367">
        <v>0</v>
      </c>
      <c r="Q1367">
        <v>1</v>
      </c>
      <c r="R1367">
        <v>0</v>
      </c>
      <c r="S1367" t="s">
        <v>90</v>
      </c>
      <c r="T1367" t="s">
        <v>90</v>
      </c>
      <c r="U1367" t="s">
        <v>90</v>
      </c>
      <c r="V1367">
        <v>0</v>
      </c>
      <c r="W1367">
        <v>1</v>
      </c>
      <c r="X1367">
        <v>1</v>
      </c>
      <c r="Y1367">
        <v>1</v>
      </c>
      <c r="Z1367">
        <v>1</v>
      </c>
      <c r="AA1367">
        <v>0</v>
      </c>
      <c r="AB1367">
        <v>0</v>
      </c>
      <c r="AC1367">
        <v>179827</v>
      </c>
      <c r="AD1367">
        <f>AC1367/AY1367</f>
        <v>2.3021215255730114</v>
      </c>
      <c r="AE1367">
        <f>301.026+577.941</f>
        <v>878.9670000000001</v>
      </c>
      <c r="AF1367">
        <f>AE1367/AY1367</f>
        <v>1.1252419553061183E-2</v>
      </c>
      <c r="AG1367">
        <f>LN(AE1367+1)/LN(AY1367)</f>
        <v>0.60180480013309234</v>
      </c>
      <c r="AH1367">
        <v>0</v>
      </c>
      <c r="AI1367">
        <v>0</v>
      </c>
      <c r="AJ1367">
        <v>0</v>
      </c>
      <c r="AK1367">
        <v>1</v>
      </c>
      <c r="AL1367">
        <v>1</v>
      </c>
      <c r="AM1367" s="1">
        <f>(AI1367+AK1367+AJ1367)*(0.75+0.25*AL1367)</f>
        <v>1</v>
      </c>
      <c r="AN1367">
        <v>0</v>
      </c>
      <c r="AO1367">
        <v>0</v>
      </c>
      <c r="AP1367">
        <v>0</v>
      </c>
      <c r="AQ1367">
        <v>0.5</v>
      </c>
      <c r="AR1367">
        <v>0</v>
      </c>
      <c r="AS1367">
        <f>IF(AR1367&gt;0.75,AR1367,0)</f>
        <v>0</v>
      </c>
      <c r="AT1367">
        <v>0</v>
      </c>
      <c r="AU1367" t="s">
        <v>90</v>
      </c>
      <c r="AV1367">
        <v>0</v>
      </c>
      <c r="AW1367">
        <v>2</v>
      </c>
      <c r="AX1367">
        <v>0</v>
      </c>
      <c r="AY1367">
        <v>78113.600000000006</v>
      </c>
    </row>
    <row r="1368" spans="1:51" ht="12.75" customHeight="1" x14ac:dyDescent="0.2">
      <c r="A1368" t="s">
        <v>52</v>
      </c>
      <c r="B1368">
        <v>2000</v>
      </c>
      <c r="C1368" t="s">
        <v>90</v>
      </c>
      <c r="D1368" t="s">
        <v>90</v>
      </c>
      <c r="E1368">
        <v>0</v>
      </c>
      <c r="F1368">
        <v>0</v>
      </c>
      <c r="G1368">
        <v>1</v>
      </c>
      <c r="H1368">
        <v>0</v>
      </c>
      <c r="I1368" s="1">
        <f>G1368+H1368</f>
        <v>1</v>
      </c>
      <c r="J1368">
        <v>0</v>
      </c>
      <c r="K1368">
        <v>1</v>
      </c>
      <c r="L1368">
        <v>0</v>
      </c>
      <c r="M1368">
        <v>0</v>
      </c>
      <c r="N1368">
        <v>0</v>
      </c>
      <c r="O1368">
        <v>1</v>
      </c>
      <c r="P1368">
        <v>1</v>
      </c>
      <c r="Q1368">
        <v>1</v>
      </c>
      <c r="R1368">
        <v>1</v>
      </c>
      <c r="S1368" t="s">
        <v>90</v>
      </c>
      <c r="T1368" t="s">
        <v>90</v>
      </c>
      <c r="U1368" t="s">
        <v>90</v>
      </c>
      <c r="V1368">
        <v>0</v>
      </c>
      <c r="W1368">
        <v>0</v>
      </c>
      <c r="X1368">
        <v>0</v>
      </c>
      <c r="Y1368">
        <v>1</v>
      </c>
      <c r="Z1368">
        <v>1</v>
      </c>
      <c r="AA1368">
        <v>0</v>
      </c>
      <c r="AB1368">
        <v>0</v>
      </c>
      <c r="AC1368">
        <v>5147</v>
      </c>
      <c r="AD1368">
        <f>AC1368/AY1368</f>
        <v>6.8478843669465522E-2</v>
      </c>
      <c r="AE1368">
        <v>0</v>
      </c>
      <c r="AF1368">
        <f>AE1368/AY1368</f>
        <v>0</v>
      </c>
      <c r="AG1368">
        <f>LN(AE1368+1)/LN(AY1368)</f>
        <v>0</v>
      </c>
      <c r="AH1368">
        <v>1</v>
      </c>
      <c r="AI1368">
        <v>0</v>
      </c>
      <c r="AJ1368">
        <v>1</v>
      </c>
      <c r="AK1368">
        <v>1</v>
      </c>
      <c r="AL1368">
        <v>0</v>
      </c>
      <c r="AM1368" s="1">
        <f>(AI1368+AK1368+AJ1368)*(0.75+0.25*AL1368)</f>
        <v>1.5</v>
      </c>
      <c r="AN1368">
        <v>0</v>
      </c>
      <c r="AO1368">
        <v>0</v>
      </c>
      <c r="AP1368">
        <v>0</v>
      </c>
      <c r="AQ1368">
        <v>0</v>
      </c>
      <c r="AR1368">
        <v>0</v>
      </c>
      <c r="AS1368">
        <f>IF(AR1368&gt;0.75,AR1368,0)</f>
        <v>0</v>
      </c>
      <c r="AT1368">
        <v>0</v>
      </c>
      <c r="AU1368" t="s">
        <v>90</v>
      </c>
      <c r="AV1368">
        <v>0</v>
      </c>
      <c r="AW1368">
        <v>2</v>
      </c>
      <c r="AX1368">
        <v>0</v>
      </c>
      <c r="AY1368">
        <v>75161.899999999994</v>
      </c>
    </row>
    <row r="1369" spans="1:51" ht="12.75" customHeight="1" x14ac:dyDescent="0.2">
      <c r="A1369" t="s">
        <v>53</v>
      </c>
      <c r="B1369">
        <v>2000</v>
      </c>
      <c r="C1369" t="s">
        <v>90</v>
      </c>
      <c r="D1369" t="s">
        <v>90</v>
      </c>
      <c r="E1369">
        <v>0</v>
      </c>
      <c r="F1369">
        <v>0</v>
      </c>
      <c r="G1369">
        <v>1</v>
      </c>
      <c r="H1369">
        <v>0</v>
      </c>
      <c r="I1369" s="1">
        <f>G1369+H1369</f>
        <v>1</v>
      </c>
      <c r="J1369">
        <v>0</v>
      </c>
      <c r="K1369">
        <v>1</v>
      </c>
      <c r="L1369">
        <v>0</v>
      </c>
      <c r="M1369">
        <v>0</v>
      </c>
      <c r="N1369">
        <v>0</v>
      </c>
      <c r="O1369">
        <v>1</v>
      </c>
      <c r="P1369">
        <v>1</v>
      </c>
      <c r="Q1369">
        <v>1</v>
      </c>
      <c r="R1369">
        <v>0</v>
      </c>
      <c r="S1369" t="s">
        <v>90</v>
      </c>
      <c r="T1369" t="s">
        <v>90</v>
      </c>
      <c r="U1369" t="s">
        <v>90</v>
      </c>
      <c r="V1369">
        <v>0</v>
      </c>
      <c r="W1369">
        <v>0</v>
      </c>
      <c r="X1369">
        <v>0</v>
      </c>
      <c r="Y1369">
        <v>1</v>
      </c>
      <c r="Z1369">
        <v>1</v>
      </c>
      <c r="AA1369">
        <v>0</v>
      </c>
      <c r="AB1369">
        <v>0</v>
      </c>
      <c r="AC1369">
        <v>20959</v>
      </c>
      <c r="AD1369">
        <f>AC1369/AY1369</f>
        <v>0.21582341177900111</v>
      </c>
      <c r="AE1369">
        <v>0</v>
      </c>
      <c r="AF1369">
        <f>AE1369/AY1369</f>
        <v>0</v>
      </c>
      <c r="AG1369">
        <f>LN(AE1369+1)/LN(AY1369)</f>
        <v>0</v>
      </c>
      <c r="AH1369">
        <v>0</v>
      </c>
      <c r="AI1369">
        <v>0</v>
      </c>
      <c r="AJ1369">
        <v>1</v>
      </c>
      <c r="AK1369">
        <v>1</v>
      </c>
      <c r="AL1369">
        <v>1</v>
      </c>
      <c r="AM1369" s="1">
        <f>(AI1369+AK1369+AJ1369)*(0.75+0.25*AL1369)</f>
        <v>2</v>
      </c>
      <c r="AN1369">
        <v>0</v>
      </c>
      <c r="AO1369">
        <v>0</v>
      </c>
      <c r="AP1369">
        <v>0</v>
      </c>
      <c r="AQ1369">
        <v>0</v>
      </c>
      <c r="AR1369">
        <v>0</v>
      </c>
      <c r="AS1369">
        <f>IF(AR1369&gt;0.75,AR1369,0)</f>
        <v>0</v>
      </c>
      <c r="AT1369">
        <v>0</v>
      </c>
      <c r="AU1369" t="s">
        <v>90</v>
      </c>
      <c r="AV1369">
        <v>0</v>
      </c>
      <c r="AW1369">
        <v>2</v>
      </c>
      <c r="AX1369">
        <v>0</v>
      </c>
      <c r="AY1369">
        <v>97111.8</v>
      </c>
    </row>
    <row r="1370" spans="1:51" ht="12.75" customHeight="1" x14ac:dyDescent="0.2">
      <c r="A1370" t="s">
        <v>54</v>
      </c>
      <c r="B1370">
        <v>2000</v>
      </c>
      <c r="C1370" t="s">
        <v>90</v>
      </c>
      <c r="D1370" t="s">
        <v>90</v>
      </c>
      <c r="E1370">
        <v>0</v>
      </c>
      <c r="F1370">
        <v>0</v>
      </c>
      <c r="G1370">
        <v>1</v>
      </c>
      <c r="H1370">
        <v>1</v>
      </c>
      <c r="I1370" s="1">
        <f>G1370+H1370</f>
        <v>2</v>
      </c>
      <c r="J1370">
        <v>0</v>
      </c>
      <c r="K1370">
        <v>1</v>
      </c>
      <c r="L1370">
        <v>0</v>
      </c>
      <c r="M1370">
        <v>0</v>
      </c>
      <c r="N1370">
        <v>0</v>
      </c>
      <c r="O1370">
        <v>1</v>
      </c>
      <c r="P1370">
        <v>1</v>
      </c>
      <c r="Q1370">
        <v>1</v>
      </c>
      <c r="R1370">
        <v>0</v>
      </c>
      <c r="S1370" t="s">
        <v>90</v>
      </c>
      <c r="T1370" t="s">
        <v>90</v>
      </c>
      <c r="U1370" t="s">
        <v>90</v>
      </c>
      <c r="V1370" t="s">
        <v>90</v>
      </c>
      <c r="W1370">
        <v>1</v>
      </c>
      <c r="X1370">
        <v>1</v>
      </c>
      <c r="Y1370">
        <v>1</v>
      </c>
      <c r="Z1370">
        <v>1</v>
      </c>
      <c r="AA1370">
        <v>1</v>
      </c>
      <c r="AB1370">
        <v>0</v>
      </c>
      <c r="AC1370">
        <v>426950</v>
      </c>
      <c r="AD1370">
        <f>AC1370/AY1370</f>
        <v>4.1667479944566974</v>
      </c>
      <c r="AE1370">
        <f>1427.82+162.99+477.13</f>
        <v>2067.94</v>
      </c>
      <c r="AF1370">
        <f>AE1370/AY1370</f>
        <v>2.0181718814045634E-2</v>
      </c>
      <c r="AG1370">
        <f>LN(AE1370+1)/LN(AY1370)</f>
        <v>0.66174934635529281</v>
      </c>
      <c r="AH1370">
        <v>0</v>
      </c>
      <c r="AI1370">
        <v>1</v>
      </c>
      <c r="AJ1370">
        <v>1</v>
      </c>
      <c r="AK1370">
        <v>1</v>
      </c>
      <c r="AL1370">
        <v>0</v>
      </c>
      <c r="AM1370" s="1">
        <f>(AI1370+AK1370+AJ1370)*(0.75+0.25*AL1370)</f>
        <v>2.25</v>
      </c>
      <c r="AN1370">
        <v>0</v>
      </c>
      <c r="AO1370">
        <v>0</v>
      </c>
      <c r="AP1370">
        <v>0</v>
      </c>
      <c r="AQ1370">
        <v>1</v>
      </c>
      <c r="AR1370">
        <v>0</v>
      </c>
      <c r="AS1370">
        <f>IF(AR1370&gt;0.75,AR1370,0)</f>
        <v>0</v>
      </c>
      <c r="AT1370">
        <v>0</v>
      </c>
      <c r="AU1370" t="s">
        <v>90</v>
      </c>
      <c r="AV1370">
        <v>0</v>
      </c>
      <c r="AW1370">
        <v>2</v>
      </c>
      <c r="AX1370">
        <v>0</v>
      </c>
      <c r="AY1370">
        <v>102466</v>
      </c>
    </row>
    <row r="1371" spans="1:51" ht="12.75" customHeight="1" x14ac:dyDescent="0.2">
      <c r="A1371" t="s">
        <v>55</v>
      </c>
      <c r="B1371">
        <v>2000</v>
      </c>
      <c r="C1371" t="s">
        <v>90</v>
      </c>
      <c r="D1371" t="s">
        <v>90</v>
      </c>
      <c r="E1371">
        <v>0</v>
      </c>
      <c r="F1371">
        <v>0</v>
      </c>
      <c r="G1371">
        <v>1</v>
      </c>
      <c r="H1371">
        <v>0</v>
      </c>
      <c r="I1371" s="1">
        <f>G1371+H1371</f>
        <v>1</v>
      </c>
      <c r="J1371">
        <v>0</v>
      </c>
      <c r="K1371">
        <v>1</v>
      </c>
      <c r="L1371">
        <v>1</v>
      </c>
      <c r="M1371">
        <v>0</v>
      </c>
      <c r="N1371">
        <v>0</v>
      </c>
      <c r="O1371">
        <v>1</v>
      </c>
      <c r="P1371">
        <v>1</v>
      </c>
      <c r="Q1371">
        <v>1</v>
      </c>
      <c r="R1371">
        <v>2</v>
      </c>
      <c r="S1371" t="s">
        <v>90</v>
      </c>
      <c r="T1371" t="s">
        <v>90</v>
      </c>
      <c r="U1371" t="s">
        <v>90</v>
      </c>
      <c r="V1371">
        <v>0</v>
      </c>
      <c r="W1371">
        <v>0</v>
      </c>
      <c r="X1371">
        <v>0</v>
      </c>
      <c r="Y1371">
        <v>1</v>
      </c>
      <c r="Z1371">
        <v>1</v>
      </c>
      <c r="AA1371">
        <v>0</v>
      </c>
      <c r="AB1371">
        <v>0</v>
      </c>
      <c r="AC1371">
        <v>4366</v>
      </c>
      <c r="AD1371">
        <f>AC1371/AY1371</f>
        <v>0.13028868822030309</v>
      </c>
      <c r="AH1371">
        <v>1</v>
      </c>
      <c r="AI1371">
        <v>0</v>
      </c>
      <c r="AJ1371">
        <v>0</v>
      </c>
      <c r="AK1371">
        <v>1</v>
      </c>
      <c r="AL1371">
        <v>1</v>
      </c>
      <c r="AM1371" s="1">
        <f>(AI1371+AK1371+AJ1371)*(0.75+0.25*AL1371)</f>
        <v>1</v>
      </c>
      <c r="AN1371">
        <v>0</v>
      </c>
      <c r="AO1371">
        <v>0</v>
      </c>
      <c r="AP1371">
        <v>0</v>
      </c>
      <c r="AQ1371">
        <v>0</v>
      </c>
      <c r="AR1371">
        <v>0</v>
      </c>
      <c r="AS1371">
        <f>IF(AR1371&gt;0.75,AR1371,0)</f>
        <v>0</v>
      </c>
      <c r="AT1371">
        <v>0</v>
      </c>
      <c r="AU1371" t="s">
        <v>90</v>
      </c>
      <c r="AV1371">
        <v>0</v>
      </c>
      <c r="AW1371">
        <v>2</v>
      </c>
      <c r="AX1371">
        <v>0</v>
      </c>
      <c r="AY1371">
        <v>33510.199999999997</v>
      </c>
    </row>
    <row r="1372" spans="1:51" ht="12.75" customHeight="1" x14ac:dyDescent="0.2">
      <c r="A1372" t="s">
        <v>56</v>
      </c>
      <c r="B1372">
        <v>2000</v>
      </c>
      <c r="C1372" t="s">
        <v>90</v>
      </c>
      <c r="D1372" t="s">
        <v>90</v>
      </c>
      <c r="E1372">
        <v>0</v>
      </c>
      <c r="F1372">
        <v>0</v>
      </c>
      <c r="G1372">
        <v>1</v>
      </c>
      <c r="H1372">
        <v>1</v>
      </c>
      <c r="I1372" s="1">
        <f>G1372+H1372</f>
        <v>2</v>
      </c>
      <c r="J1372">
        <v>1</v>
      </c>
      <c r="K1372">
        <v>1</v>
      </c>
      <c r="L1372">
        <v>1</v>
      </c>
      <c r="M1372">
        <v>0</v>
      </c>
      <c r="N1372">
        <v>0</v>
      </c>
      <c r="O1372">
        <v>1</v>
      </c>
      <c r="P1372">
        <v>1</v>
      </c>
      <c r="Q1372">
        <v>1</v>
      </c>
      <c r="R1372">
        <v>1</v>
      </c>
      <c r="S1372" t="s">
        <v>90</v>
      </c>
      <c r="T1372" t="s">
        <v>90</v>
      </c>
      <c r="U1372" t="s">
        <v>90</v>
      </c>
      <c r="V1372">
        <v>0</v>
      </c>
      <c r="W1372">
        <v>0</v>
      </c>
      <c r="X1372">
        <v>0</v>
      </c>
      <c r="Y1372">
        <v>1</v>
      </c>
      <c r="Z1372">
        <v>1</v>
      </c>
      <c r="AA1372">
        <v>0.25</v>
      </c>
      <c r="AB1372">
        <v>0</v>
      </c>
      <c r="AC1372">
        <v>12282</v>
      </c>
      <c r="AD1372">
        <f>AC1372/AY1372</f>
        <v>6.8284167102176066E-2</v>
      </c>
      <c r="AH1372">
        <v>0.5</v>
      </c>
      <c r="AI1372">
        <v>0</v>
      </c>
      <c r="AJ1372">
        <v>1</v>
      </c>
      <c r="AK1372">
        <v>1</v>
      </c>
      <c r="AL1372">
        <v>1</v>
      </c>
      <c r="AM1372" s="1">
        <f>(AI1372+AK1372+AJ1372)*(0.75+0.25*AL1372)</f>
        <v>2</v>
      </c>
      <c r="AN1372">
        <v>0</v>
      </c>
      <c r="AO1372">
        <v>0</v>
      </c>
      <c r="AP1372">
        <v>0</v>
      </c>
      <c r="AQ1372">
        <v>1</v>
      </c>
      <c r="AR1372">
        <v>0</v>
      </c>
      <c r="AS1372">
        <f>IF(AR1372&gt;0.75,AR1372,0)</f>
        <v>0</v>
      </c>
      <c r="AT1372">
        <v>0</v>
      </c>
      <c r="AU1372" t="s">
        <v>90</v>
      </c>
      <c r="AV1372">
        <v>0</v>
      </c>
      <c r="AW1372">
        <v>2</v>
      </c>
      <c r="AX1372">
        <v>0</v>
      </c>
      <c r="AY1372">
        <v>179866</v>
      </c>
    </row>
    <row r="1373" spans="1:51" ht="12.75" customHeight="1" x14ac:dyDescent="0.2">
      <c r="A1373" t="s">
        <v>57</v>
      </c>
      <c r="B1373">
        <v>2000</v>
      </c>
      <c r="C1373" t="s">
        <v>90</v>
      </c>
      <c r="D1373" t="s">
        <v>90</v>
      </c>
      <c r="E1373">
        <v>0</v>
      </c>
      <c r="F1373">
        <v>0</v>
      </c>
      <c r="G1373">
        <v>1</v>
      </c>
      <c r="H1373">
        <v>0</v>
      </c>
      <c r="I1373" s="1">
        <f>G1373+H1373</f>
        <v>1</v>
      </c>
      <c r="J1373">
        <v>1</v>
      </c>
      <c r="K1373">
        <v>1</v>
      </c>
      <c r="L1373">
        <v>1</v>
      </c>
      <c r="M1373">
        <v>0</v>
      </c>
      <c r="N1373">
        <v>0</v>
      </c>
      <c r="O1373">
        <v>1</v>
      </c>
      <c r="P1373">
        <v>1</v>
      </c>
      <c r="Q1373">
        <v>1</v>
      </c>
      <c r="R1373">
        <v>1</v>
      </c>
      <c r="S1373" t="s">
        <v>90</v>
      </c>
      <c r="T1373" t="s">
        <v>90</v>
      </c>
      <c r="U1373" t="s">
        <v>90</v>
      </c>
      <c r="V1373" t="s">
        <v>90</v>
      </c>
      <c r="W1373">
        <v>0</v>
      </c>
      <c r="X1373">
        <v>0</v>
      </c>
      <c r="Y1373">
        <v>1</v>
      </c>
      <c r="Z1373">
        <v>1</v>
      </c>
      <c r="AA1373">
        <v>0</v>
      </c>
      <c r="AB1373">
        <v>0</v>
      </c>
      <c r="AC1373">
        <v>14039</v>
      </c>
      <c r="AD1373">
        <f>AC1373/AY1373</f>
        <v>6.0445971488480431E-2</v>
      </c>
      <c r="AE1373">
        <v>0</v>
      </c>
      <c r="AF1373">
        <f>AE1373/AY1373</f>
        <v>0</v>
      </c>
      <c r="AG1373">
        <f>LN(AE1373+1)/LN(AY1373)</f>
        <v>0</v>
      </c>
      <c r="AH1373">
        <v>1</v>
      </c>
      <c r="AI1373">
        <v>0</v>
      </c>
      <c r="AJ1373">
        <v>0</v>
      </c>
      <c r="AK1373">
        <v>0</v>
      </c>
      <c r="AL1373">
        <v>0</v>
      </c>
      <c r="AM1373" s="1">
        <f>(AI1373+AK1373+AJ1373)*(0.75+0.25*AL1373)</f>
        <v>0</v>
      </c>
      <c r="AN1373">
        <v>0</v>
      </c>
      <c r="AO1373">
        <v>0</v>
      </c>
      <c r="AP1373">
        <v>0</v>
      </c>
      <c r="AQ1373">
        <v>1</v>
      </c>
      <c r="AR1373">
        <v>0</v>
      </c>
      <c r="AS1373">
        <f>IF(AR1373&gt;0.75,AR1373,0)</f>
        <v>0</v>
      </c>
      <c r="AT1373">
        <v>0</v>
      </c>
      <c r="AU1373" t="s">
        <v>90</v>
      </c>
      <c r="AV1373">
        <v>0</v>
      </c>
      <c r="AW1373">
        <v>2</v>
      </c>
      <c r="AX1373">
        <v>0</v>
      </c>
      <c r="AY1373">
        <v>232257</v>
      </c>
    </row>
    <row r="1374" spans="1:51" ht="12.75" customHeight="1" x14ac:dyDescent="0.2">
      <c r="A1374" t="s">
        <v>58</v>
      </c>
      <c r="B1374">
        <v>2000</v>
      </c>
      <c r="C1374" t="s">
        <v>90</v>
      </c>
      <c r="D1374" t="s">
        <v>90</v>
      </c>
      <c r="E1374">
        <v>0</v>
      </c>
      <c r="F1374">
        <v>0</v>
      </c>
      <c r="G1374">
        <v>1</v>
      </c>
      <c r="H1374">
        <v>1</v>
      </c>
      <c r="I1374" s="1">
        <f>G1374+H1374</f>
        <v>2</v>
      </c>
      <c r="J1374">
        <v>1</v>
      </c>
      <c r="K1374">
        <v>1</v>
      </c>
      <c r="L1374">
        <v>0</v>
      </c>
      <c r="M1374">
        <v>0</v>
      </c>
      <c r="N1374">
        <v>0</v>
      </c>
      <c r="O1374">
        <v>1</v>
      </c>
      <c r="P1374">
        <v>0</v>
      </c>
      <c r="Q1374">
        <v>1</v>
      </c>
      <c r="R1374">
        <v>0</v>
      </c>
      <c r="S1374" t="s">
        <v>90</v>
      </c>
      <c r="T1374" t="s">
        <v>90</v>
      </c>
      <c r="U1374" t="s">
        <v>90</v>
      </c>
      <c r="V1374">
        <v>0</v>
      </c>
      <c r="W1374">
        <v>0</v>
      </c>
      <c r="X1374">
        <v>1</v>
      </c>
      <c r="Y1374">
        <v>1</v>
      </c>
      <c r="Z1374">
        <v>1</v>
      </c>
      <c r="AA1374">
        <v>0</v>
      </c>
      <c r="AB1374">
        <v>0</v>
      </c>
      <c r="AC1374">
        <v>66638</v>
      </c>
      <c r="AD1374">
        <f>AC1374/AY1374</f>
        <v>0.22880864169977236</v>
      </c>
      <c r="AE1374">
        <v>743.63300000000004</v>
      </c>
      <c r="AF1374">
        <f>AE1374/AY1374</f>
        <v>2.5533427871953962E-3</v>
      </c>
      <c r="AG1374">
        <f>LN(AE1374+1)/LN(AY1374)</f>
        <v>0.52558768822770763</v>
      </c>
      <c r="AH1374">
        <v>0</v>
      </c>
      <c r="AI1374">
        <v>0</v>
      </c>
      <c r="AJ1374">
        <v>1</v>
      </c>
      <c r="AK1374">
        <v>1</v>
      </c>
      <c r="AL1374">
        <v>1</v>
      </c>
      <c r="AM1374" s="1">
        <f>(AI1374+AK1374+AJ1374)*(0.75+0.25*AL1374)</f>
        <v>2</v>
      </c>
      <c r="AN1374">
        <v>0</v>
      </c>
      <c r="AO1374">
        <v>0</v>
      </c>
      <c r="AP1374">
        <v>0</v>
      </c>
      <c r="AQ1374">
        <v>0</v>
      </c>
      <c r="AR1374">
        <v>0</v>
      </c>
      <c r="AS1374">
        <f>IF(AR1374&gt;0.75,AR1374,0)</f>
        <v>0</v>
      </c>
      <c r="AT1374">
        <v>0</v>
      </c>
      <c r="AU1374" t="s">
        <v>90</v>
      </c>
      <c r="AV1374">
        <v>0</v>
      </c>
      <c r="AW1374">
        <v>2</v>
      </c>
      <c r="AX1374">
        <v>0</v>
      </c>
      <c r="AY1374">
        <v>291239</v>
      </c>
    </row>
    <row r="1375" spans="1:51" ht="12.75" customHeight="1" x14ac:dyDescent="0.2">
      <c r="A1375" t="s">
        <v>59</v>
      </c>
      <c r="B1375">
        <v>2000</v>
      </c>
      <c r="C1375" t="s">
        <v>90</v>
      </c>
      <c r="D1375" t="s">
        <v>90</v>
      </c>
      <c r="E1375">
        <v>0</v>
      </c>
      <c r="F1375">
        <v>0</v>
      </c>
      <c r="G1375">
        <v>1</v>
      </c>
      <c r="H1375">
        <v>0</v>
      </c>
      <c r="I1375" s="1">
        <f>G1375+H1375</f>
        <v>1</v>
      </c>
      <c r="J1375">
        <v>0</v>
      </c>
      <c r="K1375">
        <v>1</v>
      </c>
      <c r="L1375">
        <v>0</v>
      </c>
      <c r="M1375">
        <v>0</v>
      </c>
      <c r="N1375">
        <v>0</v>
      </c>
      <c r="O1375">
        <v>1</v>
      </c>
      <c r="P1375">
        <v>0</v>
      </c>
      <c r="Q1375">
        <v>1</v>
      </c>
      <c r="R1375">
        <v>2</v>
      </c>
      <c r="S1375" t="s">
        <v>90</v>
      </c>
      <c r="T1375" t="s">
        <v>90</v>
      </c>
      <c r="U1375" t="s">
        <v>90</v>
      </c>
      <c r="V1375">
        <v>0</v>
      </c>
      <c r="W1375">
        <v>0</v>
      </c>
      <c r="X1375">
        <v>0</v>
      </c>
      <c r="Y1375">
        <v>1</v>
      </c>
      <c r="Z1375">
        <v>1</v>
      </c>
      <c r="AA1375">
        <v>0</v>
      </c>
      <c r="AB1375">
        <v>0</v>
      </c>
      <c r="AC1375">
        <v>63429</v>
      </c>
      <c r="AD1375">
        <f>AC1375/AY1375</f>
        <v>0.41460385522952931</v>
      </c>
      <c r="AE1375">
        <v>0</v>
      </c>
      <c r="AF1375">
        <f>AE1375/AY1375</f>
        <v>0</v>
      </c>
      <c r="AG1375">
        <f>LN(AE1375+1)/LN(AY1375)</f>
        <v>0</v>
      </c>
      <c r="AH1375">
        <v>1</v>
      </c>
      <c r="AI1375">
        <v>0</v>
      </c>
      <c r="AJ1375">
        <v>1</v>
      </c>
      <c r="AK1375">
        <v>1</v>
      </c>
      <c r="AL1375">
        <v>1</v>
      </c>
      <c r="AM1375" s="1">
        <f>(AI1375+AK1375+AJ1375)*(0.75+0.25*AL1375)</f>
        <v>2</v>
      </c>
      <c r="AN1375">
        <v>0</v>
      </c>
      <c r="AO1375">
        <v>0</v>
      </c>
      <c r="AP1375">
        <v>0</v>
      </c>
      <c r="AQ1375">
        <v>0</v>
      </c>
      <c r="AR1375">
        <v>0</v>
      </c>
      <c r="AS1375">
        <f>IF(AR1375&gt;0.75,AR1375,0)</f>
        <v>0</v>
      </c>
      <c r="AT1375">
        <v>0</v>
      </c>
      <c r="AU1375" t="s">
        <v>90</v>
      </c>
      <c r="AV1375">
        <v>0</v>
      </c>
      <c r="AW1375">
        <v>2</v>
      </c>
      <c r="AX1375">
        <v>0</v>
      </c>
      <c r="AY1375">
        <v>152987</v>
      </c>
    </row>
    <row r="1376" spans="1:51" ht="12.75" customHeight="1" x14ac:dyDescent="0.2">
      <c r="A1376" t="s">
        <v>60</v>
      </c>
      <c r="B1376">
        <v>2000</v>
      </c>
      <c r="C1376" t="s">
        <v>90</v>
      </c>
      <c r="D1376" t="s">
        <v>90</v>
      </c>
      <c r="E1376">
        <v>0</v>
      </c>
      <c r="F1376">
        <v>0</v>
      </c>
      <c r="G1376">
        <v>1</v>
      </c>
      <c r="H1376">
        <v>0</v>
      </c>
      <c r="I1376" s="1">
        <f>G1376+H1376</f>
        <v>1</v>
      </c>
      <c r="J1376">
        <v>1</v>
      </c>
      <c r="K1376">
        <v>1</v>
      </c>
      <c r="L1376">
        <v>0</v>
      </c>
      <c r="M1376">
        <v>0</v>
      </c>
      <c r="N1376">
        <v>0</v>
      </c>
      <c r="O1376">
        <v>0</v>
      </c>
      <c r="P1376">
        <v>1</v>
      </c>
      <c r="Q1376">
        <v>1</v>
      </c>
      <c r="R1376">
        <v>0</v>
      </c>
      <c r="S1376" t="s">
        <v>90</v>
      </c>
      <c r="T1376" t="s">
        <v>90</v>
      </c>
      <c r="U1376" t="s">
        <v>90</v>
      </c>
      <c r="V1376">
        <v>0</v>
      </c>
      <c r="W1376">
        <v>0</v>
      </c>
      <c r="X1376">
        <v>1</v>
      </c>
      <c r="Y1376">
        <v>0</v>
      </c>
      <c r="Z1376">
        <v>1</v>
      </c>
      <c r="AA1376">
        <v>0</v>
      </c>
      <c r="AB1376">
        <v>0</v>
      </c>
      <c r="AC1376">
        <v>176648</v>
      </c>
      <c r="AD1376">
        <f>AC1376/AY1376</f>
        <v>2.9475279029682517</v>
      </c>
      <c r="AE1376">
        <v>2469.2959999999998</v>
      </c>
      <c r="AF1376">
        <f>AE1376/AY1376</f>
        <v>4.1202384746432973E-2</v>
      </c>
      <c r="AG1376">
        <f>LN(AE1376+1)/LN(AY1376)</f>
        <v>0.71012912776710901</v>
      </c>
      <c r="AH1376">
        <v>0</v>
      </c>
      <c r="AI1376">
        <v>1</v>
      </c>
      <c r="AJ1376">
        <v>1</v>
      </c>
      <c r="AK1376">
        <v>1</v>
      </c>
      <c r="AL1376">
        <v>0</v>
      </c>
      <c r="AM1376" s="1">
        <f>(AI1376+AK1376+AJ1376)*(0.75+0.25*AL1376)</f>
        <v>2.25</v>
      </c>
      <c r="AN1376">
        <v>0</v>
      </c>
      <c r="AO1376">
        <v>0</v>
      </c>
      <c r="AP1376">
        <v>0</v>
      </c>
      <c r="AQ1376">
        <v>0</v>
      </c>
      <c r="AR1376">
        <v>0</v>
      </c>
      <c r="AS1376">
        <f>IF(AR1376&gt;0.75,AR1376,0)</f>
        <v>0</v>
      </c>
      <c r="AT1376">
        <v>0</v>
      </c>
      <c r="AU1376" t="s">
        <v>90</v>
      </c>
      <c r="AV1376">
        <v>0</v>
      </c>
      <c r="AW1376">
        <v>2</v>
      </c>
      <c r="AX1376">
        <v>0</v>
      </c>
      <c r="AY1376">
        <v>59930.9</v>
      </c>
    </row>
    <row r="1377" spans="1:51" x14ac:dyDescent="0.2">
      <c r="A1377" t="s">
        <v>61</v>
      </c>
      <c r="B1377">
        <v>2000</v>
      </c>
      <c r="C1377" t="s">
        <v>90</v>
      </c>
      <c r="D1377" t="s">
        <v>90</v>
      </c>
      <c r="E1377">
        <v>0</v>
      </c>
      <c r="F1377">
        <v>0</v>
      </c>
      <c r="G1377">
        <v>1</v>
      </c>
      <c r="H1377">
        <v>0</v>
      </c>
      <c r="I1377" s="1">
        <f>G1377+H1377</f>
        <v>1</v>
      </c>
      <c r="J1377">
        <v>1</v>
      </c>
      <c r="K1377">
        <v>1</v>
      </c>
      <c r="L1377">
        <v>0</v>
      </c>
      <c r="M1377">
        <v>0</v>
      </c>
      <c r="N1377">
        <v>0</v>
      </c>
      <c r="O1377">
        <v>0</v>
      </c>
      <c r="P1377">
        <v>1</v>
      </c>
      <c r="Q1377">
        <v>1</v>
      </c>
      <c r="R1377">
        <v>1</v>
      </c>
      <c r="S1377" t="s">
        <v>90</v>
      </c>
      <c r="T1377" t="s">
        <v>90</v>
      </c>
      <c r="U1377" t="s">
        <v>90</v>
      </c>
      <c r="V1377">
        <v>0</v>
      </c>
      <c r="W1377">
        <v>0</v>
      </c>
      <c r="X1377">
        <v>1</v>
      </c>
      <c r="Y1377">
        <v>0</v>
      </c>
      <c r="Z1377">
        <v>1</v>
      </c>
      <c r="AA1377">
        <v>0</v>
      </c>
      <c r="AB1377">
        <v>0</v>
      </c>
      <c r="AC1377">
        <v>182252</v>
      </c>
      <c r="AD1377">
        <f>AC1377/AY1377</f>
        <v>1.2008908568566985</v>
      </c>
      <c r="AE1377">
        <v>977.12900000000002</v>
      </c>
      <c r="AF1377">
        <f>AE1377/AY1377</f>
        <v>6.4384768456287392E-3</v>
      </c>
      <c r="AG1377">
        <f>LN(AE1377+1)/LN(AY1377)</f>
        <v>0.57716632503456211</v>
      </c>
      <c r="AH1377">
        <v>1</v>
      </c>
      <c r="AI1377">
        <v>1</v>
      </c>
      <c r="AJ1377">
        <v>1</v>
      </c>
      <c r="AK1377">
        <v>1</v>
      </c>
      <c r="AL1377">
        <v>0</v>
      </c>
      <c r="AM1377" s="1">
        <f>(AI1377+AK1377+AJ1377)*(0.75+0.25*AL1377)</f>
        <v>2.25</v>
      </c>
      <c r="AN1377">
        <v>0</v>
      </c>
      <c r="AO1377">
        <v>0</v>
      </c>
      <c r="AP1377">
        <v>0</v>
      </c>
      <c r="AQ1377">
        <v>0</v>
      </c>
      <c r="AR1377">
        <v>0</v>
      </c>
      <c r="AS1377">
        <f>IF(AR1377&gt;0.75,AR1377,0)</f>
        <v>0</v>
      </c>
      <c r="AT1377">
        <v>0</v>
      </c>
      <c r="AU1377" t="s">
        <v>90</v>
      </c>
      <c r="AV1377">
        <v>0</v>
      </c>
      <c r="AW1377">
        <v>2</v>
      </c>
      <c r="AX1377">
        <v>0</v>
      </c>
      <c r="AY1377">
        <v>151764</v>
      </c>
    </row>
    <row r="1378" spans="1:51" ht="12.75" customHeight="1" x14ac:dyDescent="0.2">
      <c r="A1378" t="s">
        <v>62</v>
      </c>
      <c r="B1378">
        <v>2000</v>
      </c>
      <c r="C1378" t="s">
        <v>90</v>
      </c>
      <c r="D1378" t="s">
        <v>90</v>
      </c>
      <c r="E1378">
        <v>0</v>
      </c>
      <c r="F1378">
        <v>0</v>
      </c>
      <c r="G1378">
        <v>1</v>
      </c>
      <c r="H1378">
        <v>0</v>
      </c>
      <c r="I1378" s="1">
        <f>G1378+H1378</f>
        <v>1</v>
      </c>
      <c r="J1378">
        <v>0</v>
      </c>
      <c r="K1378">
        <v>1</v>
      </c>
      <c r="L1378">
        <v>0</v>
      </c>
      <c r="M1378">
        <v>0</v>
      </c>
      <c r="N1378">
        <v>0</v>
      </c>
      <c r="O1378">
        <v>0</v>
      </c>
      <c r="P1378">
        <v>1</v>
      </c>
      <c r="Q1378">
        <v>1</v>
      </c>
      <c r="R1378">
        <v>0</v>
      </c>
      <c r="S1378" t="s">
        <v>90</v>
      </c>
      <c r="T1378" t="s">
        <v>90</v>
      </c>
      <c r="U1378" t="s">
        <v>90</v>
      </c>
      <c r="V1378">
        <v>0</v>
      </c>
      <c r="W1378">
        <v>0</v>
      </c>
      <c r="X1378">
        <v>0</v>
      </c>
      <c r="Y1378">
        <v>1</v>
      </c>
      <c r="Z1378">
        <v>1</v>
      </c>
      <c r="AA1378">
        <v>1</v>
      </c>
      <c r="AB1378">
        <v>0.5</v>
      </c>
      <c r="AC1378">
        <v>41531</v>
      </c>
      <c r="AD1378">
        <f>AC1378/AY1378</f>
        <v>2.0246086647069435</v>
      </c>
      <c r="AE1378">
        <v>0</v>
      </c>
      <c r="AF1378">
        <f>AE1378/AY1378</f>
        <v>0</v>
      </c>
      <c r="AG1378">
        <f>LN(AE1378+1)/LN(AY1378)</f>
        <v>0</v>
      </c>
      <c r="AH1378">
        <v>0</v>
      </c>
      <c r="AI1378">
        <v>0</v>
      </c>
      <c r="AJ1378">
        <v>1</v>
      </c>
      <c r="AK1378">
        <v>1</v>
      </c>
      <c r="AL1378">
        <v>0</v>
      </c>
      <c r="AM1378" s="1">
        <f>(AI1378+AK1378+AJ1378)*(0.75+0.25*AL1378)</f>
        <v>1.5</v>
      </c>
      <c r="AN1378">
        <v>0</v>
      </c>
      <c r="AO1378">
        <v>0</v>
      </c>
      <c r="AP1378">
        <v>0</v>
      </c>
      <c r="AQ1378">
        <v>1</v>
      </c>
      <c r="AR1378">
        <v>0</v>
      </c>
      <c r="AS1378">
        <f>IF(AR1378&gt;0.75,AR1378,0)</f>
        <v>0</v>
      </c>
      <c r="AT1378">
        <v>0</v>
      </c>
      <c r="AU1378" t="s">
        <v>90</v>
      </c>
      <c r="AV1378">
        <v>0</v>
      </c>
      <c r="AW1378">
        <v>2</v>
      </c>
      <c r="AX1378">
        <v>0</v>
      </c>
      <c r="AY1378">
        <v>20513.099999999999</v>
      </c>
    </row>
    <row r="1379" spans="1:51" ht="12.75" customHeight="1" x14ac:dyDescent="0.2">
      <c r="A1379" t="s">
        <v>64</v>
      </c>
      <c r="B1379">
        <v>2000</v>
      </c>
      <c r="C1379" t="s">
        <v>90</v>
      </c>
      <c r="D1379" t="s">
        <v>90</v>
      </c>
      <c r="E1379">
        <v>0</v>
      </c>
      <c r="F1379">
        <v>0</v>
      </c>
      <c r="G1379">
        <v>1</v>
      </c>
      <c r="H1379">
        <v>0</v>
      </c>
      <c r="I1379" s="1">
        <f>G1379+H1379</f>
        <v>1</v>
      </c>
      <c r="J1379">
        <v>1</v>
      </c>
      <c r="K1379">
        <v>1</v>
      </c>
      <c r="L1379">
        <v>0</v>
      </c>
      <c r="M1379">
        <v>0</v>
      </c>
      <c r="N1379">
        <v>0</v>
      </c>
      <c r="O1379">
        <v>1</v>
      </c>
      <c r="P1379">
        <v>1</v>
      </c>
      <c r="Q1379">
        <v>1</v>
      </c>
      <c r="R1379">
        <v>0</v>
      </c>
      <c r="S1379" t="s">
        <v>90</v>
      </c>
      <c r="T1379" t="s">
        <v>90</v>
      </c>
      <c r="U1379" t="s">
        <v>90</v>
      </c>
      <c r="V1379">
        <v>0</v>
      </c>
      <c r="W1379">
        <v>0</v>
      </c>
      <c r="X1379">
        <v>0</v>
      </c>
      <c r="Y1379">
        <v>1</v>
      </c>
      <c r="Z1379">
        <v>1</v>
      </c>
      <c r="AA1379">
        <v>0</v>
      </c>
      <c r="AB1379">
        <v>0</v>
      </c>
      <c r="AC1379">
        <v>7412</v>
      </c>
      <c r="AD1379">
        <f>AC1379/AY1379</f>
        <v>0.15320506990549737</v>
      </c>
      <c r="AE1379">
        <v>0</v>
      </c>
      <c r="AF1379">
        <f>AE1379/AY1379</f>
        <v>0</v>
      </c>
      <c r="AG1379">
        <f>LN(AE1379+1)/LN(AY1379)</f>
        <v>0</v>
      </c>
      <c r="AH1379">
        <v>1</v>
      </c>
      <c r="AI1379">
        <v>0</v>
      </c>
      <c r="AJ1379">
        <v>1</v>
      </c>
      <c r="AK1379">
        <v>1</v>
      </c>
      <c r="AL1379">
        <v>0</v>
      </c>
      <c r="AM1379" s="1">
        <f>(AI1379+AK1379+AJ1379)*(0.75+0.25*AL1379)</f>
        <v>1.5</v>
      </c>
      <c r="AN1379">
        <v>0</v>
      </c>
      <c r="AO1379">
        <v>0</v>
      </c>
      <c r="AP1379">
        <v>0</v>
      </c>
      <c r="AQ1379">
        <v>0</v>
      </c>
      <c r="AR1379">
        <v>0</v>
      </c>
      <c r="AS1379">
        <f>IF(AR1379&gt;0.75,AR1379,0)</f>
        <v>0</v>
      </c>
      <c r="AT1379">
        <v>0</v>
      </c>
      <c r="AU1379" t="s">
        <v>90</v>
      </c>
      <c r="AV1379">
        <v>0</v>
      </c>
      <c r="AW1379">
        <v>2</v>
      </c>
      <c r="AX1379">
        <v>0</v>
      </c>
      <c r="AY1379">
        <v>48379.6</v>
      </c>
    </row>
    <row r="1380" spans="1:51" ht="12.75" customHeight="1" x14ac:dyDescent="0.2">
      <c r="A1380" t="s">
        <v>65</v>
      </c>
      <c r="B1380">
        <v>2000</v>
      </c>
      <c r="C1380" t="s">
        <v>90</v>
      </c>
      <c r="D1380" t="s">
        <v>90</v>
      </c>
      <c r="E1380">
        <v>0</v>
      </c>
      <c r="F1380">
        <v>0</v>
      </c>
      <c r="G1380">
        <v>1</v>
      </c>
      <c r="H1380">
        <v>0</v>
      </c>
      <c r="I1380" s="1">
        <f>G1380+H1380</f>
        <v>1</v>
      </c>
      <c r="J1380">
        <v>1</v>
      </c>
      <c r="K1380">
        <v>1</v>
      </c>
      <c r="L1380">
        <v>0</v>
      </c>
      <c r="M1380">
        <v>0</v>
      </c>
      <c r="N1380">
        <v>0</v>
      </c>
      <c r="O1380">
        <v>1</v>
      </c>
      <c r="P1380">
        <v>1</v>
      </c>
      <c r="Q1380">
        <v>1</v>
      </c>
      <c r="R1380">
        <v>0</v>
      </c>
      <c r="S1380" t="s">
        <v>90</v>
      </c>
      <c r="T1380" t="s">
        <v>90</v>
      </c>
      <c r="U1380" t="s">
        <v>90</v>
      </c>
      <c r="V1380">
        <v>0</v>
      </c>
      <c r="W1380">
        <v>0</v>
      </c>
      <c r="X1380">
        <v>1</v>
      </c>
      <c r="Y1380">
        <v>1</v>
      </c>
      <c r="Z1380">
        <v>1</v>
      </c>
      <c r="AA1380">
        <v>1</v>
      </c>
      <c r="AB1380">
        <v>1</v>
      </c>
      <c r="AC1380">
        <v>708356</v>
      </c>
      <c r="AD1380">
        <f>AC1380/AY1380</f>
        <v>11.748132521328397</v>
      </c>
      <c r="AH1380">
        <v>0</v>
      </c>
      <c r="AI1380">
        <v>0</v>
      </c>
      <c r="AJ1380">
        <v>1</v>
      </c>
      <c r="AK1380">
        <v>1</v>
      </c>
      <c r="AL1380">
        <v>1</v>
      </c>
      <c r="AM1380" s="1">
        <f>(AI1380+AK1380+AJ1380)*(0.75+0.25*AL1380)</f>
        <v>2</v>
      </c>
      <c r="AN1380">
        <v>1</v>
      </c>
      <c r="AO1380">
        <v>0</v>
      </c>
      <c r="AP1380">
        <v>0</v>
      </c>
      <c r="AQ1380">
        <v>0</v>
      </c>
      <c r="AR1380">
        <v>0</v>
      </c>
      <c r="AS1380">
        <f>IF(AR1380&gt;0.75,AR1380,0)</f>
        <v>0</v>
      </c>
      <c r="AT1380">
        <v>0</v>
      </c>
      <c r="AU1380" t="s">
        <v>90</v>
      </c>
      <c r="AV1380">
        <v>0</v>
      </c>
      <c r="AW1380">
        <v>2</v>
      </c>
      <c r="AX1380">
        <v>0</v>
      </c>
      <c r="AY1380">
        <v>60295.199999999997</v>
      </c>
    </row>
    <row r="1381" spans="1:51" ht="12.75" customHeight="1" x14ac:dyDescent="0.2">
      <c r="A1381" t="s">
        <v>66</v>
      </c>
      <c r="B1381">
        <v>2000</v>
      </c>
      <c r="C1381" t="s">
        <v>90</v>
      </c>
      <c r="D1381" t="s">
        <v>90</v>
      </c>
      <c r="E1381">
        <v>0</v>
      </c>
      <c r="F1381">
        <v>0</v>
      </c>
      <c r="G1381">
        <v>0</v>
      </c>
      <c r="H1381">
        <v>0</v>
      </c>
      <c r="I1381" s="1">
        <f>G1381+H1381</f>
        <v>0</v>
      </c>
      <c r="J1381">
        <v>0</v>
      </c>
      <c r="K1381">
        <v>0</v>
      </c>
      <c r="L1381">
        <v>0</v>
      </c>
      <c r="M1381">
        <v>0</v>
      </c>
      <c r="N1381">
        <v>0</v>
      </c>
      <c r="O1381">
        <v>1</v>
      </c>
      <c r="P1381">
        <v>1</v>
      </c>
      <c r="Q1381">
        <v>0</v>
      </c>
      <c r="R1381">
        <v>0</v>
      </c>
      <c r="S1381" t="s">
        <v>90</v>
      </c>
      <c r="T1381" t="s">
        <v>90</v>
      </c>
      <c r="U1381" t="s">
        <v>90</v>
      </c>
      <c r="V1381">
        <v>0</v>
      </c>
      <c r="W1381">
        <v>0</v>
      </c>
      <c r="X1381">
        <v>0</v>
      </c>
      <c r="Y1381">
        <v>1</v>
      </c>
      <c r="Z1381">
        <v>1</v>
      </c>
      <c r="AA1381">
        <v>0</v>
      </c>
      <c r="AB1381">
        <v>0</v>
      </c>
      <c r="AC1381">
        <v>5508</v>
      </c>
      <c r="AD1381">
        <f>AC1381/AY1381</f>
        <v>0.13664509982931766</v>
      </c>
      <c r="AE1381">
        <v>0</v>
      </c>
      <c r="AF1381">
        <f>AE1381/AY1381</f>
        <v>0</v>
      </c>
      <c r="AG1381">
        <f>LN(AE1381+1)/LN(AY1381)</f>
        <v>0</v>
      </c>
      <c r="AH1381">
        <v>1</v>
      </c>
      <c r="AI1381">
        <v>0</v>
      </c>
      <c r="AJ1381">
        <v>1</v>
      </c>
      <c r="AK1381">
        <v>1</v>
      </c>
      <c r="AL1381">
        <v>1</v>
      </c>
      <c r="AM1381" s="1">
        <f>(AI1381+AK1381+AJ1381)*(0.75+0.25*AL1381)</f>
        <v>2</v>
      </c>
      <c r="AN1381">
        <v>0</v>
      </c>
      <c r="AO1381">
        <v>0</v>
      </c>
      <c r="AP1381">
        <v>0</v>
      </c>
      <c r="AQ1381">
        <v>1</v>
      </c>
      <c r="AR1381">
        <v>0</v>
      </c>
      <c r="AS1381">
        <f>IF(AR1381&gt;0.75,AR1381,0)</f>
        <v>0</v>
      </c>
      <c r="AT1381">
        <v>0</v>
      </c>
      <c r="AU1381" t="s">
        <v>90</v>
      </c>
      <c r="AV1381">
        <v>0</v>
      </c>
      <c r="AW1381">
        <v>2</v>
      </c>
      <c r="AX1381">
        <v>0</v>
      </c>
      <c r="AY1381">
        <v>40308.800000000003</v>
      </c>
    </row>
    <row r="1382" spans="1:51" ht="12.75" customHeight="1" x14ac:dyDescent="0.2">
      <c r="A1382" t="s">
        <v>67</v>
      </c>
      <c r="B1382">
        <v>2000</v>
      </c>
      <c r="C1382" t="s">
        <v>90</v>
      </c>
      <c r="D1382" t="s">
        <v>90</v>
      </c>
      <c r="E1382">
        <v>0</v>
      </c>
      <c r="F1382">
        <v>0</v>
      </c>
      <c r="G1382">
        <v>1</v>
      </c>
      <c r="H1382">
        <v>1</v>
      </c>
      <c r="I1382" s="1">
        <f>G1382+H1382</f>
        <v>2</v>
      </c>
      <c r="J1382">
        <v>1</v>
      </c>
      <c r="K1382">
        <v>1</v>
      </c>
      <c r="L1382">
        <v>1</v>
      </c>
      <c r="M1382">
        <v>0</v>
      </c>
      <c r="N1382">
        <v>0</v>
      </c>
      <c r="O1382">
        <v>1</v>
      </c>
      <c r="P1382">
        <v>1</v>
      </c>
      <c r="Q1382">
        <v>1</v>
      </c>
      <c r="R1382">
        <v>1</v>
      </c>
      <c r="S1382" t="s">
        <v>90</v>
      </c>
      <c r="T1382" t="s">
        <v>90</v>
      </c>
      <c r="U1382" t="s">
        <v>90</v>
      </c>
      <c r="V1382">
        <v>0</v>
      </c>
      <c r="W1382">
        <v>0</v>
      </c>
      <c r="X1382">
        <v>1</v>
      </c>
      <c r="Y1382">
        <v>1</v>
      </c>
      <c r="Z1382">
        <v>1</v>
      </c>
      <c r="AA1382">
        <v>0</v>
      </c>
      <c r="AB1382">
        <v>0</v>
      </c>
      <c r="AC1382">
        <v>340413</v>
      </c>
      <c r="AD1382">
        <f>AC1382/AY1382</f>
        <v>1.0845046640840046</v>
      </c>
      <c r="AH1382">
        <v>0</v>
      </c>
      <c r="AI1382">
        <v>0</v>
      </c>
      <c r="AJ1382">
        <v>0</v>
      </c>
      <c r="AK1382">
        <v>0</v>
      </c>
      <c r="AL1382">
        <v>0</v>
      </c>
      <c r="AM1382" s="1">
        <f>(AI1382+AK1382+AJ1382)*(0.75+0.25*AL1382)</f>
        <v>0</v>
      </c>
      <c r="AN1382">
        <v>0</v>
      </c>
      <c r="AO1382">
        <v>0</v>
      </c>
      <c r="AP1382">
        <v>0</v>
      </c>
      <c r="AQ1382">
        <v>0</v>
      </c>
      <c r="AR1382">
        <v>0</v>
      </c>
      <c r="AS1382">
        <f>IF(AR1382&gt;0.75,AR1382,0)</f>
        <v>0</v>
      </c>
      <c r="AT1382">
        <v>0</v>
      </c>
      <c r="AU1382" t="s">
        <v>90</v>
      </c>
      <c r="AV1382">
        <v>0</v>
      </c>
      <c r="AW1382">
        <v>2</v>
      </c>
      <c r="AX1382">
        <v>0</v>
      </c>
      <c r="AY1382">
        <v>313888</v>
      </c>
    </row>
    <row r="1383" spans="1:51" ht="12.75" customHeight="1" x14ac:dyDescent="0.2">
      <c r="A1383" t="s">
        <v>68</v>
      </c>
      <c r="B1383">
        <v>2000</v>
      </c>
      <c r="C1383" t="s">
        <v>90</v>
      </c>
      <c r="D1383" t="s">
        <v>90</v>
      </c>
      <c r="E1383">
        <v>0</v>
      </c>
      <c r="F1383">
        <v>0</v>
      </c>
      <c r="G1383">
        <v>1</v>
      </c>
      <c r="H1383">
        <v>1</v>
      </c>
      <c r="I1383" s="1">
        <f>G1383+H1383</f>
        <v>2</v>
      </c>
      <c r="J1383">
        <v>0</v>
      </c>
      <c r="K1383">
        <v>1</v>
      </c>
      <c r="L1383">
        <v>0</v>
      </c>
      <c r="M1383">
        <v>0</v>
      </c>
      <c r="N1383">
        <v>0</v>
      </c>
      <c r="O1383">
        <v>1</v>
      </c>
      <c r="P1383">
        <v>1</v>
      </c>
      <c r="Q1383">
        <v>1</v>
      </c>
      <c r="R1383">
        <v>0</v>
      </c>
      <c r="S1383" t="s">
        <v>90</v>
      </c>
      <c r="T1383" t="s">
        <v>90</v>
      </c>
      <c r="U1383" t="s">
        <v>90</v>
      </c>
      <c r="V1383">
        <v>0</v>
      </c>
      <c r="W1383">
        <v>1</v>
      </c>
      <c r="X1383">
        <v>0</v>
      </c>
      <c r="Y1383">
        <v>1</v>
      </c>
      <c r="Z1383">
        <v>1</v>
      </c>
      <c r="AA1383">
        <v>0</v>
      </c>
      <c r="AB1383">
        <v>0</v>
      </c>
      <c r="AC1383">
        <v>20435</v>
      </c>
      <c r="AD1383">
        <f>AC1383/AY1383</f>
        <v>0.50081979065316118</v>
      </c>
      <c r="AE1383">
        <v>79.218999999999994</v>
      </c>
      <c r="AF1383">
        <f>AE1383/AY1383</f>
        <v>1.9414946413385257E-3</v>
      </c>
      <c r="AG1383">
        <f>LN(AE1383+1)/LN(AY1383)</f>
        <v>0.41301322336143476</v>
      </c>
      <c r="AH1383">
        <v>1</v>
      </c>
      <c r="AI1383">
        <v>1</v>
      </c>
      <c r="AJ1383">
        <v>1</v>
      </c>
      <c r="AK1383">
        <v>1</v>
      </c>
      <c r="AL1383">
        <v>1</v>
      </c>
      <c r="AM1383" s="1">
        <f>(AI1383+AK1383+AJ1383)*(0.75+0.25*AL1383)</f>
        <v>3</v>
      </c>
      <c r="AN1383">
        <v>0</v>
      </c>
      <c r="AO1383">
        <v>0</v>
      </c>
      <c r="AP1383">
        <v>1</v>
      </c>
      <c r="AQ1383">
        <v>1</v>
      </c>
      <c r="AR1383">
        <v>0</v>
      </c>
      <c r="AS1383">
        <f>IF(AR1383&gt;0.75,AR1383,0)</f>
        <v>0</v>
      </c>
      <c r="AT1383">
        <v>0</v>
      </c>
      <c r="AU1383" t="s">
        <v>90</v>
      </c>
      <c r="AV1383">
        <v>0</v>
      </c>
      <c r="AW1383">
        <v>2</v>
      </c>
      <c r="AX1383">
        <v>0</v>
      </c>
      <c r="AY1383">
        <v>40803.1</v>
      </c>
    </row>
    <row r="1384" spans="1:51" ht="12.75" customHeight="1" x14ac:dyDescent="0.2">
      <c r="A1384" t="s">
        <v>70</v>
      </c>
      <c r="B1384">
        <v>2000</v>
      </c>
      <c r="C1384" t="s">
        <v>90</v>
      </c>
      <c r="D1384" t="s">
        <v>90</v>
      </c>
      <c r="E1384">
        <v>0</v>
      </c>
      <c r="F1384">
        <v>0</v>
      </c>
      <c r="G1384">
        <v>1</v>
      </c>
      <c r="H1384">
        <v>1</v>
      </c>
      <c r="I1384" s="1">
        <f>G1384+H1384</f>
        <v>2</v>
      </c>
      <c r="J1384">
        <v>1</v>
      </c>
      <c r="K1384">
        <v>1</v>
      </c>
      <c r="L1384">
        <v>1</v>
      </c>
      <c r="M1384">
        <v>0</v>
      </c>
      <c r="N1384">
        <v>0</v>
      </c>
      <c r="O1384">
        <v>1</v>
      </c>
      <c r="P1384">
        <v>1</v>
      </c>
      <c r="Q1384">
        <v>1</v>
      </c>
      <c r="R1384">
        <v>1</v>
      </c>
      <c r="S1384" t="s">
        <v>90</v>
      </c>
      <c r="T1384" t="s">
        <v>90</v>
      </c>
      <c r="U1384" t="s">
        <v>90</v>
      </c>
      <c r="V1384">
        <v>0</v>
      </c>
      <c r="W1384">
        <v>0</v>
      </c>
      <c r="X1384">
        <v>0</v>
      </c>
      <c r="Y1384">
        <v>1</v>
      </c>
      <c r="Z1384">
        <v>1</v>
      </c>
      <c r="AA1384">
        <v>0</v>
      </c>
      <c r="AB1384">
        <v>0</v>
      </c>
      <c r="AC1384">
        <v>37906</v>
      </c>
      <c r="AD1384">
        <f>AC1384/AY1384</f>
        <v>5.8578724916743291E-2</v>
      </c>
      <c r="AE1384">
        <v>0</v>
      </c>
      <c r="AF1384">
        <f>AE1384/AY1384</f>
        <v>0</v>
      </c>
      <c r="AG1384">
        <f>LN(AE1384+1)/LN(AY1384)</f>
        <v>0</v>
      </c>
      <c r="AH1384">
        <v>1</v>
      </c>
      <c r="AI1384">
        <v>0</v>
      </c>
      <c r="AJ1384">
        <v>0</v>
      </c>
      <c r="AK1384">
        <v>0</v>
      </c>
      <c r="AL1384">
        <v>0</v>
      </c>
      <c r="AM1384" s="1">
        <f>(AI1384+AK1384+AJ1384)*(0.75+0.25*AL1384)</f>
        <v>0</v>
      </c>
      <c r="AN1384">
        <v>0</v>
      </c>
      <c r="AO1384">
        <v>0</v>
      </c>
      <c r="AP1384">
        <v>0</v>
      </c>
      <c r="AQ1384">
        <v>0</v>
      </c>
      <c r="AR1384">
        <v>0</v>
      </c>
      <c r="AS1384">
        <f>IF(AR1384&gt;0.75,AR1384,0)</f>
        <v>0</v>
      </c>
      <c r="AT1384">
        <v>0</v>
      </c>
      <c r="AU1384" t="s">
        <v>90</v>
      </c>
      <c r="AV1384">
        <v>0</v>
      </c>
      <c r="AW1384">
        <v>2</v>
      </c>
      <c r="AX1384">
        <v>0</v>
      </c>
      <c r="AY1384">
        <v>647095</v>
      </c>
    </row>
    <row r="1385" spans="1:51" ht="12.75" customHeight="1" x14ac:dyDescent="0.2">
      <c r="A1385" t="s">
        <v>71</v>
      </c>
      <c r="B1385">
        <v>2000</v>
      </c>
      <c r="C1385" t="s">
        <v>90</v>
      </c>
      <c r="D1385" t="s">
        <v>90</v>
      </c>
      <c r="E1385">
        <v>0</v>
      </c>
      <c r="F1385">
        <v>0</v>
      </c>
      <c r="G1385">
        <v>1</v>
      </c>
      <c r="H1385">
        <v>1</v>
      </c>
      <c r="I1385" s="1">
        <f>G1385+H1385</f>
        <v>2</v>
      </c>
      <c r="J1385">
        <v>1</v>
      </c>
      <c r="K1385">
        <v>1</v>
      </c>
      <c r="L1385">
        <v>0</v>
      </c>
      <c r="M1385">
        <v>0</v>
      </c>
      <c r="N1385">
        <v>0</v>
      </c>
      <c r="O1385">
        <v>1</v>
      </c>
      <c r="P1385">
        <v>1</v>
      </c>
      <c r="Q1385">
        <v>1</v>
      </c>
      <c r="R1385">
        <v>0</v>
      </c>
      <c r="S1385" t="s">
        <v>90</v>
      </c>
      <c r="T1385" t="s">
        <v>90</v>
      </c>
      <c r="U1385" t="s">
        <v>90</v>
      </c>
      <c r="V1385">
        <v>0</v>
      </c>
      <c r="W1385">
        <v>0</v>
      </c>
      <c r="X1385">
        <v>0</v>
      </c>
      <c r="Y1385">
        <v>0</v>
      </c>
      <c r="Z1385">
        <v>1</v>
      </c>
      <c r="AA1385">
        <v>0</v>
      </c>
      <c r="AB1385">
        <v>0</v>
      </c>
      <c r="AC1385">
        <v>11400</v>
      </c>
      <c r="AD1385">
        <f>AC1385/AY1385</f>
        <v>5.2418854234201923E-2</v>
      </c>
      <c r="AE1385">
        <v>0</v>
      </c>
      <c r="AF1385">
        <f>AE1385/AY1385</f>
        <v>0</v>
      </c>
      <c r="AG1385">
        <f>LN(AE1385+1)/LN(AY1385)</f>
        <v>0</v>
      </c>
      <c r="AH1385">
        <v>0</v>
      </c>
      <c r="AI1385">
        <v>0</v>
      </c>
      <c r="AJ1385">
        <v>1</v>
      </c>
      <c r="AK1385">
        <v>1</v>
      </c>
      <c r="AL1385">
        <v>1</v>
      </c>
      <c r="AM1385" s="1">
        <f>(AI1385+AK1385+AJ1385)*(0.75+0.25*AL1385)</f>
        <v>2</v>
      </c>
      <c r="AN1385">
        <v>0</v>
      </c>
      <c r="AO1385">
        <v>0</v>
      </c>
      <c r="AP1385">
        <v>0</v>
      </c>
      <c r="AQ1385">
        <v>0</v>
      </c>
      <c r="AR1385">
        <v>0</v>
      </c>
      <c r="AS1385">
        <f>IF(AR1385&gt;0.75,AR1385,0)</f>
        <v>0</v>
      </c>
      <c r="AT1385">
        <v>0</v>
      </c>
      <c r="AU1385" t="s">
        <v>90</v>
      </c>
      <c r="AV1385">
        <v>0</v>
      </c>
      <c r="AW1385">
        <v>2</v>
      </c>
      <c r="AX1385">
        <v>0</v>
      </c>
      <c r="AY1385">
        <v>217479</v>
      </c>
    </row>
    <row r="1386" spans="1:51" ht="12.75" customHeight="1" x14ac:dyDescent="0.2">
      <c r="A1386" t="s">
        <v>72</v>
      </c>
      <c r="B1386">
        <v>2000</v>
      </c>
      <c r="C1386" t="s">
        <v>90</v>
      </c>
      <c r="D1386" t="s">
        <v>90</v>
      </c>
      <c r="E1386">
        <v>0</v>
      </c>
      <c r="F1386">
        <v>0</v>
      </c>
      <c r="G1386">
        <v>1</v>
      </c>
      <c r="H1386">
        <v>0</v>
      </c>
      <c r="I1386" s="1">
        <f>G1386+H1386</f>
        <v>1</v>
      </c>
      <c r="J1386">
        <v>0</v>
      </c>
      <c r="K1386">
        <v>1</v>
      </c>
      <c r="L1386">
        <v>0</v>
      </c>
      <c r="M1386">
        <v>0</v>
      </c>
      <c r="N1386">
        <v>0</v>
      </c>
      <c r="O1386">
        <v>1</v>
      </c>
      <c r="P1386">
        <v>1</v>
      </c>
      <c r="Q1386">
        <v>1</v>
      </c>
      <c r="R1386">
        <v>1</v>
      </c>
      <c r="S1386" t="s">
        <v>90</v>
      </c>
      <c r="T1386" t="s">
        <v>90</v>
      </c>
      <c r="U1386" t="s">
        <v>90</v>
      </c>
      <c r="V1386">
        <v>0</v>
      </c>
      <c r="W1386">
        <v>0</v>
      </c>
      <c r="X1386">
        <v>0</v>
      </c>
      <c r="Y1386">
        <v>1</v>
      </c>
      <c r="Z1386">
        <v>1</v>
      </c>
      <c r="AA1386">
        <v>0</v>
      </c>
      <c r="AB1386">
        <v>0</v>
      </c>
      <c r="AC1386">
        <v>13177</v>
      </c>
      <c r="AD1386">
        <f>AC1386/AY1386</f>
        <v>0.82570417019143405</v>
      </c>
      <c r="AE1386">
        <v>0</v>
      </c>
      <c r="AF1386">
        <f>AE1386/AY1386</f>
        <v>0</v>
      </c>
      <c r="AG1386">
        <f>LN(AE1386+1)/LN(AY1386)</f>
        <v>0</v>
      </c>
      <c r="AH1386">
        <v>0</v>
      </c>
      <c r="AI1386">
        <v>1</v>
      </c>
      <c r="AJ1386">
        <v>1</v>
      </c>
      <c r="AK1386">
        <v>1</v>
      </c>
      <c r="AL1386">
        <v>0</v>
      </c>
      <c r="AM1386" s="1">
        <f>(AI1386+AK1386+AJ1386)*(0.75+0.25*AL1386)</f>
        <v>2.25</v>
      </c>
      <c r="AN1386">
        <v>0</v>
      </c>
      <c r="AO1386">
        <v>0</v>
      </c>
      <c r="AP1386">
        <v>0</v>
      </c>
      <c r="AQ1386">
        <v>0</v>
      </c>
      <c r="AR1386">
        <v>0</v>
      </c>
      <c r="AS1386">
        <f>IF(AR1386&gt;0.75,AR1386,0)</f>
        <v>0</v>
      </c>
      <c r="AT1386">
        <v>0</v>
      </c>
      <c r="AU1386" t="s">
        <v>90</v>
      </c>
      <c r="AV1386">
        <v>0</v>
      </c>
      <c r="AW1386">
        <v>2</v>
      </c>
      <c r="AX1386">
        <v>0</v>
      </c>
      <c r="AY1386">
        <v>15958.5</v>
      </c>
    </row>
    <row r="1387" spans="1:51" ht="12.75" customHeight="1" x14ac:dyDescent="0.2">
      <c r="A1387" t="s">
        <v>73</v>
      </c>
      <c r="B1387">
        <v>2000</v>
      </c>
      <c r="C1387" t="s">
        <v>90</v>
      </c>
      <c r="D1387" t="s">
        <v>90</v>
      </c>
      <c r="E1387">
        <v>0</v>
      </c>
      <c r="F1387">
        <v>0</v>
      </c>
      <c r="G1387">
        <v>1</v>
      </c>
      <c r="H1387">
        <v>0</v>
      </c>
      <c r="I1387" s="1">
        <f>G1387+H1387</f>
        <v>1</v>
      </c>
      <c r="J1387">
        <v>0</v>
      </c>
      <c r="K1387">
        <v>1</v>
      </c>
      <c r="L1387">
        <v>0</v>
      </c>
      <c r="M1387">
        <v>0</v>
      </c>
      <c r="N1387">
        <v>0</v>
      </c>
      <c r="O1387">
        <v>1</v>
      </c>
      <c r="P1387">
        <v>1</v>
      </c>
      <c r="Q1387">
        <v>1</v>
      </c>
      <c r="R1387">
        <v>0</v>
      </c>
      <c r="S1387" t="s">
        <v>90</v>
      </c>
      <c r="T1387" t="s">
        <v>90</v>
      </c>
      <c r="U1387" t="s">
        <v>90</v>
      </c>
      <c r="V1387">
        <v>0</v>
      </c>
      <c r="W1387">
        <v>0</v>
      </c>
      <c r="X1387">
        <v>0</v>
      </c>
      <c r="Y1387">
        <v>1</v>
      </c>
      <c r="Z1387">
        <v>1</v>
      </c>
      <c r="AA1387">
        <v>0</v>
      </c>
      <c r="AB1387">
        <v>0</v>
      </c>
      <c r="AC1387">
        <v>16582</v>
      </c>
      <c r="AD1387">
        <f>AC1387/AY1387</f>
        <v>5.2254091903168272E-2</v>
      </c>
      <c r="AE1387">
        <v>0</v>
      </c>
      <c r="AF1387">
        <f>AE1387/AY1387</f>
        <v>0</v>
      </c>
      <c r="AG1387">
        <f>LN(AE1387+1)/LN(AY1387)</f>
        <v>0</v>
      </c>
      <c r="AH1387">
        <v>1</v>
      </c>
      <c r="AI1387">
        <v>0</v>
      </c>
      <c r="AJ1387">
        <v>0</v>
      </c>
      <c r="AK1387">
        <v>1</v>
      </c>
      <c r="AL1387">
        <v>1</v>
      </c>
      <c r="AM1387" s="1">
        <f>(AI1387+AK1387+AJ1387)*(0.75+0.25*AL1387)</f>
        <v>1</v>
      </c>
      <c r="AN1387">
        <v>0</v>
      </c>
      <c r="AO1387">
        <v>0</v>
      </c>
      <c r="AP1387">
        <v>0</v>
      </c>
      <c r="AQ1387">
        <v>0</v>
      </c>
      <c r="AR1387">
        <v>0</v>
      </c>
      <c r="AS1387">
        <f>IF(AR1387&gt;0.75,AR1387,0)</f>
        <v>0</v>
      </c>
      <c r="AT1387">
        <v>0</v>
      </c>
      <c r="AU1387" t="s">
        <v>90</v>
      </c>
      <c r="AV1387">
        <v>0</v>
      </c>
      <c r="AW1387">
        <v>2</v>
      </c>
      <c r="AX1387">
        <v>0</v>
      </c>
      <c r="AY1387">
        <v>317334</v>
      </c>
    </row>
    <row r="1388" spans="1:51" ht="12.75" customHeight="1" x14ac:dyDescent="0.2">
      <c r="A1388" t="s">
        <v>74</v>
      </c>
      <c r="B1388">
        <v>2000</v>
      </c>
      <c r="C1388" t="s">
        <v>90</v>
      </c>
      <c r="D1388" t="s">
        <v>90</v>
      </c>
      <c r="E1388">
        <v>0</v>
      </c>
      <c r="F1388">
        <v>0</v>
      </c>
      <c r="G1388">
        <v>1</v>
      </c>
      <c r="H1388">
        <v>1</v>
      </c>
      <c r="I1388" s="1">
        <f>G1388+H1388</f>
        <v>2</v>
      </c>
      <c r="J1388">
        <v>0</v>
      </c>
      <c r="K1388">
        <v>1</v>
      </c>
      <c r="L1388">
        <v>0</v>
      </c>
      <c r="M1388">
        <v>0</v>
      </c>
      <c r="N1388">
        <v>0</v>
      </c>
      <c r="O1388">
        <v>1</v>
      </c>
      <c r="P1388">
        <v>1</v>
      </c>
      <c r="Q1388">
        <v>1</v>
      </c>
      <c r="R1388">
        <v>0</v>
      </c>
      <c r="S1388" t="s">
        <v>90</v>
      </c>
      <c r="T1388" t="s">
        <v>90</v>
      </c>
      <c r="U1388" t="s">
        <v>90</v>
      </c>
      <c r="V1388">
        <v>0</v>
      </c>
      <c r="W1388">
        <v>0</v>
      </c>
      <c r="X1388">
        <v>0</v>
      </c>
      <c r="Y1388">
        <v>1</v>
      </c>
      <c r="Z1388">
        <v>1</v>
      </c>
      <c r="AA1388">
        <v>0</v>
      </c>
      <c r="AB1388">
        <v>0</v>
      </c>
      <c r="AC1388">
        <v>12052</v>
      </c>
      <c r="AD1388">
        <f>AC1388/AY1388</f>
        <v>0.14749941254797524</v>
      </c>
      <c r="AE1388">
        <v>0</v>
      </c>
      <c r="AF1388">
        <f>AE1388/AY1388</f>
        <v>0</v>
      </c>
      <c r="AG1388">
        <f>LN(AE1388+1)/LN(AY1388)</f>
        <v>0</v>
      </c>
      <c r="AH1388">
        <v>1</v>
      </c>
      <c r="AI1388">
        <v>0</v>
      </c>
      <c r="AJ1388">
        <v>1</v>
      </c>
      <c r="AK1388">
        <v>1</v>
      </c>
      <c r="AL1388">
        <v>0</v>
      </c>
      <c r="AM1388" s="1">
        <f>(AI1388+AK1388+AJ1388)*(0.75+0.25*AL1388)</f>
        <v>1.5</v>
      </c>
      <c r="AN1388">
        <v>0</v>
      </c>
      <c r="AO1388">
        <v>0</v>
      </c>
      <c r="AP1388">
        <v>0.75</v>
      </c>
      <c r="AQ1388">
        <v>0</v>
      </c>
      <c r="AR1388">
        <v>0</v>
      </c>
      <c r="AS1388">
        <f>IF(AR1388&gt;0.75,AR1388,0)</f>
        <v>0</v>
      </c>
      <c r="AT1388">
        <v>0</v>
      </c>
      <c r="AU1388" t="s">
        <v>90</v>
      </c>
      <c r="AV1388">
        <v>0</v>
      </c>
      <c r="AW1388">
        <v>2</v>
      </c>
      <c r="AX1388">
        <v>0</v>
      </c>
      <c r="AY1388">
        <v>81708.800000000003</v>
      </c>
    </row>
    <row r="1389" spans="1:51" ht="12.75" customHeight="1" x14ac:dyDescent="0.2">
      <c r="A1389" t="s">
        <v>75</v>
      </c>
      <c r="B1389">
        <v>2000</v>
      </c>
      <c r="C1389" t="s">
        <v>90</v>
      </c>
      <c r="D1389" t="s">
        <v>90</v>
      </c>
      <c r="E1389">
        <v>0</v>
      </c>
      <c r="F1389">
        <v>0</v>
      </c>
      <c r="G1389">
        <v>1</v>
      </c>
      <c r="H1389">
        <v>1</v>
      </c>
      <c r="I1389" s="1">
        <f>G1389+H1389</f>
        <v>2</v>
      </c>
      <c r="J1389">
        <v>1</v>
      </c>
      <c r="K1389">
        <v>1</v>
      </c>
      <c r="L1389">
        <v>1</v>
      </c>
      <c r="M1389">
        <v>0</v>
      </c>
      <c r="N1389">
        <v>0</v>
      </c>
      <c r="O1389">
        <v>1</v>
      </c>
      <c r="P1389">
        <v>0</v>
      </c>
      <c r="Q1389">
        <v>1</v>
      </c>
      <c r="R1389">
        <v>1</v>
      </c>
      <c r="S1389" t="s">
        <v>90</v>
      </c>
      <c r="T1389" t="s">
        <v>90</v>
      </c>
      <c r="U1389" t="s">
        <v>90</v>
      </c>
      <c r="V1389" t="s">
        <v>90</v>
      </c>
      <c r="W1389">
        <v>0</v>
      </c>
      <c r="X1389">
        <v>0</v>
      </c>
      <c r="Y1389">
        <v>1</v>
      </c>
      <c r="Z1389">
        <v>1</v>
      </c>
      <c r="AA1389">
        <v>1</v>
      </c>
      <c r="AB1389">
        <v>0</v>
      </c>
      <c r="AC1389">
        <v>1505</v>
      </c>
      <c r="AD1389">
        <f>AC1389/AY1389</f>
        <v>1.5803544614299003E-2</v>
      </c>
      <c r="AE1389">
        <v>0</v>
      </c>
      <c r="AF1389">
        <f>AE1389/AY1389</f>
        <v>0</v>
      </c>
      <c r="AG1389">
        <f>LN(AE1389+1)/LN(AY1389)</f>
        <v>0</v>
      </c>
      <c r="AH1389">
        <v>1</v>
      </c>
      <c r="AI1389">
        <v>0</v>
      </c>
      <c r="AJ1389">
        <v>1</v>
      </c>
      <c r="AK1389">
        <v>1</v>
      </c>
      <c r="AL1389">
        <v>0</v>
      </c>
      <c r="AM1389" s="1">
        <f>(AI1389+AK1389+AJ1389)*(0.75+0.25*AL1389)</f>
        <v>1.5</v>
      </c>
      <c r="AN1389">
        <v>0</v>
      </c>
      <c r="AO1389">
        <v>1</v>
      </c>
      <c r="AP1389">
        <v>0</v>
      </c>
      <c r="AQ1389">
        <v>0</v>
      </c>
      <c r="AR1389">
        <v>0</v>
      </c>
      <c r="AS1389">
        <f>IF(AR1389&gt;0.75,AR1389,0)</f>
        <v>0</v>
      </c>
      <c r="AT1389">
        <v>0</v>
      </c>
      <c r="AU1389" t="s">
        <v>90</v>
      </c>
      <c r="AV1389">
        <v>0</v>
      </c>
      <c r="AW1389">
        <v>2</v>
      </c>
      <c r="AX1389">
        <v>0</v>
      </c>
      <c r="AY1389">
        <v>95231.8</v>
      </c>
    </row>
    <row r="1390" spans="1:51" ht="12.75" customHeight="1" x14ac:dyDescent="0.2">
      <c r="A1390" t="s">
        <v>76</v>
      </c>
      <c r="B1390">
        <v>2000</v>
      </c>
      <c r="C1390" t="s">
        <v>90</v>
      </c>
      <c r="D1390" t="s">
        <v>90</v>
      </c>
      <c r="E1390">
        <v>0</v>
      </c>
      <c r="F1390">
        <v>0</v>
      </c>
      <c r="G1390">
        <v>1</v>
      </c>
      <c r="H1390">
        <v>0</v>
      </c>
      <c r="I1390" s="1">
        <f>G1390+H1390</f>
        <v>1</v>
      </c>
      <c r="J1390">
        <v>1</v>
      </c>
      <c r="K1390">
        <v>1</v>
      </c>
      <c r="L1390">
        <v>1</v>
      </c>
      <c r="M1390">
        <v>0</v>
      </c>
      <c r="N1390">
        <v>0</v>
      </c>
      <c r="O1390">
        <v>1</v>
      </c>
      <c r="P1390">
        <v>1</v>
      </c>
      <c r="Q1390">
        <v>1</v>
      </c>
      <c r="R1390">
        <v>0</v>
      </c>
      <c r="S1390" t="s">
        <v>90</v>
      </c>
      <c r="T1390" t="s">
        <v>90</v>
      </c>
      <c r="U1390" t="s">
        <v>90</v>
      </c>
      <c r="V1390">
        <v>0</v>
      </c>
      <c r="W1390">
        <v>0</v>
      </c>
      <c r="X1390">
        <v>0</v>
      </c>
      <c r="Y1390">
        <v>1</v>
      </c>
      <c r="Z1390">
        <v>1</v>
      </c>
      <c r="AA1390">
        <v>0</v>
      </c>
      <c r="AB1390">
        <v>0</v>
      </c>
      <c r="AC1390">
        <v>26085</v>
      </c>
      <c r="AD1390">
        <f>AC1390/AY1390</f>
        <v>7.2140115269312036E-2</v>
      </c>
      <c r="AE1390">
        <v>0</v>
      </c>
      <c r="AF1390">
        <f>AE1390/AY1390</f>
        <v>0</v>
      </c>
      <c r="AG1390">
        <f>LN(AE1390+1)/LN(AY1390)</f>
        <v>0</v>
      </c>
      <c r="AH1390">
        <v>1</v>
      </c>
      <c r="AI1390">
        <v>0</v>
      </c>
      <c r="AJ1390">
        <v>0</v>
      </c>
      <c r="AK1390">
        <v>1</v>
      </c>
      <c r="AL1390">
        <v>1</v>
      </c>
      <c r="AM1390" s="1">
        <f>(AI1390+AK1390+AJ1390)*(0.75+0.25*AL1390)</f>
        <v>1</v>
      </c>
      <c r="AN1390">
        <v>0</v>
      </c>
      <c r="AO1390">
        <v>0</v>
      </c>
      <c r="AP1390">
        <v>0</v>
      </c>
      <c r="AQ1390">
        <v>1</v>
      </c>
      <c r="AR1390">
        <v>0</v>
      </c>
      <c r="AS1390">
        <f>IF(AR1390&gt;0.75,AR1390,0)</f>
        <v>0</v>
      </c>
      <c r="AT1390">
        <v>0</v>
      </c>
      <c r="AU1390" t="s">
        <v>90</v>
      </c>
      <c r="AV1390">
        <v>0</v>
      </c>
      <c r="AW1390">
        <v>2</v>
      </c>
      <c r="AX1390">
        <v>0</v>
      </c>
      <c r="AY1390">
        <v>361588</v>
      </c>
    </row>
    <row r="1391" spans="1:51" ht="12.75" customHeight="1" x14ac:dyDescent="0.2">
      <c r="A1391" t="s">
        <v>77</v>
      </c>
      <c r="B1391">
        <v>2000</v>
      </c>
      <c r="C1391" t="s">
        <v>90</v>
      </c>
      <c r="D1391" t="s">
        <v>90</v>
      </c>
      <c r="E1391">
        <v>0</v>
      </c>
      <c r="F1391">
        <v>0</v>
      </c>
      <c r="G1391">
        <v>1</v>
      </c>
      <c r="H1391">
        <v>0</v>
      </c>
      <c r="I1391" s="1">
        <f>G1391+H1391</f>
        <v>1</v>
      </c>
      <c r="J1391">
        <v>0</v>
      </c>
      <c r="K1391">
        <v>1</v>
      </c>
      <c r="L1391">
        <v>1</v>
      </c>
      <c r="M1391">
        <v>0</v>
      </c>
      <c r="N1391">
        <v>0</v>
      </c>
      <c r="O1391">
        <v>1</v>
      </c>
      <c r="P1391">
        <v>0</v>
      </c>
      <c r="Q1391">
        <v>1</v>
      </c>
      <c r="R1391">
        <v>1</v>
      </c>
      <c r="S1391" t="s">
        <v>90</v>
      </c>
      <c r="T1391" t="s">
        <v>90</v>
      </c>
      <c r="U1391" t="s">
        <v>90</v>
      </c>
      <c r="V1391">
        <v>0</v>
      </c>
      <c r="W1391">
        <v>1</v>
      </c>
      <c r="X1391">
        <v>0</v>
      </c>
      <c r="Y1391">
        <v>1</v>
      </c>
      <c r="Z1391">
        <v>1</v>
      </c>
      <c r="AA1391">
        <v>0</v>
      </c>
      <c r="AB1391">
        <v>0</v>
      </c>
      <c r="AC1391">
        <v>5374</v>
      </c>
      <c r="AD1391">
        <f>AC1391/AY1391</f>
        <v>0.17565937639940771</v>
      </c>
      <c r="AH1391">
        <v>0</v>
      </c>
      <c r="AI1391">
        <v>0</v>
      </c>
      <c r="AJ1391">
        <v>0</v>
      </c>
      <c r="AK1391">
        <v>0</v>
      </c>
      <c r="AL1391">
        <v>0</v>
      </c>
      <c r="AM1391" s="1">
        <f>(AI1391+AK1391+AJ1391)*(0.75+0.25*AL1391)</f>
        <v>0</v>
      </c>
      <c r="AN1391">
        <v>0</v>
      </c>
      <c r="AO1391">
        <v>0</v>
      </c>
      <c r="AP1391">
        <v>1</v>
      </c>
      <c r="AQ1391">
        <v>0</v>
      </c>
      <c r="AR1391">
        <v>0</v>
      </c>
      <c r="AS1391">
        <f>IF(AR1391&gt;0.75,AR1391,0)</f>
        <v>0</v>
      </c>
      <c r="AT1391">
        <v>0</v>
      </c>
      <c r="AU1391" t="s">
        <v>90</v>
      </c>
      <c r="AV1391">
        <v>0</v>
      </c>
      <c r="AW1391">
        <v>2</v>
      </c>
      <c r="AX1391">
        <v>0</v>
      </c>
      <c r="AY1391">
        <v>30593.3</v>
      </c>
    </row>
    <row r="1392" spans="1:51" ht="12.75" customHeight="1" x14ac:dyDescent="0.2">
      <c r="A1392" t="s">
        <v>78</v>
      </c>
      <c r="B1392">
        <v>2000</v>
      </c>
      <c r="C1392" t="s">
        <v>90</v>
      </c>
      <c r="D1392" t="s">
        <v>90</v>
      </c>
      <c r="E1392">
        <v>0</v>
      </c>
      <c r="F1392">
        <v>0</v>
      </c>
      <c r="G1392">
        <v>1</v>
      </c>
      <c r="H1392">
        <v>0</v>
      </c>
      <c r="I1392" s="1">
        <f>G1392+H1392</f>
        <v>1</v>
      </c>
      <c r="J1392">
        <v>0</v>
      </c>
      <c r="K1392">
        <v>1</v>
      </c>
      <c r="L1392">
        <v>0</v>
      </c>
      <c r="M1392">
        <v>0</v>
      </c>
      <c r="N1392">
        <v>0</v>
      </c>
      <c r="O1392">
        <v>1</v>
      </c>
      <c r="P1392">
        <v>1</v>
      </c>
      <c r="Q1392">
        <v>1</v>
      </c>
      <c r="R1392">
        <v>1</v>
      </c>
      <c r="S1392" t="s">
        <v>90</v>
      </c>
      <c r="T1392" t="s">
        <v>90</v>
      </c>
      <c r="U1392" t="s">
        <v>90</v>
      </c>
      <c r="V1392">
        <v>0</v>
      </c>
      <c r="W1392">
        <v>0</v>
      </c>
      <c r="X1392">
        <v>0</v>
      </c>
      <c r="Y1392">
        <v>0</v>
      </c>
      <c r="Z1392">
        <v>1</v>
      </c>
      <c r="AA1392">
        <v>0</v>
      </c>
      <c r="AB1392">
        <v>0</v>
      </c>
      <c r="AC1392">
        <v>37692</v>
      </c>
      <c r="AD1392">
        <f>AC1392/AY1392</f>
        <v>0.3858643352920702</v>
      </c>
      <c r="AE1392">
        <v>0</v>
      </c>
      <c r="AF1392">
        <f>AE1392/AY1392</f>
        <v>0</v>
      </c>
      <c r="AG1392">
        <f>LN(AE1392+1)/LN(AY1392)</f>
        <v>0</v>
      </c>
      <c r="AH1392">
        <v>1</v>
      </c>
      <c r="AI1392">
        <v>1</v>
      </c>
      <c r="AJ1392">
        <v>1</v>
      </c>
      <c r="AK1392">
        <v>1</v>
      </c>
      <c r="AL1392">
        <v>1</v>
      </c>
      <c r="AM1392" s="1">
        <f>(AI1392+AK1392+AJ1392)*(0.75+0.25*AL1392)</f>
        <v>3</v>
      </c>
      <c r="AN1392">
        <v>0</v>
      </c>
      <c r="AO1392">
        <v>0</v>
      </c>
      <c r="AP1392">
        <v>0.75</v>
      </c>
      <c r="AQ1392">
        <v>0</v>
      </c>
      <c r="AR1392">
        <v>0</v>
      </c>
      <c r="AS1392">
        <f>IF(AR1392&gt;0.75,AR1392,0)</f>
        <v>0</v>
      </c>
      <c r="AT1392">
        <v>0</v>
      </c>
      <c r="AU1392" t="s">
        <v>90</v>
      </c>
      <c r="AV1392">
        <v>0</v>
      </c>
      <c r="AW1392">
        <v>2</v>
      </c>
      <c r="AX1392">
        <v>0</v>
      </c>
      <c r="AY1392">
        <v>97682</v>
      </c>
    </row>
    <row r="1393" spans="1:51" ht="12.75" customHeight="1" x14ac:dyDescent="0.2">
      <c r="A1393" t="s">
        <v>80</v>
      </c>
      <c r="B1393">
        <v>2000</v>
      </c>
      <c r="C1393" t="s">
        <v>90</v>
      </c>
      <c r="D1393" t="s">
        <v>90</v>
      </c>
      <c r="E1393">
        <v>0</v>
      </c>
      <c r="F1393">
        <v>0</v>
      </c>
      <c r="G1393">
        <v>1</v>
      </c>
      <c r="H1393">
        <v>0</v>
      </c>
      <c r="I1393" s="1">
        <f>G1393+H1393</f>
        <v>1</v>
      </c>
      <c r="J1393">
        <v>0</v>
      </c>
      <c r="K1393">
        <v>1</v>
      </c>
      <c r="L1393">
        <v>0</v>
      </c>
      <c r="M1393">
        <v>0</v>
      </c>
      <c r="N1393">
        <v>0</v>
      </c>
      <c r="O1393">
        <v>1</v>
      </c>
      <c r="P1393">
        <v>1</v>
      </c>
      <c r="Q1393">
        <v>1</v>
      </c>
      <c r="R1393">
        <v>1</v>
      </c>
      <c r="S1393" t="s">
        <v>90</v>
      </c>
      <c r="T1393" t="s">
        <v>90</v>
      </c>
      <c r="U1393" t="s">
        <v>90</v>
      </c>
      <c r="V1393" t="s">
        <v>90</v>
      </c>
      <c r="W1393">
        <v>0</v>
      </c>
      <c r="X1393">
        <v>1</v>
      </c>
      <c r="Y1393">
        <v>1</v>
      </c>
      <c r="Z1393">
        <v>1</v>
      </c>
      <c r="AA1393">
        <v>1</v>
      </c>
      <c r="AB1393">
        <v>0</v>
      </c>
      <c r="AC1393">
        <v>1491</v>
      </c>
      <c r="AD1393">
        <f>AC1393/AY1393</f>
        <v>7.4687424861745608E-2</v>
      </c>
      <c r="AE1393">
        <v>52.472999999999999</v>
      </c>
      <c r="AF1393">
        <f>AE1393/AY1393</f>
        <v>2.6284864150036063E-3</v>
      </c>
      <c r="AG1393">
        <f>LN(AE1393+1)/LN(AY1393)</f>
        <v>0.40187024569632668</v>
      </c>
      <c r="AH1393">
        <v>1</v>
      </c>
      <c r="AI1393">
        <v>1</v>
      </c>
      <c r="AJ1393">
        <v>1</v>
      </c>
      <c r="AK1393">
        <v>1</v>
      </c>
      <c r="AL1393">
        <v>0</v>
      </c>
      <c r="AM1393" s="1">
        <f>(AI1393+AK1393+AJ1393)*(0.75+0.25*AL1393)</f>
        <v>2.25</v>
      </c>
      <c r="AN1393">
        <v>0</v>
      </c>
      <c r="AO1393">
        <v>0</v>
      </c>
      <c r="AP1393">
        <v>0</v>
      </c>
      <c r="AQ1393">
        <v>0</v>
      </c>
      <c r="AR1393">
        <v>0</v>
      </c>
      <c r="AS1393">
        <f>IF(AR1393&gt;0.75,AR1393,0)</f>
        <v>0</v>
      </c>
      <c r="AT1393">
        <v>0</v>
      </c>
      <c r="AU1393" t="s">
        <v>90</v>
      </c>
      <c r="AV1393">
        <v>0</v>
      </c>
      <c r="AW1393">
        <v>2</v>
      </c>
      <c r="AX1393">
        <v>0</v>
      </c>
      <c r="AY1393">
        <v>19963.2</v>
      </c>
    </row>
    <row r="1394" spans="1:51" ht="12.75" customHeight="1" x14ac:dyDescent="0.2">
      <c r="A1394" t="s">
        <v>81</v>
      </c>
      <c r="B1394">
        <v>2000</v>
      </c>
      <c r="C1394" t="s">
        <v>90</v>
      </c>
      <c r="D1394" t="s">
        <v>90</v>
      </c>
      <c r="E1394">
        <v>0</v>
      </c>
      <c r="F1394">
        <v>0</v>
      </c>
      <c r="G1394">
        <v>1</v>
      </c>
      <c r="H1394">
        <v>0</v>
      </c>
      <c r="I1394" s="1">
        <f>G1394+H1394</f>
        <v>1</v>
      </c>
      <c r="J1394">
        <v>1</v>
      </c>
      <c r="K1394">
        <v>1</v>
      </c>
      <c r="L1394">
        <v>1</v>
      </c>
      <c r="M1394">
        <v>0</v>
      </c>
      <c r="N1394">
        <v>0</v>
      </c>
      <c r="O1394">
        <v>1</v>
      </c>
      <c r="P1394">
        <v>1</v>
      </c>
      <c r="Q1394">
        <v>0</v>
      </c>
      <c r="R1394">
        <v>0</v>
      </c>
      <c r="S1394" t="s">
        <v>90</v>
      </c>
      <c r="T1394" t="s">
        <v>90</v>
      </c>
      <c r="U1394" t="s">
        <v>90</v>
      </c>
      <c r="V1394">
        <v>0</v>
      </c>
      <c r="W1394">
        <v>0</v>
      </c>
      <c r="X1394">
        <v>0</v>
      </c>
      <c r="Y1394">
        <v>0</v>
      </c>
      <c r="Z1394">
        <v>0</v>
      </c>
      <c r="AA1394">
        <v>0</v>
      </c>
      <c r="AB1394">
        <v>0</v>
      </c>
      <c r="AC1394">
        <v>0</v>
      </c>
      <c r="AD1394">
        <f>AC1394/AY1394</f>
        <v>0</v>
      </c>
      <c r="AE1394">
        <v>0</v>
      </c>
      <c r="AF1394">
        <f>AE1394/AY1394</f>
        <v>0</v>
      </c>
      <c r="AG1394">
        <f>LN(AE1394+1)/LN(AY1394)</f>
        <v>0</v>
      </c>
      <c r="AH1394">
        <v>0</v>
      </c>
      <c r="AI1394">
        <v>1</v>
      </c>
      <c r="AJ1394">
        <v>1</v>
      </c>
      <c r="AK1394">
        <v>1</v>
      </c>
      <c r="AL1394">
        <v>1</v>
      </c>
      <c r="AM1394" s="1">
        <f>(AI1394+AK1394+AJ1394)*(0.75+0.25*AL1394)</f>
        <v>3</v>
      </c>
      <c r="AN1394">
        <v>0</v>
      </c>
      <c r="AO1394">
        <v>0</v>
      </c>
      <c r="AP1394">
        <v>0</v>
      </c>
      <c r="AQ1394">
        <v>0</v>
      </c>
      <c r="AR1394">
        <v>0</v>
      </c>
      <c r="AS1394">
        <f>IF(AR1394&gt;0.75,AR1394,0)</f>
        <v>0</v>
      </c>
      <c r="AT1394">
        <v>0</v>
      </c>
      <c r="AU1394" t="s">
        <v>90</v>
      </c>
      <c r="AV1394">
        <v>0</v>
      </c>
      <c r="AW1394">
        <v>2</v>
      </c>
      <c r="AX1394">
        <v>0</v>
      </c>
      <c r="AY1394">
        <v>151657</v>
      </c>
    </row>
    <row r="1395" spans="1:51" ht="12.75" customHeight="1" x14ac:dyDescent="0.2">
      <c r="A1395" t="s">
        <v>82</v>
      </c>
      <c r="B1395">
        <v>2000</v>
      </c>
      <c r="C1395" t="s">
        <v>90</v>
      </c>
      <c r="D1395" t="s">
        <v>90</v>
      </c>
      <c r="E1395">
        <v>1</v>
      </c>
      <c r="F1395">
        <v>0</v>
      </c>
      <c r="G1395">
        <v>1</v>
      </c>
      <c r="H1395">
        <v>1</v>
      </c>
      <c r="I1395" s="1">
        <f>G1395+H1395</f>
        <v>2</v>
      </c>
      <c r="J1395">
        <v>0</v>
      </c>
      <c r="K1395">
        <v>1</v>
      </c>
      <c r="L1395">
        <v>0</v>
      </c>
      <c r="M1395">
        <v>0</v>
      </c>
      <c r="N1395">
        <v>0</v>
      </c>
      <c r="O1395">
        <v>0</v>
      </c>
      <c r="P1395">
        <v>0</v>
      </c>
      <c r="Q1395">
        <v>1</v>
      </c>
      <c r="R1395">
        <v>0</v>
      </c>
      <c r="S1395" t="s">
        <v>90</v>
      </c>
      <c r="T1395" t="s">
        <v>90</v>
      </c>
      <c r="U1395" t="s">
        <v>90</v>
      </c>
      <c r="V1395">
        <v>0</v>
      </c>
      <c r="W1395">
        <v>0</v>
      </c>
      <c r="X1395">
        <v>0</v>
      </c>
      <c r="Y1395">
        <v>1</v>
      </c>
      <c r="Z1395">
        <v>1</v>
      </c>
      <c r="AA1395">
        <v>0</v>
      </c>
      <c r="AB1395">
        <v>0</v>
      </c>
      <c r="AC1395">
        <v>34158</v>
      </c>
      <c r="AD1395">
        <f>AC1395/AY1395</f>
        <v>6.0155328179208566E-2</v>
      </c>
      <c r="AE1395">
        <v>0</v>
      </c>
      <c r="AF1395">
        <f>AE1395/AY1395</f>
        <v>0</v>
      </c>
      <c r="AG1395">
        <f>LN(AE1395+1)/LN(AY1395)</f>
        <v>0</v>
      </c>
      <c r="AH1395">
        <v>1</v>
      </c>
      <c r="AI1395">
        <v>1</v>
      </c>
      <c r="AJ1395">
        <v>1</v>
      </c>
      <c r="AK1395">
        <v>1</v>
      </c>
      <c r="AL1395">
        <v>0</v>
      </c>
      <c r="AM1395" s="1">
        <f>(AI1395+AK1395+AJ1395)*(0.75+0.25*AL1395)</f>
        <v>2.25</v>
      </c>
      <c r="AN1395">
        <v>0</v>
      </c>
      <c r="AO1395">
        <v>0</v>
      </c>
      <c r="AP1395">
        <v>0.5</v>
      </c>
      <c r="AQ1395">
        <v>0</v>
      </c>
      <c r="AR1395">
        <v>0</v>
      </c>
      <c r="AS1395">
        <f>IF(AR1395&gt;0.75,AR1395,0)</f>
        <v>0</v>
      </c>
      <c r="AT1395">
        <v>0</v>
      </c>
      <c r="AU1395" t="s">
        <v>90</v>
      </c>
      <c r="AV1395">
        <v>0</v>
      </c>
      <c r="AW1395">
        <v>2</v>
      </c>
      <c r="AX1395">
        <v>0</v>
      </c>
      <c r="AY1395">
        <v>567830</v>
      </c>
    </row>
    <row r="1396" spans="1:51" ht="12.75" customHeight="1" x14ac:dyDescent="0.2">
      <c r="A1396" t="s">
        <v>83</v>
      </c>
      <c r="B1396">
        <v>2000</v>
      </c>
      <c r="C1396" t="s">
        <v>90</v>
      </c>
      <c r="D1396" t="s">
        <v>90</v>
      </c>
      <c r="E1396">
        <v>0</v>
      </c>
      <c r="F1396">
        <v>0</v>
      </c>
      <c r="G1396">
        <v>1</v>
      </c>
      <c r="H1396">
        <v>0</v>
      </c>
      <c r="I1396" s="1">
        <f>G1396+H1396</f>
        <v>1</v>
      </c>
      <c r="J1396">
        <v>0</v>
      </c>
      <c r="K1396">
        <v>1</v>
      </c>
      <c r="L1396">
        <v>0</v>
      </c>
      <c r="M1396">
        <v>0</v>
      </c>
      <c r="N1396">
        <v>0</v>
      </c>
      <c r="O1396">
        <v>1</v>
      </c>
      <c r="P1396">
        <v>1</v>
      </c>
      <c r="Q1396">
        <v>1</v>
      </c>
      <c r="R1396">
        <v>0</v>
      </c>
      <c r="S1396" t="s">
        <v>90</v>
      </c>
      <c r="T1396" t="s">
        <v>90</v>
      </c>
      <c r="U1396" t="s">
        <v>90</v>
      </c>
      <c r="V1396" t="s">
        <v>90</v>
      </c>
      <c r="W1396">
        <v>0</v>
      </c>
      <c r="X1396">
        <v>0</v>
      </c>
      <c r="Y1396">
        <v>0</v>
      </c>
      <c r="Z1396">
        <v>0</v>
      </c>
      <c r="AA1396">
        <v>0</v>
      </c>
      <c r="AB1396">
        <v>0</v>
      </c>
      <c r="AC1396">
        <v>0</v>
      </c>
      <c r="AD1396">
        <f>AC1396/AY1396</f>
        <v>0</v>
      </c>
      <c r="AE1396">
        <v>0</v>
      </c>
      <c r="AF1396">
        <f>AE1396/AY1396</f>
        <v>0</v>
      </c>
      <c r="AG1396">
        <f>LN(AE1396+1)/LN(AY1396)</f>
        <v>0</v>
      </c>
      <c r="AH1396">
        <v>1</v>
      </c>
      <c r="AI1396">
        <v>0</v>
      </c>
      <c r="AJ1396">
        <v>1</v>
      </c>
      <c r="AK1396">
        <v>1</v>
      </c>
      <c r="AL1396">
        <v>0</v>
      </c>
      <c r="AM1396" s="1">
        <f>(AI1396+AK1396+AJ1396)*(0.75+0.25*AL1396)</f>
        <v>1.5</v>
      </c>
      <c r="AN1396">
        <v>0</v>
      </c>
      <c r="AO1396">
        <v>0</v>
      </c>
      <c r="AP1396">
        <v>0</v>
      </c>
      <c r="AQ1396">
        <v>1</v>
      </c>
      <c r="AR1396">
        <v>0</v>
      </c>
      <c r="AS1396">
        <f>IF(AR1396&gt;0.75,AR1396,0)</f>
        <v>0</v>
      </c>
      <c r="AT1396">
        <v>0</v>
      </c>
      <c r="AU1396" t="s">
        <v>90</v>
      </c>
      <c r="AV1396">
        <v>0</v>
      </c>
      <c r="AW1396">
        <v>2</v>
      </c>
      <c r="AX1396">
        <v>0</v>
      </c>
      <c r="AY1396">
        <v>53641.3</v>
      </c>
    </row>
    <row r="1397" spans="1:51" ht="12.75" customHeight="1" x14ac:dyDescent="0.2">
      <c r="A1397" t="s">
        <v>84</v>
      </c>
      <c r="B1397">
        <v>2000</v>
      </c>
      <c r="C1397" t="s">
        <v>90</v>
      </c>
      <c r="D1397" t="s">
        <v>90</v>
      </c>
      <c r="E1397">
        <v>0</v>
      </c>
      <c r="F1397">
        <v>0</v>
      </c>
      <c r="G1397">
        <v>1</v>
      </c>
      <c r="H1397">
        <v>0</v>
      </c>
      <c r="I1397" s="1">
        <f>G1397+H1397</f>
        <v>1</v>
      </c>
      <c r="J1397">
        <v>1</v>
      </c>
      <c r="K1397">
        <v>1</v>
      </c>
      <c r="L1397">
        <v>0</v>
      </c>
      <c r="M1397">
        <v>0</v>
      </c>
      <c r="N1397">
        <v>0</v>
      </c>
      <c r="O1397">
        <v>0</v>
      </c>
      <c r="P1397">
        <v>1</v>
      </c>
      <c r="Q1397">
        <v>1</v>
      </c>
      <c r="R1397">
        <v>2</v>
      </c>
      <c r="S1397" t="s">
        <v>90</v>
      </c>
      <c r="T1397" t="s">
        <v>90</v>
      </c>
      <c r="U1397" t="s">
        <v>90</v>
      </c>
      <c r="V1397">
        <v>0</v>
      </c>
      <c r="W1397">
        <v>0</v>
      </c>
      <c r="X1397">
        <v>0</v>
      </c>
      <c r="Y1397">
        <v>0</v>
      </c>
      <c r="Z1397">
        <v>1</v>
      </c>
      <c r="AA1397">
        <v>0</v>
      </c>
      <c r="AB1397">
        <v>0</v>
      </c>
      <c r="AC1397">
        <v>0</v>
      </c>
      <c r="AD1397">
        <f>AC1397/AY1397</f>
        <v>0</v>
      </c>
      <c r="AE1397">
        <v>0</v>
      </c>
      <c r="AF1397">
        <f>AE1397/AY1397</f>
        <v>0</v>
      </c>
      <c r="AG1397">
        <f>LN(AE1397+1)/LN(AY1397)</f>
        <v>0</v>
      </c>
      <c r="AH1397">
        <v>1</v>
      </c>
      <c r="AI1397">
        <v>0</v>
      </c>
      <c r="AJ1397">
        <v>0</v>
      </c>
      <c r="AK1397">
        <v>0</v>
      </c>
      <c r="AL1397">
        <v>0</v>
      </c>
      <c r="AM1397" s="1">
        <f>(AI1397+AK1397+AJ1397)*(0.75+0.25*AL1397)</f>
        <v>0</v>
      </c>
      <c r="AN1397">
        <v>0</v>
      </c>
      <c r="AO1397">
        <v>0</v>
      </c>
      <c r="AP1397">
        <v>0</v>
      </c>
      <c r="AQ1397">
        <v>0</v>
      </c>
      <c r="AR1397">
        <v>0</v>
      </c>
      <c r="AS1397">
        <f>IF(AR1397&gt;0.75,AR1397,0)</f>
        <v>0</v>
      </c>
      <c r="AT1397">
        <v>0</v>
      </c>
      <c r="AU1397" t="s">
        <v>90</v>
      </c>
      <c r="AV1397">
        <v>0</v>
      </c>
      <c r="AW1397">
        <v>2</v>
      </c>
      <c r="AX1397">
        <v>0</v>
      </c>
      <c r="AY1397">
        <v>16809.599999999999</v>
      </c>
    </row>
    <row r="1398" spans="1:51" ht="12.75" customHeight="1" x14ac:dyDescent="0.2">
      <c r="A1398" t="s">
        <v>85</v>
      </c>
      <c r="B1398">
        <v>2000</v>
      </c>
      <c r="C1398" t="s">
        <v>90</v>
      </c>
      <c r="D1398" t="s">
        <v>90</v>
      </c>
      <c r="E1398">
        <v>0</v>
      </c>
      <c r="F1398">
        <v>0</v>
      </c>
      <c r="G1398">
        <v>1</v>
      </c>
      <c r="H1398">
        <v>0</v>
      </c>
      <c r="I1398" s="1">
        <f>G1398+H1398</f>
        <v>1</v>
      </c>
      <c r="J1398">
        <v>1</v>
      </c>
      <c r="K1398">
        <v>1</v>
      </c>
      <c r="L1398">
        <v>0</v>
      </c>
      <c r="M1398">
        <v>0</v>
      </c>
      <c r="N1398">
        <v>0</v>
      </c>
      <c r="O1398">
        <v>0</v>
      </c>
      <c r="P1398">
        <v>1</v>
      </c>
      <c r="Q1398">
        <v>1</v>
      </c>
      <c r="R1398">
        <v>1</v>
      </c>
      <c r="S1398" t="s">
        <v>90</v>
      </c>
      <c r="T1398" t="s">
        <v>90</v>
      </c>
      <c r="U1398" t="s">
        <v>90</v>
      </c>
      <c r="V1398">
        <v>0</v>
      </c>
      <c r="W1398">
        <v>0</v>
      </c>
      <c r="X1398">
        <v>0</v>
      </c>
      <c r="Y1398">
        <v>1</v>
      </c>
      <c r="Z1398">
        <v>1</v>
      </c>
      <c r="AA1398">
        <v>0</v>
      </c>
      <c r="AB1398">
        <v>0</v>
      </c>
      <c r="AC1398">
        <v>73</v>
      </c>
      <c r="AD1398">
        <f>AC1398/AY1398</f>
        <v>3.2964402960474328E-4</v>
      </c>
      <c r="AE1398">
        <v>0</v>
      </c>
      <c r="AF1398">
        <f>AE1398/AY1398</f>
        <v>0</v>
      </c>
      <c r="AG1398">
        <f>LN(AE1398+1)/LN(AY1398)</f>
        <v>0</v>
      </c>
      <c r="AH1398">
        <v>0</v>
      </c>
      <c r="AI1398">
        <v>0</v>
      </c>
      <c r="AJ1398">
        <v>1</v>
      </c>
      <c r="AK1398">
        <v>1</v>
      </c>
      <c r="AL1398">
        <v>1</v>
      </c>
      <c r="AM1398" s="1">
        <f>(AI1398+AK1398+AJ1398)*(0.75+0.25*AL1398)</f>
        <v>2</v>
      </c>
      <c r="AN1398">
        <v>0</v>
      </c>
      <c r="AO1398">
        <v>0</v>
      </c>
      <c r="AP1398">
        <v>0</v>
      </c>
      <c r="AQ1398">
        <v>0.5</v>
      </c>
      <c r="AR1398">
        <v>0</v>
      </c>
      <c r="AS1398">
        <f>IF(AR1398&gt;0.75,AR1398,0)</f>
        <v>0</v>
      </c>
      <c r="AT1398">
        <v>0</v>
      </c>
      <c r="AU1398" t="s">
        <v>90</v>
      </c>
      <c r="AV1398">
        <v>0</v>
      </c>
      <c r="AW1398">
        <v>2</v>
      </c>
      <c r="AX1398">
        <v>0</v>
      </c>
      <c r="AY1398">
        <v>221451</v>
      </c>
    </row>
    <row r="1399" spans="1:51" ht="12.75" customHeight="1" x14ac:dyDescent="0.2">
      <c r="A1399" t="s">
        <v>86</v>
      </c>
      <c r="B1399">
        <v>2000</v>
      </c>
      <c r="C1399" t="s">
        <v>90</v>
      </c>
      <c r="D1399" t="s">
        <v>90</v>
      </c>
      <c r="E1399">
        <v>0</v>
      </c>
      <c r="F1399">
        <v>1</v>
      </c>
      <c r="G1399">
        <v>1</v>
      </c>
      <c r="H1399">
        <v>0</v>
      </c>
      <c r="I1399" s="1">
        <f>G1399+H1399</f>
        <v>1</v>
      </c>
      <c r="J1399">
        <v>1</v>
      </c>
      <c r="K1399">
        <v>1</v>
      </c>
      <c r="L1399">
        <v>0</v>
      </c>
      <c r="M1399">
        <v>0</v>
      </c>
      <c r="N1399">
        <v>0</v>
      </c>
      <c r="O1399">
        <v>1</v>
      </c>
      <c r="P1399">
        <v>0</v>
      </c>
      <c r="Q1399">
        <v>1</v>
      </c>
      <c r="R1399">
        <v>0</v>
      </c>
      <c r="S1399" t="s">
        <v>90</v>
      </c>
      <c r="T1399" t="s">
        <v>90</v>
      </c>
      <c r="U1399" t="s">
        <v>90</v>
      </c>
      <c r="V1399" t="s">
        <v>90</v>
      </c>
      <c r="W1399">
        <v>0</v>
      </c>
      <c r="X1399">
        <v>0</v>
      </c>
      <c r="Y1399">
        <v>1</v>
      </c>
      <c r="Z1399">
        <v>1</v>
      </c>
      <c r="AA1399">
        <v>0</v>
      </c>
      <c r="AB1399">
        <v>0</v>
      </c>
      <c r="AC1399">
        <v>1964</v>
      </c>
      <c r="AD1399">
        <f>AC1399/AY1399</f>
        <v>1.0360234424041652E-2</v>
      </c>
      <c r="AE1399">
        <v>0</v>
      </c>
      <c r="AF1399">
        <f>AE1399/AY1399</f>
        <v>0</v>
      </c>
      <c r="AG1399">
        <f>LN(AE1399+1)/LN(AY1399)</f>
        <v>0</v>
      </c>
      <c r="AH1399">
        <v>1</v>
      </c>
      <c r="AI1399">
        <v>0</v>
      </c>
      <c r="AJ1399">
        <v>1</v>
      </c>
      <c r="AK1399">
        <v>1</v>
      </c>
      <c r="AL1399">
        <v>0</v>
      </c>
      <c r="AM1399" s="1">
        <f>(AI1399+AK1399+AJ1399)*(0.75+0.25*AL1399)</f>
        <v>1.5</v>
      </c>
      <c r="AN1399">
        <v>0</v>
      </c>
      <c r="AO1399">
        <v>0</v>
      </c>
      <c r="AP1399">
        <v>0</v>
      </c>
      <c r="AQ1399">
        <v>1</v>
      </c>
      <c r="AR1399">
        <v>0</v>
      </c>
      <c r="AS1399">
        <f>IF(AR1399&gt;0.75,AR1399,0)</f>
        <v>0</v>
      </c>
      <c r="AT1399">
        <v>0</v>
      </c>
      <c r="AU1399" t="s">
        <v>90</v>
      </c>
      <c r="AV1399">
        <v>0</v>
      </c>
      <c r="AW1399">
        <v>2</v>
      </c>
      <c r="AX1399">
        <v>0</v>
      </c>
      <c r="AY1399">
        <v>189571</v>
      </c>
    </row>
    <row r="1400" spans="1:51" ht="12.75" customHeight="1" x14ac:dyDescent="0.2">
      <c r="A1400" t="s">
        <v>87</v>
      </c>
      <c r="B1400">
        <v>2000</v>
      </c>
      <c r="C1400" t="s">
        <v>90</v>
      </c>
      <c r="D1400" t="s">
        <v>90</v>
      </c>
      <c r="E1400">
        <v>0</v>
      </c>
      <c r="F1400">
        <v>0</v>
      </c>
      <c r="G1400">
        <v>1</v>
      </c>
      <c r="H1400">
        <v>0</v>
      </c>
      <c r="I1400" s="1">
        <f>G1400+H1400</f>
        <v>1</v>
      </c>
      <c r="J1400">
        <v>1</v>
      </c>
      <c r="K1400">
        <v>1</v>
      </c>
      <c r="L1400">
        <v>1</v>
      </c>
      <c r="M1400">
        <v>0</v>
      </c>
      <c r="N1400">
        <v>0</v>
      </c>
      <c r="O1400">
        <v>0</v>
      </c>
      <c r="P1400">
        <v>1</v>
      </c>
      <c r="Q1400">
        <v>1</v>
      </c>
      <c r="R1400">
        <v>1</v>
      </c>
      <c r="S1400" t="s">
        <v>90</v>
      </c>
      <c r="T1400" t="s">
        <v>90</v>
      </c>
      <c r="U1400" t="s">
        <v>90</v>
      </c>
      <c r="V1400">
        <v>0</v>
      </c>
      <c r="W1400">
        <v>1</v>
      </c>
      <c r="X1400">
        <v>0</v>
      </c>
      <c r="Y1400">
        <v>1</v>
      </c>
      <c r="Z1400">
        <v>1</v>
      </c>
      <c r="AA1400">
        <v>0</v>
      </c>
      <c r="AB1400">
        <v>0</v>
      </c>
      <c r="AC1400">
        <v>8438</v>
      </c>
      <c r="AD1400">
        <f>AC1400/AY1400</f>
        <v>0.2175089833942537</v>
      </c>
      <c r="AH1400">
        <v>0</v>
      </c>
      <c r="AI1400">
        <v>0</v>
      </c>
      <c r="AJ1400">
        <v>1</v>
      </c>
      <c r="AK1400">
        <v>1</v>
      </c>
      <c r="AL1400">
        <v>1</v>
      </c>
      <c r="AM1400" s="1">
        <f>(AI1400+AK1400+AJ1400)*(0.75+0.25*AL1400)</f>
        <v>2</v>
      </c>
      <c r="AN1400">
        <v>0</v>
      </c>
      <c r="AO1400">
        <v>0</v>
      </c>
      <c r="AP1400">
        <v>0</v>
      </c>
      <c r="AQ1400">
        <v>0</v>
      </c>
      <c r="AR1400">
        <v>0</v>
      </c>
      <c r="AS1400">
        <f>IF(AR1400&gt;0.75,AR1400,0)</f>
        <v>0</v>
      </c>
      <c r="AT1400">
        <v>0</v>
      </c>
      <c r="AU1400" t="s">
        <v>90</v>
      </c>
      <c r="AV1400">
        <v>0</v>
      </c>
      <c r="AW1400">
        <v>2</v>
      </c>
      <c r="AX1400">
        <v>0</v>
      </c>
      <c r="AY1400">
        <v>38793.800000000003</v>
      </c>
    </row>
    <row r="1401" spans="1:51" ht="12.75" customHeight="1" x14ac:dyDescent="0.2">
      <c r="A1401" t="s">
        <v>88</v>
      </c>
      <c r="B1401">
        <v>2000</v>
      </c>
      <c r="C1401" t="s">
        <v>90</v>
      </c>
      <c r="D1401" t="s">
        <v>90</v>
      </c>
      <c r="E1401">
        <v>0</v>
      </c>
      <c r="F1401">
        <v>0</v>
      </c>
      <c r="G1401">
        <v>1</v>
      </c>
      <c r="H1401">
        <v>0</v>
      </c>
      <c r="I1401" s="1">
        <f>G1401+H1401</f>
        <v>1</v>
      </c>
      <c r="J1401">
        <v>0</v>
      </c>
      <c r="K1401">
        <v>1</v>
      </c>
      <c r="L1401">
        <v>0</v>
      </c>
      <c r="M1401">
        <v>0</v>
      </c>
      <c r="N1401">
        <v>0</v>
      </c>
      <c r="O1401">
        <v>1</v>
      </c>
      <c r="P1401">
        <v>0</v>
      </c>
      <c r="Q1401">
        <v>0</v>
      </c>
      <c r="R1401">
        <v>0</v>
      </c>
      <c r="S1401" t="s">
        <v>90</v>
      </c>
      <c r="T1401" t="s">
        <v>90</v>
      </c>
      <c r="U1401" t="s">
        <v>90</v>
      </c>
      <c r="V1401" t="s">
        <v>90</v>
      </c>
      <c r="W1401">
        <v>0</v>
      </c>
      <c r="X1401">
        <v>0</v>
      </c>
      <c r="Y1401">
        <v>1</v>
      </c>
      <c r="Z1401">
        <v>1</v>
      </c>
      <c r="AA1401">
        <v>0</v>
      </c>
      <c r="AB1401">
        <v>0</v>
      </c>
      <c r="AC1401">
        <v>3447</v>
      </c>
      <c r="AD1401">
        <f>AC1401/AY1401</f>
        <v>2.248766994598262E-2</v>
      </c>
      <c r="AE1401">
        <v>0</v>
      </c>
      <c r="AF1401">
        <f>AE1401/AY1401</f>
        <v>0</v>
      </c>
      <c r="AG1401">
        <f>LN(AE1401+1)/LN(AY1401)</f>
        <v>0</v>
      </c>
      <c r="AH1401">
        <v>0.5</v>
      </c>
      <c r="AI1401">
        <v>0</v>
      </c>
      <c r="AJ1401">
        <v>1</v>
      </c>
      <c r="AK1401">
        <v>1</v>
      </c>
      <c r="AL1401">
        <v>1</v>
      </c>
      <c r="AM1401" s="1">
        <f>(AI1401+AK1401+AJ1401)*(0.75+0.25*AL1401)</f>
        <v>2</v>
      </c>
      <c r="AN1401">
        <v>0</v>
      </c>
      <c r="AO1401">
        <v>0</v>
      </c>
      <c r="AP1401">
        <v>0</v>
      </c>
      <c r="AQ1401">
        <v>0</v>
      </c>
      <c r="AR1401">
        <v>0</v>
      </c>
      <c r="AS1401">
        <f>IF(AR1401&gt;0.75,AR1401,0)</f>
        <v>0</v>
      </c>
      <c r="AT1401">
        <v>0</v>
      </c>
      <c r="AU1401" t="s">
        <v>90</v>
      </c>
      <c r="AV1401">
        <v>0</v>
      </c>
      <c r="AW1401">
        <v>2</v>
      </c>
      <c r="AX1401">
        <v>0</v>
      </c>
      <c r="AY1401">
        <v>153284</v>
      </c>
    </row>
    <row r="1402" spans="1:51" ht="12.75" customHeight="1" x14ac:dyDescent="0.2">
      <c r="A1402" t="s">
        <v>89</v>
      </c>
      <c r="B1402">
        <v>2000</v>
      </c>
      <c r="C1402" t="s">
        <v>90</v>
      </c>
      <c r="D1402" t="s">
        <v>90</v>
      </c>
      <c r="E1402">
        <v>0</v>
      </c>
      <c r="F1402">
        <v>0</v>
      </c>
      <c r="G1402">
        <v>1</v>
      </c>
      <c r="H1402">
        <v>0</v>
      </c>
      <c r="I1402" s="1">
        <f>G1402+H1402</f>
        <v>1</v>
      </c>
      <c r="J1402">
        <v>0</v>
      </c>
      <c r="K1402">
        <v>1</v>
      </c>
      <c r="L1402">
        <v>0</v>
      </c>
      <c r="M1402">
        <v>0</v>
      </c>
      <c r="N1402">
        <v>0</v>
      </c>
      <c r="O1402">
        <v>0</v>
      </c>
      <c r="P1402">
        <v>0</v>
      </c>
      <c r="Q1402">
        <v>1</v>
      </c>
      <c r="R1402">
        <v>0</v>
      </c>
      <c r="S1402" t="s">
        <v>90</v>
      </c>
      <c r="T1402" t="s">
        <v>90</v>
      </c>
      <c r="U1402" t="s">
        <v>90</v>
      </c>
      <c r="V1402">
        <v>0</v>
      </c>
      <c r="W1402">
        <v>0</v>
      </c>
      <c r="X1402">
        <v>0</v>
      </c>
      <c r="Y1402">
        <v>1</v>
      </c>
      <c r="Z1402">
        <v>1</v>
      </c>
      <c r="AA1402">
        <v>0</v>
      </c>
      <c r="AB1402">
        <v>0</v>
      </c>
      <c r="AC1402">
        <v>233</v>
      </c>
      <c r="AD1402">
        <f>AC1402/AY1402</f>
        <v>1.6836841610844949E-2</v>
      </c>
      <c r="AE1402">
        <v>0</v>
      </c>
      <c r="AF1402">
        <f>AE1402/AY1402</f>
        <v>0</v>
      </c>
      <c r="AG1402">
        <f>LN(AE1402+1)/LN(AY1402)</f>
        <v>0</v>
      </c>
      <c r="AH1402">
        <v>0</v>
      </c>
      <c r="AI1402">
        <v>1</v>
      </c>
      <c r="AJ1402">
        <v>1</v>
      </c>
      <c r="AK1402">
        <v>1</v>
      </c>
      <c r="AL1402">
        <v>1</v>
      </c>
      <c r="AM1402" s="1">
        <f>(AI1402+AK1402+AJ1402)*(0.75+0.25*AL1402)</f>
        <v>3</v>
      </c>
      <c r="AN1402">
        <v>0</v>
      </c>
      <c r="AO1402">
        <v>0</v>
      </c>
      <c r="AP1402">
        <v>0</v>
      </c>
      <c r="AQ1402">
        <v>1</v>
      </c>
      <c r="AR1402">
        <v>0</v>
      </c>
      <c r="AS1402">
        <f>IF(AR1402&gt;0.75,AR1402,0)</f>
        <v>0</v>
      </c>
      <c r="AT1402">
        <v>0</v>
      </c>
      <c r="AU1402" t="s">
        <v>90</v>
      </c>
      <c r="AV1402">
        <v>0</v>
      </c>
      <c r="AW1402">
        <v>2</v>
      </c>
      <c r="AX1402">
        <v>1</v>
      </c>
      <c r="AY1402">
        <v>13838.7</v>
      </c>
    </row>
    <row r="1403" spans="1:51" ht="12.75" customHeight="1" x14ac:dyDescent="0.2">
      <c r="A1403" t="s">
        <v>34</v>
      </c>
      <c r="B1403">
        <v>2001</v>
      </c>
      <c r="E1403">
        <v>0</v>
      </c>
      <c r="F1403">
        <v>0</v>
      </c>
      <c r="G1403">
        <v>1</v>
      </c>
      <c r="H1403">
        <v>1</v>
      </c>
      <c r="I1403" s="1">
        <f>G1403+H1403</f>
        <v>2</v>
      </c>
      <c r="J1403">
        <v>1</v>
      </c>
      <c r="K1403">
        <v>1</v>
      </c>
      <c r="M1403">
        <v>0</v>
      </c>
      <c r="O1403">
        <v>1</v>
      </c>
      <c r="P1403">
        <v>1</v>
      </c>
      <c r="Q1403">
        <v>1</v>
      </c>
      <c r="R1403">
        <v>0</v>
      </c>
      <c r="V1403">
        <v>0</v>
      </c>
      <c r="W1403">
        <v>0</v>
      </c>
      <c r="X1403">
        <v>0</v>
      </c>
      <c r="Y1403">
        <v>1</v>
      </c>
      <c r="Z1403">
        <v>1</v>
      </c>
      <c r="AA1403">
        <v>0</v>
      </c>
      <c r="AB1403">
        <v>0</v>
      </c>
      <c r="AE1403">
        <v>0</v>
      </c>
      <c r="AH1403">
        <v>0</v>
      </c>
      <c r="AI1403">
        <v>1</v>
      </c>
      <c r="AJ1403">
        <v>1</v>
      </c>
      <c r="AK1403">
        <v>1</v>
      </c>
      <c r="AL1403">
        <v>0</v>
      </c>
      <c r="AM1403" s="1">
        <f>(AI1403+AK1403+AJ1403)*(0.75+0.25*AL1403)</f>
        <v>2.25</v>
      </c>
      <c r="AN1403">
        <v>0</v>
      </c>
      <c r="AO1403">
        <v>0</v>
      </c>
      <c r="AP1403">
        <v>1</v>
      </c>
      <c r="AQ1403">
        <v>0</v>
      </c>
      <c r="AR1403">
        <v>0</v>
      </c>
      <c r="AS1403">
        <f>IF(AR1403&gt;0.75,AR1403,0)</f>
        <v>0</v>
      </c>
      <c r="AT1403">
        <v>0</v>
      </c>
      <c r="AV1403">
        <v>0</v>
      </c>
      <c r="AW1403">
        <v>2</v>
      </c>
      <c r="AX1403">
        <v>1</v>
      </c>
    </row>
    <row r="1404" spans="1:51" ht="12.75" customHeight="1" x14ac:dyDescent="0.2">
      <c r="A1404" t="s">
        <v>35</v>
      </c>
      <c r="B1404">
        <v>2001</v>
      </c>
      <c r="E1404">
        <v>0</v>
      </c>
      <c r="F1404">
        <v>0</v>
      </c>
      <c r="G1404">
        <v>1</v>
      </c>
      <c r="H1404">
        <v>0</v>
      </c>
      <c r="I1404" s="1">
        <f>G1404+H1404</f>
        <v>1</v>
      </c>
      <c r="J1404">
        <v>0</v>
      </c>
      <c r="K1404">
        <v>1</v>
      </c>
      <c r="M1404">
        <v>0</v>
      </c>
      <c r="O1404">
        <v>1</v>
      </c>
      <c r="P1404">
        <v>0</v>
      </c>
      <c r="Q1404">
        <v>1</v>
      </c>
      <c r="R1404">
        <v>0</v>
      </c>
      <c r="V1404">
        <v>0</v>
      </c>
      <c r="W1404">
        <v>0</v>
      </c>
      <c r="X1404">
        <v>0</v>
      </c>
      <c r="Y1404">
        <v>0</v>
      </c>
      <c r="Z1404">
        <v>1</v>
      </c>
      <c r="AA1404">
        <v>0</v>
      </c>
      <c r="AB1404">
        <v>0</v>
      </c>
      <c r="AE1404">
        <v>0</v>
      </c>
      <c r="AH1404">
        <v>0.5</v>
      </c>
      <c r="AI1404">
        <v>1</v>
      </c>
      <c r="AJ1404">
        <v>1</v>
      </c>
      <c r="AK1404">
        <v>1</v>
      </c>
      <c r="AL1404">
        <v>1</v>
      </c>
      <c r="AM1404" s="1">
        <f>(AI1404+AK1404+AJ1404)*(0.75+0.25*AL1404)</f>
        <v>3</v>
      </c>
      <c r="AN1404">
        <v>0</v>
      </c>
      <c r="AO1404">
        <v>0</v>
      </c>
      <c r="AP1404">
        <v>0</v>
      </c>
      <c r="AQ1404">
        <v>1</v>
      </c>
      <c r="AR1404">
        <v>0</v>
      </c>
      <c r="AS1404">
        <f>IF(AR1404&gt;0.75,AR1404,0)</f>
        <v>0</v>
      </c>
      <c r="AT1404">
        <v>0</v>
      </c>
      <c r="AV1404">
        <v>0</v>
      </c>
      <c r="AW1404">
        <v>2</v>
      </c>
      <c r="AX1404">
        <v>1</v>
      </c>
    </row>
    <row r="1405" spans="1:51" ht="12.75" customHeight="1" x14ac:dyDescent="0.2">
      <c r="A1405" t="s">
        <v>36</v>
      </c>
      <c r="B1405">
        <v>2001</v>
      </c>
      <c r="E1405">
        <v>0</v>
      </c>
      <c r="F1405">
        <v>0</v>
      </c>
      <c r="G1405">
        <v>1</v>
      </c>
      <c r="H1405">
        <v>0</v>
      </c>
      <c r="I1405" s="1">
        <f>G1405+H1405</f>
        <v>1</v>
      </c>
      <c r="J1405">
        <v>0</v>
      </c>
      <c r="K1405">
        <v>1</v>
      </c>
      <c r="M1405">
        <v>0</v>
      </c>
      <c r="O1405">
        <v>1</v>
      </c>
      <c r="P1405">
        <v>1</v>
      </c>
      <c r="Q1405">
        <v>1</v>
      </c>
      <c r="R1405">
        <v>0</v>
      </c>
      <c r="V1405">
        <v>0</v>
      </c>
      <c r="W1405">
        <v>0</v>
      </c>
      <c r="X1405">
        <v>0</v>
      </c>
      <c r="Y1405">
        <v>1</v>
      </c>
      <c r="Z1405">
        <v>1</v>
      </c>
      <c r="AA1405">
        <v>0</v>
      </c>
      <c r="AB1405">
        <v>0</v>
      </c>
      <c r="AE1405">
        <v>0</v>
      </c>
      <c r="AH1405">
        <v>1</v>
      </c>
      <c r="AI1405">
        <v>0</v>
      </c>
      <c r="AJ1405">
        <v>0</v>
      </c>
      <c r="AK1405">
        <v>0</v>
      </c>
      <c r="AL1405">
        <v>0</v>
      </c>
      <c r="AM1405" s="1">
        <f>(AI1405+AK1405+AJ1405)*(0.75+0.25*AL1405)</f>
        <v>0</v>
      </c>
      <c r="AN1405">
        <v>0</v>
      </c>
      <c r="AO1405">
        <v>0</v>
      </c>
      <c r="AP1405">
        <v>0.75</v>
      </c>
      <c r="AQ1405">
        <v>0</v>
      </c>
      <c r="AR1405">
        <v>0</v>
      </c>
      <c r="AS1405">
        <f>IF(AR1405&gt;0.75,AR1405,0)</f>
        <v>0</v>
      </c>
      <c r="AT1405">
        <v>0</v>
      </c>
      <c r="AV1405">
        <v>0</v>
      </c>
      <c r="AW1405">
        <v>2</v>
      </c>
      <c r="AX1405">
        <v>0</v>
      </c>
    </row>
    <row r="1406" spans="1:51" ht="12.75" customHeight="1" x14ac:dyDescent="0.2">
      <c r="A1406" t="s">
        <v>38</v>
      </c>
      <c r="B1406">
        <v>2001</v>
      </c>
      <c r="E1406">
        <v>0</v>
      </c>
      <c r="F1406">
        <v>0</v>
      </c>
      <c r="G1406">
        <v>1</v>
      </c>
      <c r="H1406">
        <v>0</v>
      </c>
      <c r="I1406" s="1">
        <f>G1406+H1406</f>
        <v>1</v>
      </c>
      <c r="J1406">
        <v>0</v>
      </c>
      <c r="K1406">
        <v>1</v>
      </c>
      <c r="M1406">
        <v>0</v>
      </c>
      <c r="O1406">
        <v>0</v>
      </c>
      <c r="P1406">
        <v>1</v>
      </c>
      <c r="Q1406">
        <v>1</v>
      </c>
      <c r="R1406">
        <v>0</v>
      </c>
      <c r="V1406">
        <v>0</v>
      </c>
      <c r="W1406">
        <v>0</v>
      </c>
      <c r="X1406">
        <v>0</v>
      </c>
      <c r="Y1406">
        <v>1</v>
      </c>
      <c r="Z1406">
        <v>1</v>
      </c>
      <c r="AA1406">
        <v>0</v>
      </c>
      <c r="AB1406">
        <v>0</v>
      </c>
      <c r="AE1406">
        <v>0</v>
      </c>
      <c r="AH1406">
        <v>0</v>
      </c>
      <c r="AI1406">
        <v>1</v>
      </c>
      <c r="AJ1406">
        <v>1</v>
      </c>
      <c r="AK1406">
        <v>1</v>
      </c>
      <c r="AL1406">
        <v>0</v>
      </c>
      <c r="AM1406" s="1">
        <f>(AI1406+AK1406+AJ1406)*(0.75+0.25*AL1406)</f>
        <v>2.25</v>
      </c>
      <c r="AN1406">
        <v>0</v>
      </c>
      <c r="AO1406">
        <v>0</v>
      </c>
      <c r="AP1406">
        <v>0</v>
      </c>
      <c r="AQ1406">
        <v>0</v>
      </c>
      <c r="AR1406">
        <v>0</v>
      </c>
      <c r="AS1406">
        <f>IF(AR1406&gt;0.75,AR1406,0)</f>
        <v>0</v>
      </c>
      <c r="AT1406">
        <v>0</v>
      </c>
      <c r="AV1406">
        <v>0</v>
      </c>
      <c r="AW1406">
        <v>2</v>
      </c>
      <c r="AX1406">
        <v>0</v>
      </c>
    </row>
    <row r="1407" spans="1:51" ht="12.75" customHeight="1" x14ac:dyDescent="0.2">
      <c r="A1407" t="s">
        <v>39</v>
      </c>
      <c r="B1407">
        <v>2001</v>
      </c>
      <c r="E1407">
        <v>1</v>
      </c>
      <c r="F1407">
        <v>0</v>
      </c>
      <c r="G1407">
        <v>1</v>
      </c>
      <c r="H1407">
        <v>1</v>
      </c>
      <c r="I1407" s="1">
        <f>G1407+H1407</f>
        <v>2</v>
      </c>
      <c r="J1407">
        <v>1</v>
      </c>
      <c r="K1407">
        <v>1</v>
      </c>
      <c r="M1407">
        <v>0</v>
      </c>
      <c r="O1407">
        <v>1</v>
      </c>
      <c r="P1407">
        <v>1</v>
      </c>
      <c r="Q1407">
        <v>1</v>
      </c>
      <c r="R1407">
        <v>0</v>
      </c>
      <c r="V1407">
        <v>0</v>
      </c>
      <c r="W1407">
        <v>0</v>
      </c>
      <c r="X1407">
        <v>0</v>
      </c>
      <c r="Y1407">
        <v>1</v>
      </c>
      <c r="Z1407">
        <v>1</v>
      </c>
      <c r="AA1407">
        <v>0</v>
      </c>
      <c r="AB1407">
        <v>0</v>
      </c>
      <c r="AE1407">
        <v>0</v>
      </c>
      <c r="AH1407">
        <v>1</v>
      </c>
      <c r="AI1407">
        <v>0</v>
      </c>
      <c r="AJ1407">
        <v>1</v>
      </c>
      <c r="AK1407">
        <v>1</v>
      </c>
      <c r="AL1407">
        <v>0</v>
      </c>
      <c r="AM1407" s="1">
        <f>(AI1407+AK1407+AJ1407)*(0.75+0.25*AL1407)</f>
        <v>1.5</v>
      </c>
      <c r="AN1407">
        <v>0</v>
      </c>
      <c r="AO1407">
        <v>0</v>
      </c>
      <c r="AP1407">
        <v>0</v>
      </c>
      <c r="AQ1407">
        <v>0.5</v>
      </c>
      <c r="AR1407">
        <v>0.5</v>
      </c>
      <c r="AS1407">
        <f>IF(AR1407&gt;0.75,AR1407,0)</f>
        <v>0</v>
      </c>
      <c r="AT1407">
        <v>0</v>
      </c>
      <c r="AV1407">
        <v>1</v>
      </c>
      <c r="AW1407">
        <v>2</v>
      </c>
      <c r="AX1407">
        <v>0</v>
      </c>
    </row>
    <row r="1408" spans="1:51" ht="12.75" customHeight="1" x14ac:dyDescent="0.2">
      <c r="A1408" t="s">
        <v>40</v>
      </c>
      <c r="B1408">
        <v>2001</v>
      </c>
      <c r="E1408">
        <v>1</v>
      </c>
      <c r="F1408">
        <v>0</v>
      </c>
      <c r="G1408">
        <v>1</v>
      </c>
      <c r="H1408">
        <v>0</v>
      </c>
      <c r="I1408" s="1">
        <f>G1408+H1408</f>
        <v>1</v>
      </c>
      <c r="J1408">
        <v>0</v>
      </c>
      <c r="K1408">
        <v>0</v>
      </c>
      <c r="M1408">
        <v>0</v>
      </c>
      <c r="O1408">
        <v>0</v>
      </c>
      <c r="P1408">
        <v>1</v>
      </c>
      <c r="Q1408">
        <v>1</v>
      </c>
      <c r="R1408">
        <v>0</v>
      </c>
      <c r="V1408">
        <v>0</v>
      </c>
      <c r="W1408">
        <v>0</v>
      </c>
      <c r="X1408">
        <v>1</v>
      </c>
      <c r="Y1408">
        <v>1</v>
      </c>
      <c r="Z1408">
        <v>1</v>
      </c>
      <c r="AA1408">
        <v>0</v>
      </c>
      <c r="AB1408">
        <v>0</v>
      </c>
      <c r="AE1408">
        <v>650.54100000000005</v>
      </c>
      <c r="AH1408">
        <v>0.5</v>
      </c>
      <c r="AI1408">
        <v>0</v>
      </c>
      <c r="AJ1408">
        <v>1</v>
      </c>
      <c r="AK1408">
        <v>1</v>
      </c>
      <c r="AL1408">
        <v>1</v>
      </c>
      <c r="AM1408" s="1">
        <f>(AI1408+AK1408+AJ1408)*(0.75+0.25*AL1408)</f>
        <v>2</v>
      </c>
      <c r="AN1408">
        <v>0</v>
      </c>
      <c r="AO1408">
        <v>0</v>
      </c>
      <c r="AP1408">
        <v>0</v>
      </c>
      <c r="AQ1408">
        <v>1</v>
      </c>
      <c r="AR1408">
        <v>0</v>
      </c>
      <c r="AS1408">
        <f>IF(AR1408&gt;0.75,AR1408,0)</f>
        <v>0</v>
      </c>
      <c r="AT1408">
        <v>0</v>
      </c>
      <c r="AV1408">
        <v>0</v>
      </c>
      <c r="AW1408">
        <v>2</v>
      </c>
      <c r="AX1408">
        <v>0</v>
      </c>
    </row>
    <row r="1409" spans="1:50" ht="12.75" customHeight="1" x14ac:dyDescent="0.2">
      <c r="A1409" t="s">
        <v>41</v>
      </c>
      <c r="B1409">
        <v>2001</v>
      </c>
      <c r="E1409">
        <v>0</v>
      </c>
      <c r="F1409">
        <v>0</v>
      </c>
      <c r="G1409">
        <v>1</v>
      </c>
      <c r="H1409">
        <v>1</v>
      </c>
      <c r="I1409" s="1">
        <f>G1409+H1409</f>
        <v>2</v>
      </c>
      <c r="J1409">
        <v>0</v>
      </c>
      <c r="K1409">
        <v>1</v>
      </c>
      <c r="M1409">
        <v>0</v>
      </c>
      <c r="O1409">
        <v>0</v>
      </c>
      <c r="P1409">
        <v>1</v>
      </c>
      <c r="Q1409">
        <v>1</v>
      </c>
      <c r="R1409">
        <v>2</v>
      </c>
      <c r="V1409">
        <v>0</v>
      </c>
      <c r="W1409">
        <v>0</v>
      </c>
      <c r="X1409">
        <v>0</v>
      </c>
      <c r="Y1409">
        <v>1</v>
      </c>
      <c r="Z1409">
        <v>1</v>
      </c>
      <c r="AA1409">
        <v>0</v>
      </c>
      <c r="AB1409">
        <v>0</v>
      </c>
      <c r="AE1409">
        <v>0</v>
      </c>
      <c r="AH1409">
        <v>1</v>
      </c>
      <c r="AI1409">
        <v>0</v>
      </c>
      <c r="AJ1409">
        <v>1</v>
      </c>
      <c r="AK1409">
        <v>1</v>
      </c>
      <c r="AL1409">
        <v>1</v>
      </c>
      <c r="AM1409" s="1">
        <f>(AI1409+AK1409+AJ1409)*(0.75+0.25*AL1409)</f>
        <v>2</v>
      </c>
      <c r="AN1409">
        <v>0</v>
      </c>
      <c r="AO1409">
        <v>0</v>
      </c>
      <c r="AP1409">
        <v>1</v>
      </c>
      <c r="AQ1409">
        <v>1</v>
      </c>
      <c r="AR1409">
        <v>0</v>
      </c>
      <c r="AS1409">
        <f>IF(AR1409&gt;0.75,AR1409,0)</f>
        <v>0</v>
      </c>
      <c r="AT1409">
        <v>0</v>
      </c>
      <c r="AV1409">
        <v>0</v>
      </c>
      <c r="AW1409">
        <v>2</v>
      </c>
      <c r="AX1409">
        <v>0</v>
      </c>
    </row>
    <row r="1410" spans="1:50" ht="12.75" customHeight="1" x14ac:dyDescent="0.2">
      <c r="A1410" t="s">
        <v>42</v>
      </c>
      <c r="B1410">
        <v>2001</v>
      </c>
      <c r="E1410">
        <v>0</v>
      </c>
      <c r="F1410">
        <v>0</v>
      </c>
      <c r="G1410">
        <v>1</v>
      </c>
      <c r="H1410">
        <v>0</v>
      </c>
      <c r="I1410" s="1">
        <f>G1410+H1410</f>
        <v>1</v>
      </c>
      <c r="J1410">
        <v>0</v>
      </c>
      <c r="K1410">
        <v>1</v>
      </c>
      <c r="M1410">
        <v>0</v>
      </c>
      <c r="O1410">
        <v>0</v>
      </c>
      <c r="P1410">
        <v>1</v>
      </c>
      <c r="Q1410">
        <v>1</v>
      </c>
      <c r="R1410">
        <v>0</v>
      </c>
      <c r="V1410">
        <v>0</v>
      </c>
      <c r="W1410">
        <v>1</v>
      </c>
      <c r="X1410">
        <v>0</v>
      </c>
      <c r="Y1410">
        <v>1</v>
      </c>
      <c r="Z1410">
        <v>1</v>
      </c>
      <c r="AA1410">
        <v>0</v>
      </c>
      <c r="AB1410">
        <v>0</v>
      </c>
      <c r="AH1410">
        <v>0</v>
      </c>
      <c r="AI1410">
        <v>0</v>
      </c>
      <c r="AJ1410">
        <v>0</v>
      </c>
      <c r="AK1410">
        <v>0</v>
      </c>
      <c r="AL1410">
        <v>0</v>
      </c>
      <c r="AM1410" s="1">
        <f>(AI1410+AK1410+AJ1410)*(0.75+0.25*AL1410)</f>
        <v>0</v>
      </c>
      <c r="AN1410">
        <v>0</v>
      </c>
      <c r="AO1410">
        <v>0</v>
      </c>
      <c r="AP1410">
        <v>0</v>
      </c>
      <c r="AQ1410">
        <v>0</v>
      </c>
      <c r="AR1410">
        <v>0</v>
      </c>
      <c r="AS1410">
        <f>IF(AR1410&gt;0.75,AR1410,0)</f>
        <v>0</v>
      </c>
      <c r="AT1410">
        <v>0</v>
      </c>
      <c r="AV1410">
        <v>0</v>
      </c>
      <c r="AW1410">
        <v>2</v>
      </c>
      <c r="AX1410">
        <v>1</v>
      </c>
    </row>
    <row r="1411" spans="1:50" ht="12.75" customHeight="1" x14ac:dyDescent="0.2">
      <c r="A1411" t="s">
        <v>43</v>
      </c>
      <c r="B1411">
        <v>2001</v>
      </c>
      <c r="E1411">
        <v>0</v>
      </c>
      <c r="F1411">
        <v>0</v>
      </c>
      <c r="G1411">
        <v>1</v>
      </c>
      <c r="H1411">
        <v>0</v>
      </c>
      <c r="I1411" s="1">
        <f>G1411+H1411</f>
        <v>1</v>
      </c>
      <c r="J1411">
        <v>0</v>
      </c>
      <c r="K1411">
        <v>1</v>
      </c>
      <c r="M1411">
        <v>0</v>
      </c>
      <c r="O1411">
        <v>1</v>
      </c>
      <c r="P1411">
        <v>1</v>
      </c>
      <c r="Q1411">
        <v>1</v>
      </c>
      <c r="R1411">
        <v>0</v>
      </c>
      <c r="V1411">
        <v>0</v>
      </c>
      <c r="W1411">
        <v>0</v>
      </c>
      <c r="X1411">
        <v>0</v>
      </c>
      <c r="Y1411">
        <v>1</v>
      </c>
      <c r="Z1411">
        <v>1</v>
      </c>
      <c r="AA1411">
        <v>0</v>
      </c>
      <c r="AB1411">
        <v>0</v>
      </c>
      <c r="AH1411">
        <v>0</v>
      </c>
      <c r="AI1411">
        <v>0</v>
      </c>
      <c r="AJ1411">
        <v>1</v>
      </c>
      <c r="AK1411">
        <v>1</v>
      </c>
      <c r="AL1411">
        <v>1</v>
      </c>
      <c r="AM1411" s="1">
        <f>(AI1411+AK1411+AJ1411)*(0.75+0.25*AL1411)</f>
        <v>2</v>
      </c>
      <c r="AN1411">
        <v>0</v>
      </c>
      <c r="AO1411">
        <v>0</v>
      </c>
      <c r="AP1411">
        <v>0.75</v>
      </c>
      <c r="AQ1411">
        <v>1</v>
      </c>
      <c r="AR1411">
        <v>0</v>
      </c>
      <c r="AS1411">
        <f>IF(AR1411&gt;0.75,AR1411,0)</f>
        <v>0</v>
      </c>
      <c r="AT1411">
        <v>0</v>
      </c>
      <c r="AV1411">
        <v>0</v>
      </c>
      <c r="AW1411">
        <v>2</v>
      </c>
      <c r="AX1411">
        <v>0</v>
      </c>
    </row>
    <row r="1412" spans="1:50" ht="12.75" customHeight="1" x14ac:dyDescent="0.2">
      <c r="A1412" t="s">
        <v>45</v>
      </c>
      <c r="B1412">
        <v>2001</v>
      </c>
      <c r="E1412">
        <v>1</v>
      </c>
      <c r="F1412">
        <v>0</v>
      </c>
      <c r="G1412">
        <v>1</v>
      </c>
      <c r="H1412">
        <v>1</v>
      </c>
      <c r="I1412" s="1">
        <f>G1412+H1412</f>
        <v>2</v>
      </c>
      <c r="J1412">
        <v>1</v>
      </c>
      <c r="K1412">
        <v>1</v>
      </c>
      <c r="M1412">
        <v>0</v>
      </c>
      <c r="O1412">
        <v>1</v>
      </c>
      <c r="P1412">
        <v>1</v>
      </c>
      <c r="Q1412">
        <v>1</v>
      </c>
      <c r="R1412">
        <v>0</v>
      </c>
      <c r="V1412">
        <v>0</v>
      </c>
      <c r="W1412">
        <v>0</v>
      </c>
      <c r="X1412">
        <v>0</v>
      </c>
      <c r="Y1412">
        <v>0</v>
      </c>
      <c r="Z1412">
        <v>1</v>
      </c>
      <c r="AA1412">
        <v>0</v>
      </c>
      <c r="AB1412">
        <v>0</v>
      </c>
      <c r="AC1412">
        <v>0</v>
      </c>
      <c r="AE1412">
        <v>0</v>
      </c>
      <c r="AH1412">
        <v>0</v>
      </c>
      <c r="AI1412">
        <v>0</v>
      </c>
      <c r="AJ1412">
        <v>0</v>
      </c>
      <c r="AK1412">
        <v>0</v>
      </c>
      <c r="AL1412">
        <v>0</v>
      </c>
      <c r="AM1412" s="1">
        <f>(AI1412+AK1412+AJ1412)*(0.75+0.25*AL1412)</f>
        <v>0</v>
      </c>
      <c r="AN1412">
        <v>0</v>
      </c>
      <c r="AO1412">
        <v>0</v>
      </c>
      <c r="AP1412">
        <v>0</v>
      </c>
      <c r="AQ1412">
        <v>0</v>
      </c>
      <c r="AR1412">
        <v>0</v>
      </c>
      <c r="AS1412">
        <f>IF(AR1412&gt;0.75,AR1412,0)</f>
        <v>0</v>
      </c>
      <c r="AT1412">
        <v>0</v>
      </c>
      <c r="AV1412">
        <v>0</v>
      </c>
      <c r="AW1412">
        <v>2</v>
      </c>
      <c r="AX1412">
        <v>0</v>
      </c>
    </row>
    <row r="1413" spans="1:50" ht="12.75" customHeight="1" x14ac:dyDescent="0.2">
      <c r="A1413" t="s">
        <v>47</v>
      </c>
      <c r="B1413">
        <v>2001</v>
      </c>
      <c r="E1413">
        <v>0.5</v>
      </c>
      <c r="F1413">
        <v>0</v>
      </c>
      <c r="G1413">
        <v>1</v>
      </c>
      <c r="H1413">
        <v>1</v>
      </c>
      <c r="I1413" s="1">
        <f>G1413+H1413</f>
        <v>2</v>
      </c>
      <c r="J1413">
        <v>0</v>
      </c>
      <c r="K1413">
        <v>1</v>
      </c>
      <c r="M1413">
        <v>0</v>
      </c>
      <c r="O1413">
        <v>1</v>
      </c>
      <c r="P1413">
        <v>1</v>
      </c>
      <c r="Q1413">
        <v>1</v>
      </c>
      <c r="R1413">
        <v>0</v>
      </c>
      <c r="V1413">
        <v>0</v>
      </c>
      <c r="W1413">
        <v>0</v>
      </c>
      <c r="X1413">
        <v>0</v>
      </c>
      <c r="Y1413">
        <v>0</v>
      </c>
      <c r="Z1413">
        <v>0</v>
      </c>
      <c r="AA1413">
        <v>0</v>
      </c>
      <c r="AB1413">
        <v>0</v>
      </c>
      <c r="AC1413">
        <v>0</v>
      </c>
      <c r="AE1413">
        <v>0</v>
      </c>
      <c r="AH1413">
        <v>0</v>
      </c>
      <c r="AI1413">
        <v>0</v>
      </c>
      <c r="AJ1413">
        <v>1</v>
      </c>
      <c r="AK1413">
        <v>1</v>
      </c>
      <c r="AL1413">
        <v>1</v>
      </c>
      <c r="AM1413" s="1">
        <f>(AI1413+AK1413+AJ1413)*(0.75+0.25*AL1413)</f>
        <v>2</v>
      </c>
      <c r="AN1413">
        <v>0</v>
      </c>
      <c r="AO1413">
        <v>0</v>
      </c>
      <c r="AP1413">
        <v>0</v>
      </c>
      <c r="AQ1413">
        <v>1</v>
      </c>
      <c r="AR1413">
        <v>0</v>
      </c>
      <c r="AS1413">
        <f>IF(AR1413&gt;0.75,AR1413,0)</f>
        <v>0</v>
      </c>
      <c r="AT1413">
        <v>0</v>
      </c>
      <c r="AV1413">
        <v>0</v>
      </c>
      <c r="AW1413">
        <v>2</v>
      </c>
      <c r="AX1413">
        <v>0</v>
      </c>
    </row>
    <row r="1414" spans="1:50" ht="12.75" customHeight="1" x14ac:dyDescent="0.2">
      <c r="A1414" t="s">
        <v>48</v>
      </c>
      <c r="B1414">
        <v>2001</v>
      </c>
      <c r="E1414">
        <v>0</v>
      </c>
      <c r="F1414">
        <v>0</v>
      </c>
      <c r="G1414">
        <v>1</v>
      </c>
      <c r="H1414">
        <v>0</v>
      </c>
      <c r="I1414" s="1">
        <f>G1414+H1414</f>
        <v>1</v>
      </c>
      <c r="J1414">
        <v>0</v>
      </c>
      <c r="K1414">
        <v>1</v>
      </c>
      <c r="M1414">
        <v>0</v>
      </c>
      <c r="O1414">
        <v>1</v>
      </c>
      <c r="P1414">
        <v>0</v>
      </c>
      <c r="Q1414">
        <v>1</v>
      </c>
      <c r="R1414">
        <v>0</v>
      </c>
      <c r="T1414">
        <v>0</v>
      </c>
      <c r="U1414">
        <v>0</v>
      </c>
      <c r="V1414">
        <v>0</v>
      </c>
      <c r="W1414">
        <v>0</v>
      </c>
      <c r="X1414">
        <v>0</v>
      </c>
      <c r="Y1414">
        <v>1</v>
      </c>
      <c r="Z1414">
        <v>1</v>
      </c>
      <c r="AA1414">
        <v>0</v>
      </c>
      <c r="AB1414">
        <v>0</v>
      </c>
      <c r="AC1414">
        <v>0</v>
      </c>
      <c r="AE1414">
        <v>0</v>
      </c>
      <c r="AH1414">
        <v>1</v>
      </c>
      <c r="AI1414">
        <v>0</v>
      </c>
      <c r="AJ1414">
        <v>1</v>
      </c>
      <c r="AK1414">
        <v>1</v>
      </c>
      <c r="AL1414">
        <v>0</v>
      </c>
      <c r="AM1414" s="1">
        <f>(AI1414+AK1414+AJ1414)*(0.75+0.25*AL1414)</f>
        <v>1.5</v>
      </c>
      <c r="AN1414">
        <v>0</v>
      </c>
      <c r="AO1414">
        <v>0</v>
      </c>
      <c r="AP1414">
        <v>0.75</v>
      </c>
      <c r="AQ1414">
        <v>0</v>
      </c>
      <c r="AR1414">
        <v>0</v>
      </c>
      <c r="AS1414">
        <f>IF(AR1414&gt;0.75,AR1414,0)</f>
        <v>0</v>
      </c>
      <c r="AT1414">
        <v>0</v>
      </c>
      <c r="AV1414">
        <v>0</v>
      </c>
      <c r="AW1414">
        <v>2</v>
      </c>
      <c r="AX1414">
        <v>0</v>
      </c>
    </row>
    <row r="1415" spans="1:50" ht="12.75" customHeight="1" x14ac:dyDescent="0.2">
      <c r="A1415" t="s">
        <v>49</v>
      </c>
      <c r="B1415">
        <v>2001</v>
      </c>
      <c r="E1415">
        <v>0</v>
      </c>
      <c r="F1415">
        <v>0</v>
      </c>
      <c r="G1415">
        <v>1</v>
      </c>
      <c r="H1415">
        <v>0</v>
      </c>
      <c r="I1415" s="1">
        <f>G1415+H1415</f>
        <v>1</v>
      </c>
      <c r="J1415">
        <v>0</v>
      </c>
      <c r="K1415">
        <v>0</v>
      </c>
      <c r="M1415">
        <v>0</v>
      </c>
      <c r="O1415">
        <v>1</v>
      </c>
      <c r="P1415">
        <v>1</v>
      </c>
      <c r="Q1415">
        <v>1</v>
      </c>
      <c r="R1415">
        <v>1</v>
      </c>
      <c r="W1415">
        <v>0</v>
      </c>
      <c r="X1415">
        <v>1</v>
      </c>
      <c r="Y1415">
        <v>1</v>
      </c>
      <c r="Z1415">
        <v>1</v>
      </c>
      <c r="AA1415">
        <v>0</v>
      </c>
      <c r="AB1415">
        <v>0</v>
      </c>
      <c r="AE1415">
        <f>1783.343</f>
        <v>1783.3430000000001</v>
      </c>
      <c r="AH1415">
        <v>0</v>
      </c>
      <c r="AI1415">
        <v>0</v>
      </c>
      <c r="AJ1415">
        <v>0</v>
      </c>
      <c r="AK1415">
        <v>1</v>
      </c>
      <c r="AL1415">
        <v>1</v>
      </c>
      <c r="AM1415" s="1">
        <f>(AI1415+AK1415+AJ1415)*(0.75+0.25*AL1415)</f>
        <v>1</v>
      </c>
      <c r="AN1415">
        <v>0</v>
      </c>
      <c r="AO1415">
        <v>0</v>
      </c>
      <c r="AP1415">
        <v>0.75</v>
      </c>
      <c r="AQ1415">
        <v>1</v>
      </c>
      <c r="AR1415">
        <v>0</v>
      </c>
      <c r="AS1415">
        <f>IF(AR1415&gt;0.75,AR1415,0)</f>
        <v>0</v>
      </c>
      <c r="AT1415">
        <v>0</v>
      </c>
      <c r="AV1415">
        <v>0</v>
      </c>
      <c r="AW1415">
        <v>2</v>
      </c>
      <c r="AX1415">
        <v>0</v>
      </c>
    </row>
    <row r="1416" spans="1:50" ht="12.75" customHeight="1" x14ac:dyDescent="0.2">
      <c r="A1416" t="s">
        <v>50</v>
      </c>
      <c r="B1416">
        <v>2001</v>
      </c>
      <c r="E1416">
        <v>0</v>
      </c>
      <c r="F1416">
        <v>0</v>
      </c>
      <c r="G1416">
        <v>1</v>
      </c>
      <c r="H1416">
        <v>1</v>
      </c>
      <c r="I1416" s="1">
        <f>G1416+H1416</f>
        <v>2</v>
      </c>
      <c r="J1416">
        <v>0</v>
      </c>
      <c r="K1416">
        <v>1</v>
      </c>
      <c r="M1416">
        <v>0</v>
      </c>
      <c r="O1416">
        <v>1</v>
      </c>
      <c r="P1416">
        <v>1</v>
      </c>
      <c r="Q1416">
        <v>1</v>
      </c>
      <c r="R1416">
        <v>0</v>
      </c>
      <c r="W1416">
        <v>0</v>
      </c>
      <c r="X1416">
        <v>1</v>
      </c>
      <c r="Y1416">
        <v>1</v>
      </c>
      <c r="Z1416">
        <v>1</v>
      </c>
      <c r="AA1416">
        <v>0</v>
      </c>
      <c r="AB1416">
        <v>0</v>
      </c>
      <c r="AE1416">
        <v>1841.8420000000001</v>
      </c>
      <c r="AH1416">
        <v>0</v>
      </c>
      <c r="AI1416">
        <v>0</v>
      </c>
      <c r="AJ1416">
        <v>1</v>
      </c>
      <c r="AK1416">
        <v>1</v>
      </c>
      <c r="AL1416">
        <v>1</v>
      </c>
      <c r="AM1416" s="1">
        <f>(AI1416+AK1416+AJ1416)*(0.75+0.25*AL1416)</f>
        <v>2</v>
      </c>
      <c r="AN1416">
        <v>0</v>
      </c>
      <c r="AO1416">
        <v>0</v>
      </c>
      <c r="AP1416">
        <v>0</v>
      </c>
      <c r="AQ1416">
        <v>0</v>
      </c>
      <c r="AR1416">
        <v>0</v>
      </c>
      <c r="AS1416">
        <f>IF(AR1416&gt;0.75,AR1416,0)</f>
        <v>0</v>
      </c>
      <c r="AT1416">
        <v>0</v>
      </c>
      <c r="AV1416">
        <v>0</v>
      </c>
      <c r="AW1416">
        <v>2</v>
      </c>
      <c r="AX1416">
        <v>0</v>
      </c>
    </row>
    <row r="1417" spans="1:50" ht="12.75" customHeight="1" x14ac:dyDescent="0.2">
      <c r="A1417" t="s">
        <v>51</v>
      </c>
      <c r="B1417">
        <v>2001</v>
      </c>
      <c r="E1417">
        <v>0</v>
      </c>
      <c r="F1417">
        <v>0</v>
      </c>
      <c r="G1417">
        <v>1</v>
      </c>
      <c r="H1417">
        <v>1</v>
      </c>
      <c r="I1417" s="1">
        <f>G1417+H1417</f>
        <v>2</v>
      </c>
      <c r="J1417">
        <v>0</v>
      </c>
      <c r="K1417">
        <v>0</v>
      </c>
      <c r="M1417">
        <v>0</v>
      </c>
      <c r="O1417">
        <v>1</v>
      </c>
      <c r="P1417">
        <v>0</v>
      </c>
      <c r="Q1417">
        <v>1</v>
      </c>
      <c r="R1417">
        <v>0</v>
      </c>
      <c r="V1417">
        <v>0</v>
      </c>
      <c r="W1417">
        <v>1</v>
      </c>
      <c r="X1417">
        <v>1</v>
      </c>
      <c r="Y1417">
        <v>1</v>
      </c>
      <c r="Z1417">
        <v>1</v>
      </c>
      <c r="AA1417">
        <v>0</v>
      </c>
      <c r="AB1417">
        <v>0</v>
      </c>
      <c r="AE1417">
        <f>297.961+589.034</f>
        <v>886.995</v>
      </c>
      <c r="AH1417">
        <v>0</v>
      </c>
      <c r="AI1417">
        <v>0</v>
      </c>
      <c r="AJ1417">
        <v>0</v>
      </c>
      <c r="AK1417">
        <v>1</v>
      </c>
      <c r="AL1417">
        <v>1</v>
      </c>
      <c r="AM1417" s="1">
        <f>(AI1417+AK1417+AJ1417)*(0.75+0.25*AL1417)</f>
        <v>1</v>
      </c>
      <c r="AN1417">
        <v>0</v>
      </c>
      <c r="AO1417">
        <v>0</v>
      </c>
      <c r="AP1417">
        <v>0</v>
      </c>
      <c r="AQ1417">
        <v>0.5</v>
      </c>
      <c r="AR1417">
        <v>0</v>
      </c>
      <c r="AS1417">
        <f>IF(AR1417&gt;0.75,AR1417,0)</f>
        <v>0</v>
      </c>
      <c r="AT1417">
        <v>0</v>
      </c>
      <c r="AV1417">
        <v>0</v>
      </c>
      <c r="AW1417">
        <v>2</v>
      </c>
      <c r="AX1417">
        <v>0</v>
      </c>
    </row>
    <row r="1418" spans="1:50" ht="12.75" customHeight="1" x14ac:dyDescent="0.2">
      <c r="A1418" t="s">
        <v>52</v>
      </c>
      <c r="B1418">
        <v>2001</v>
      </c>
      <c r="E1418">
        <v>0</v>
      </c>
      <c r="F1418">
        <v>0</v>
      </c>
      <c r="G1418">
        <v>1</v>
      </c>
      <c r="H1418">
        <v>0</v>
      </c>
      <c r="I1418" s="1">
        <f>G1418+H1418</f>
        <v>1</v>
      </c>
      <c r="J1418">
        <v>0</v>
      </c>
      <c r="K1418">
        <v>1</v>
      </c>
      <c r="M1418">
        <v>0</v>
      </c>
      <c r="O1418">
        <v>1</v>
      </c>
      <c r="P1418">
        <v>1</v>
      </c>
      <c r="Q1418">
        <v>1</v>
      </c>
      <c r="R1418">
        <v>1</v>
      </c>
      <c r="V1418">
        <v>0</v>
      </c>
      <c r="W1418">
        <v>0</v>
      </c>
      <c r="X1418">
        <v>0</v>
      </c>
      <c r="Y1418">
        <v>1</v>
      </c>
      <c r="Z1418">
        <v>1</v>
      </c>
      <c r="AA1418">
        <v>0</v>
      </c>
      <c r="AB1418">
        <v>0</v>
      </c>
      <c r="AE1418">
        <v>0</v>
      </c>
      <c r="AH1418">
        <v>1</v>
      </c>
      <c r="AI1418">
        <v>0</v>
      </c>
      <c r="AJ1418">
        <v>1</v>
      </c>
      <c r="AK1418">
        <v>1</v>
      </c>
      <c r="AL1418">
        <v>0</v>
      </c>
      <c r="AM1418" s="1">
        <f>(AI1418+AK1418+AJ1418)*(0.75+0.25*AL1418)</f>
        <v>1.5</v>
      </c>
      <c r="AN1418">
        <v>0</v>
      </c>
      <c r="AO1418">
        <v>0</v>
      </c>
      <c r="AP1418">
        <v>0</v>
      </c>
      <c r="AQ1418">
        <v>0</v>
      </c>
      <c r="AR1418">
        <v>0</v>
      </c>
      <c r="AS1418">
        <f>IF(AR1418&gt;0.75,AR1418,0)</f>
        <v>0</v>
      </c>
      <c r="AT1418">
        <v>0</v>
      </c>
      <c r="AV1418">
        <v>0</v>
      </c>
      <c r="AW1418">
        <v>2</v>
      </c>
      <c r="AX1418">
        <v>0</v>
      </c>
    </row>
    <row r="1419" spans="1:50" ht="12.75" customHeight="1" x14ac:dyDescent="0.2">
      <c r="A1419" t="s">
        <v>53</v>
      </c>
      <c r="B1419">
        <v>2001</v>
      </c>
      <c r="E1419">
        <v>0</v>
      </c>
      <c r="F1419">
        <v>0</v>
      </c>
      <c r="G1419">
        <v>1</v>
      </c>
      <c r="H1419">
        <v>0</v>
      </c>
      <c r="I1419" s="1">
        <f>G1419+H1419</f>
        <v>1</v>
      </c>
      <c r="J1419">
        <v>0</v>
      </c>
      <c r="K1419">
        <v>1</v>
      </c>
      <c r="M1419">
        <v>0</v>
      </c>
      <c r="O1419">
        <v>1</v>
      </c>
      <c r="P1419">
        <v>1</v>
      </c>
      <c r="Q1419">
        <v>1</v>
      </c>
      <c r="R1419">
        <v>0</v>
      </c>
      <c r="V1419">
        <v>0</v>
      </c>
      <c r="W1419">
        <v>0</v>
      </c>
      <c r="X1419">
        <v>0</v>
      </c>
      <c r="Y1419">
        <v>1</v>
      </c>
      <c r="Z1419">
        <v>1</v>
      </c>
      <c r="AA1419">
        <v>0</v>
      </c>
      <c r="AB1419">
        <v>0</v>
      </c>
      <c r="AE1419">
        <v>0</v>
      </c>
      <c r="AH1419">
        <v>0</v>
      </c>
      <c r="AI1419">
        <v>0</v>
      </c>
      <c r="AJ1419">
        <v>1</v>
      </c>
      <c r="AK1419">
        <v>1</v>
      </c>
      <c r="AL1419">
        <v>1</v>
      </c>
      <c r="AM1419" s="1">
        <f>(AI1419+AK1419+AJ1419)*(0.75+0.25*AL1419)</f>
        <v>2</v>
      </c>
      <c r="AN1419">
        <v>0</v>
      </c>
      <c r="AO1419">
        <v>0</v>
      </c>
      <c r="AP1419">
        <v>0</v>
      </c>
      <c r="AQ1419">
        <v>0</v>
      </c>
      <c r="AR1419">
        <v>0</v>
      </c>
      <c r="AS1419">
        <f>IF(AR1419&gt;0.75,AR1419,0)</f>
        <v>0</v>
      </c>
      <c r="AT1419">
        <v>0</v>
      </c>
      <c r="AV1419">
        <v>0</v>
      </c>
      <c r="AW1419">
        <v>2</v>
      </c>
      <c r="AX1419">
        <v>0</v>
      </c>
    </row>
    <row r="1420" spans="1:50" ht="12.75" customHeight="1" x14ac:dyDescent="0.2">
      <c r="A1420" t="s">
        <v>54</v>
      </c>
      <c r="B1420">
        <v>2001</v>
      </c>
      <c r="E1420">
        <v>0</v>
      </c>
      <c r="F1420">
        <v>0</v>
      </c>
      <c r="G1420">
        <v>1</v>
      </c>
      <c r="H1420">
        <v>1</v>
      </c>
      <c r="I1420" s="1">
        <f>G1420+H1420</f>
        <v>2</v>
      </c>
      <c r="J1420">
        <v>0</v>
      </c>
      <c r="K1420">
        <v>1</v>
      </c>
      <c r="M1420">
        <v>0</v>
      </c>
      <c r="O1420">
        <v>1</v>
      </c>
      <c r="P1420">
        <v>1</v>
      </c>
      <c r="Q1420">
        <v>1</v>
      </c>
      <c r="R1420">
        <v>0</v>
      </c>
      <c r="W1420">
        <v>1</v>
      </c>
      <c r="X1420">
        <v>1</v>
      </c>
      <c r="Y1420">
        <v>1</v>
      </c>
      <c r="Z1420">
        <v>1</v>
      </c>
      <c r="AA1420">
        <v>1</v>
      </c>
      <c r="AB1420">
        <v>0</v>
      </c>
      <c r="AE1420">
        <f>1545.927+256.335+503.506</f>
        <v>2305.768</v>
      </c>
      <c r="AH1420">
        <v>0</v>
      </c>
      <c r="AI1420">
        <v>1</v>
      </c>
      <c r="AJ1420">
        <v>1</v>
      </c>
      <c r="AK1420">
        <v>1</v>
      </c>
      <c r="AL1420">
        <v>0</v>
      </c>
      <c r="AM1420" s="1">
        <f>(AI1420+AK1420+AJ1420)*(0.75+0.25*AL1420)</f>
        <v>2.25</v>
      </c>
      <c r="AN1420">
        <v>0</v>
      </c>
      <c r="AO1420">
        <v>0</v>
      </c>
      <c r="AP1420">
        <v>0</v>
      </c>
      <c r="AQ1420">
        <v>1</v>
      </c>
      <c r="AR1420">
        <v>0</v>
      </c>
      <c r="AS1420">
        <f>IF(AR1420&gt;0.75,AR1420,0)</f>
        <v>0</v>
      </c>
      <c r="AT1420">
        <v>0</v>
      </c>
      <c r="AV1420">
        <v>0</v>
      </c>
      <c r="AW1420">
        <v>2</v>
      </c>
      <c r="AX1420">
        <v>0</v>
      </c>
    </row>
    <row r="1421" spans="1:50" ht="12.75" customHeight="1" x14ac:dyDescent="0.2">
      <c r="A1421" t="s">
        <v>55</v>
      </c>
      <c r="B1421">
        <v>2001</v>
      </c>
      <c r="E1421">
        <v>0</v>
      </c>
      <c r="F1421">
        <v>0</v>
      </c>
      <c r="G1421">
        <v>1</v>
      </c>
      <c r="H1421">
        <v>0</v>
      </c>
      <c r="I1421" s="1">
        <f>G1421+H1421</f>
        <v>1</v>
      </c>
      <c r="J1421">
        <v>0</v>
      </c>
      <c r="K1421">
        <v>1</v>
      </c>
      <c r="M1421">
        <v>0</v>
      </c>
      <c r="O1421">
        <v>1</v>
      </c>
      <c r="P1421">
        <v>1</v>
      </c>
      <c r="Q1421">
        <v>1</v>
      </c>
      <c r="R1421">
        <v>2</v>
      </c>
      <c r="V1421">
        <v>0</v>
      </c>
      <c r="W1421">
        <v>0</v>
      </c>
      <c r="X1421">
        <v>0</v>
      </c>
      <c r="Y1421">
        <v>1</v>
      </c>
      <c r="Z1421">
        <v>1</v>
      </c>
      <c r="AA1421">
        <v>0</v>
      </c>
      <c r="AB1421">
        <v>0</v>
      </c>
      <c r="AH1421">
        <v>1</v>
      </c>
      <c r="AI1421">
        <v>0</v>
      </c>
      <c r="AJ1421">
        <v>0</v>
      </c>
      <c r="AK1421">
        <v>1</v>
      </c>
      <c r="AL1421">
        <v>1</v>
      </c>
      <c r="AM1421" s="1">
        <f>(AI1421+AK1421+AJ1421)*(0.75+0.25*AL1421)</f>
        <v>1</v>
      </c>
      <c r="AN1421">
        <v>0</v>
      </c>
      <c r="AO1421">
        <v>0</v>
      </c>
      <c r="AP1421">
        <v>0</v>
      </c>
      <c r="AQ1421">
        <v>0</v>
      </c>
      <c r="AR1421">
        <v>0</v>
      </c>
      <c r="AS1421">
        <f>IF(AR1421&gt;0.75,AR1421,0)</f>
        <v>0</v>
      </c>
      <c r="AT1421">
        <v>0</v>
      </c>
      <c r="AV1421">
        <v>0</v>
      </c>
      <c r="AW1421">
        <v>2</v>
      </c>
      <c r="AX1421">
        <v>0</v>
      </c>
    </row>
    <row r="1422" spans="1:50" ht="12.75" customHeight="1" x14ac:dyDescent="0.2">
      <c r="A1422" t="s">
        <v>56</v>
      </c>
      <c r="B1422">
        <v>2001</v>
      </c>
      <c r="E1422">
        <v>0</v>
      </c>
      <c r="F1422">
        <v>0</v>
      </c>
      <c r="G1422">
        <v>1</v>
      </c>
      <c r="H1422">
        <v>1</v>
      </c>
      <c r="I1422" s="1">
        <f>G1422+H1422</f>
        <v>2</v>
      </c>
      <c r="J1422">
        <v>1</v>
      </c>
      <c r="K1422">
        <v>1</v>
      </c>
      <c r="M1422">
        <v>0</v>
      </c>
      <c r="O1422">
        <v>0</v>
      </c>
      <c r="P1422">
        <v>1</v>
      </c>
      <c r="Q1422">
        <v>1</v>
      </c>
      <c r="R1422">
        <v>1</v>
      </c>
      <c r="V1422">
        <v>0</v>
      </c>
      <c r="W1422">
        <v>0</v>
      </c>
      <c r="X1422">
        <v>0</v>
      </c>
      <c r="Y1422">
        <v>1</v>
      </c>
      <c r="Z1422">
        <v>1</v>
      </c>
      <c r="AA1422">
        <v>0.25</v>
      </c>
      <c r="AB1422">
        <v>0</v>
      </c>
      <c r="AH1422">
        <v>0.5</v>
      </c>
      <c r="AI1422">
        <v>0</v>
      </c>
      <c r="AJ1422">
        <v>1</v>
      </c>
      <c r="AK1422">
        <v>1</v>
      </c>
      <c r="AL1422">
        <v>1</v>
      </c>
      <c r="AM1422" s="1">
        <f>(AI1422+AK1422+AJ1422)*(0.75+0.25*AL1422)</f>
        <v>2</v>
      </c>
      <c r="AN1422">
        <v>0</v>
      </c>
      <c r="AO1422">
        <v>0</v>
      </c>
      <c r="AP1422">
        <v>0</v>
      </c>
      <c r="AQ1422">
        <v>1</v>
      </c>
      <c r="AR1422">
        <v>0</v>
      </c>
      <c r="AS1422">
        <f>IF(AR1422&gt;0.75,AR1422,0)</f>
        <v>0</v>
      </c>
      <c r="AT1422">
        <v>0</v>
      </c>
      <c r="AV1422">
        <v>0</v>
      </c>
      <c r="AW1422">
        <v>2</v>
      </c>
      <c r="AX1422">
        <v>0</v>
      </c>
    </row>
    <row r="1423" spans="1:50" ht="12.75" customHeight="1" x14ac:dyDescent="0.2">
      <c r="A1423" t="s">
        <v>57</v>
      </c>
      <c r="B1423">
        <v>2001</v>
      </c>
      <c r="E1423">
        <v>0</v>
      </c>
      <c r="F1423">
        <v>0</v>
      </c>
      <c r="G1423">
        <v>1</v>
      </c>
      <c r="H1423">
        <v>0</v>
      </c>
      <c r="I1423" s="1">
        <f>G1423+H1423</f>
        <v>1</v>
      </c>
      <c r="J1423">
        <v>1</v>
      </c>
      <c r="K1423">
        <v>1</v>
      </c>
      <c r="M1423">
        <v>0</v>
      </c>
      <c r="O1423">
        <v>1</v>
      </c>
      <c r="P1423">
        <v>1</v>
      </c>
      <c r="Q1423">
        <v>1</v>
      </c>
      <c r="R1423">
        <v>1</v>
      </c>
      <c r="W1423">
        <v>0</v>
      </c>
      <c r="X1423">
        <v>0</v>
      </c>
      <c r="Y1423">
        <v>1</v>
      </c>
      <c r="Z1423">
        <v>1</v>
      </c>
      <c r="AA1423">
        <v>0</v>
      </c>
      <c r="AB1423">
        <v>0</v>
      </c>
      <c r="AE1423">
        <v>0</v>
      </c>
      <c r="AH1423">
        <v>1</v>
      </c>
      <c r="AI1423">
        <v>0</v>
      </c>
      <c r="AJ1423">
        <v>0</v>
      </c>
      <c r="AK1423">
        <v>0</v>
      </c>
      <c r="AL1423">
        <v>0</v>
      </c>
      <c r="AM1423" s="1">
        <f>(AI1423+AK1423+AJ1423)*(0.75+0.25*AL1423)</f>
        <v>0</v>
      </c>
      <c r="AN1423">
        <v>0</v>
      </c>
      <c r="AO1423">
        <v>0</v>
      </c>
      <c r="AP1423">
        <v>0</v>
      </c>
      <c r="AQ1423">
        <v>1</v>
      </c>
      <c r="AR1423">
        <v>0</v>
      </c>
      <c r="AS1423">
        <f>IF(AR1423&gt;0.75,AR1423,0)</f>
        <v>0</v>
      </c>
      <c r="AT1423">
        <v>0</v>
      </c>
      <c r="AV1423">
        <v>0</v>
      </c>
      <c r="AW1423">
        <v>2</v>
      </c>
      <c r="AX1423">
        <v>0</v>
      </c>
    </row>
    <row r="1424" spans="1:50" ht="12.75" customHeight="1" x14ac:dyDescent="0.2">
      <c r="A1424" t="s">
        <v>58</v>
      </c>
      <c r="B1424">
        <v>2001</v>
      </c>
      <c r="E1424">
        <v>0</v>
      </c>
      <c r="F1424">
        <v>0</v>
      </c>
      <c r="G1424">
        <v>1</v>
      </c>
      <c r="H1424">
        <v>1</v>
      </c>
      <c r="I1424" s="1">
        <f>G1424+H1424</f>
        <v>2</v>
      </c>
      <c r="J1424">
        <v>1</v>
      </c>
      <c r="K1424">
        <v>1</v>
      </c>
      <c r="M1424">
        <v>0</v>
      </c>
      <c r="O1424">
        <v>1</v>
      </c>
      <c r="P1424">
        <v>0</v>
      </c>
      <c r="Q1424">
        <v>1</v>
      </c>
      <c r="R1424">
        <v>0</v>
      </c>
      <c r="V1424">
        <v>0</v>
      </c>
      <c r="W1424">
        <v>0</v>
      </c>
      <c r="X1424">
        <v>1</v>
      </c>
      <c r="Y1424">
        <v>1</v>
      </c>
      <c r="Z1424">
        <v>1</v>
      </c>
      <c r="AA1424">
        <v>0</v>
      </c>
      <c r="AB1424">
        <v>0</v>
      </c>
      <c r="AE1424">
        <v>1006.9930000000001</v>
      </c>
      <c r="AH1424">
        <v>0</v>
      </c>
      <c r="AI1424">
        <v>0</v>
      </c>
      <c r="AJ1424">
        <v>1</v>
      </c>
      <c r="AK1424">
        <v>1</v>
      </c>
      <c r="AL1424">
        <v>1</v>
      </c>
      <c r="AM1424" s="1">
        <f>(AI1424+AK1424+AJ1424)*(0.75+0.25*AL1424)</f>
        <v>2</v>
      </c>
      <c r="AN1424">
        <v>0</v>
      </c>
      <c r="AO1424">
        <v>0</v>
      </c>
      <c r="AP1424">
        <v>0</v>
      </c>
      <c r="AQ1424">
        <v>0</v>
      </c>
      <c r="AR1424">
        <v>0</v>
      </c>
      <c r="AS1424">
        <f>IF(AR1424&gt;0.75,AR1424,0)</f>
        <v>0</v>
      </c>
      <c r="AT1424">
        <v>0</v>
      </c>
      <c r="AV1424">
        <v>0</v>
      </c>
      <c r="AW1424">
        <v>2</v>
      </c>
      <c r="AX1424">
        <v>0</v>
      </c>
    </row>
    <row r="1425" spans="1:50" ht="12.75" customHeight="1" x14ac:dyDescent="0.2">
      <c r="A1425" t="s">
        <v>59</v>
      </c>
      <c r="B1425">
        <v>2001</v>
      </c>
      <c r="E1425">
        <v>0</v>
      </c>
      <c r="F1425">
        <v>0</v>
      </c>
      <c r="G1425">
        <v>1</v>
      </c>
      <c r="H1425">
        <v>0</v>
      </c>
      <c r="I1425" s="1">
        <f>G1425+H1425</f>
        <v>1</v>
      </c>
      <c r="J1425">
        <v>0</v>
      </c>
      <c r="K1425">
        <v>1</v>
      </c>
      <c r="M1425">
        <v>0</v>
      </c>
      <c r="O1425">
        <v>1</v>
      </c>
      <c r="P1425">
        <v>0</v>
      </c>
      <c r="Q1425">
        <v>1</v>
      </c>
      <c r="R1425">
        <v>2</v>
      </c>
      <c r="V1425">
        <v>0</v>
      </c>
      <c r="W1425">
        <v>0</v>
      </c>
      <c r="X1425">
        <v>0</v>
      </c>
      <c r="Y1425">
        <v>1</v>
      </c>
      <c r="Z1425">
        <v>1</v>
      </c>
      <c r="AA1425">
        <v>0</v>
      </c>
      <c r="AB1425">
        <v>0</v>
      </c>
      <c r="AE1425">
        <v>0</v>
      </c>
      <c r="AH1425">
        <v>1</v>
      </c>
      <c r="AI1425">
        <v>0</v>
      </c>
      <c r="AJ1425">
        <v>1</v>
      </c>
      <c r="AK1425">
        <v>1</v>
      </c>
      <c r="AL1425">
        <v>1</v>
      </c>
      <c r="AM1425" s="1">
        <f>(AI1425+AK1425+AJ1425)*(0.75+0.25*AL1425)</f>
        <v>2</v>
      </c>
      <c r="AN1425">
        <v>0</v>
      </c>
      <c r="AO1425">
        <v>0</v>
      </c>
      <c r="AP1425">
        <v>0</v>
      </c>
      <c r="AQ1425">
        <v>0</v>
      </c>
      <c r="AR1425">
        <v>0</v>
      </c>
      <c r="AS1425">
        <f>IF(AR1425&gt;0.75,AR1425,0)</f>
        <v>0</v>
      </c>
      <c r="AT1425">
        <v>0</v>
      </c>
      <c r="AV1425">
        <v>0</v>
      </c>
      <c r="AW1425">
        <v>2</v>
      </c>
      <c r="AX1425">
        <v>1</v>
      </c>
    </row>
    <row r="1426" spans="1:50" ht="12.75" customHeight="1" x14ac:dyDescent="0.2">
      <c r="A1426" t="s">
        <v>60</v>
      </c>
      <c r="B1426">
        <v>2001</v>
      </c>
      <c r="E1426">
        <v>0</v>
      </c>
      <c r="F1426">
        <v>0</v>
      </c>
      <c r="G1426">
        <v>1</v>
      </c>
      <c r="H1426">
        <v>0</v>
      </c>
      <c r="I1426" s="1">
        <f>G1426+H1426</f>
        <v>1</v>
      </c>
      <c r="J1426">
        <v>1</v>
      </c>
      <c r="K1426">
        <v>1</v>
      </c>
      <c r="M1426">
        <v>0</v>
      </c>
      <c r="O1426">
        <v>0</v>
      </c>
      <c r="P1426">
        <v>1</v>
      </c>
      <c r="Q1426">
        <v>1</v>
      </c>
      <c r="R1426">
        <v>0</v>
      </c>
      <c r="V1426">
        <v>0</v>
      </c>
      <c r="W1426">
        <v>0</v>
      </c>
      <c r="X1426">
        <v>1</v>
      </c>
      <c r="Y1426">
        <v>0</v>
      </c>
      <c r="Z1426">
        <v>1</v>
      </c>
      <c r="AA1426">
        <v>0</v>
      </c>
      <c r="AB1426">
        <v>0</v>
      </c>
      <c r="AE1426">
        <v>2700.4380000000001</v>
      </c>
      <c r="AH1426">
        <v>0</v>
      </c>
      <c r="AI1426">
        <v>1</v>
      </c>
      <c r="AJ1426">
        <v>1</v>
      </c>
      <c r="AK1426">
        <v>1</v>
      </c>
      <c r="AL1426">
        <v>0</v>
      </c>
      <c r="AM1426" s="1">
        <f>(AI1426+AK1426+AJ1426)*(0.75+0.25*AL1426)</f>
        <v>2.25</v>
      </c>
      <c r="AN1426">
        <v>0</v>
      </c>
      <c r="AO1426">
        <v>0</v>
      </c>
      <c r="AP1426">
        <v>0</v>
      </c>
      <c r="AQ1426">
        <v>0</v>
      </c>
      <c r="AR1426">
        <v>0</v>
      </c>
      <c r="AS1426">
        <f>IF(AR1426&gt;0.75,AR1426,0)</f>
        <v>0</v>
      </c>
      <c r="AT1426">
        <v>0</v>
      </c>
      <c r="AV1426">
        <v>0</v>
      </c>
      <c r="AW1426">
        <v>2</v>
      </c>
      <c r="AX1426">
        <v>0</v>
      </c>
    </row>
    <row r="1427" spans="1:50" x14ac:dyDescent="0.2">
      <c r="A1427" t="s">
        <v>61</v>
      </c>
      <c r="B1427">
        <v>2001</v>
      </c>
      <c r="E1427">
        <v>0</v>
      </c>
      <c r="F1427">
        <v>0</v>
      </c>
      <c r="G1427">
        <v>1</v>
      </c>
      <c r="H1427">
        <v>0</v>
      </c>
      <c r="I1427" s="1">
        <f>G1427+H1427</f>
        <v>1</v>
      </c>
      <c r="J1427">
        <v>1</v>
      </c>
      <c r="K1427">
        <v>1</v>
      </c>
      <c r="M1427">
        <v>0</v>
      </c>
      <c r="O1427">
        <v>0</v>
      </c>
      <c r="P1427">
        <v>1</v>
      </c>
      <c r="Q1427">
        <v>1</v>
      </c>
      <c r="R1427">
        <v>1</v>
      </c>
      <c r="V1427">
        <v>0</v>
      </c>
      <c r="W1427">
        <v>0</v>
      </c>
      <c r="X1427">
        <v>1</v>
      </c>
      <c r="Y1427">
        <v>0</v>
      </c>
      <c r="Z1427">
        <v>1</v>
      </c>
      <c r="AA1427">
        <v>0</v>
      </c>
      <c r="AB1427">
        <v>0</v>
      </c>
      <c r="AE1427">
        <v>1049.2159999999999</v>
      </c>
      <c r="AH1427">
        <v>1</v>
      </c>
      <c r="AI1427">
        <v>1</v>
      </c>
      <c r="AJ1427">
        <v>1</v>
      </c>
      <c r="AK1427">
        <v>1</v>
      </c>
      <c r="AL1427">
        <v>0</v>
      </c>
      <c r="AM1427" s="1">
        <f>(AI1427+AK1427+AJ1427)*(0.75+0.25*AL1427)</f>
        <v>2.25</v>
      </c>
      <c r="AN1427">
        <v>0</v>
      </c>
      <c r="AO1427">
        <v>0</v>
      </c>
      <c r="AP1427">
        <v>0</v>
      </c>
      <c r="AQ1427">
        <v>0</v>
      </c>
      <c r="AR1427">
        <v>0</v>
      </c>
      <c r="AS1427">
        <f>IF(AR1427&gt;0.75,AR1427,0)</f>
        <v>0</v>
      </c>
      <c r="AT1427">
        <v>0</v>
      </c>
      <c r="AV1427">
        <v>0</v>
      </c>
      <c r="AW1427">
        <v>2</v>
      </c>
      <c r="AX1427">
        <v>0</v>
      </c>
    </row>
    <row r="1428" spans="1:50" ht="12.75" customHeight="1" x14ac:dyDescent="0.2">
      <c r="A1428" t="s">
        <v>62</v>
      </c>
      <c r="B1428">
        <v>2001</v>
      </c>
      <c r="E1428">
        <v>0</v>
      </c>
      <c r="F1428">
        <v>0</v>
      </c>
      <c r="G1428">
        <v>1</v>
      </c>
      <c r="H1428">
        <v>0</v>
      </c>
      <c r="I1428" s="1">
        <f>G1428+H1428</f>
        <v>1</v>
      </c>
      <c r="J1428">
        <v>0</v>
      </c>
      <c r="K1428">
        <v>1</v>
      </c>
      <c r="M1428">
        <v>0</v>
      </c>
      <c r="O1428">
        <v>0</v>
      </c>
      <c r="P1428">
        <v>1</v>
      </c>
      <c r="Q1428">
        <v>1</v>
      </c>
      <c r="R1428">
        <v>0</v>
      </c>
      <c r="V1428">
        <v>0</v>
      </c>
      <c r="W1428">
        <v>0</v>
      </c>
      <c r="X1428">
        <v>0</v>
      </c>
      <c r="Y1428">
        <v>1</v>
      </c>
      <c r="Z1428">
        <v>1</v>
      </c>
      <c r="AA1428">
        <v>1</v>
      </c>
      <c r="AB1428">
        <v>0.5</v>
      </c>
      <c r="AE1428">
        <v>0</v>
      </c>
      <c r="AH1428">
        <v>0</v>
      </c>
      <c r="AI1428">
        <v>0</v>
      </c>
      <c r="AJ1428">
        <v>1</v>
      </c>
      <c r="AK1428">
        <v>1</v>
      </c>
      <c r="AL1428">
        <v>0</v>
      </c>
      <c r="AM1428" s="1">
        <f>(AI1428+AK1428+AJ1428)*(0.75+0.25*AL1428)</f>
        <v>1.5</v>
      </c>
      <c r="AN1428">
        <v>0</v>
      </c>
      <c r="AO1428">
        <v>0</v>
      </c>
      <c r="AP1428">
        <v>0</v>
      </c>
      <c r="AQ1428">
        <v>1</v>
      </c>
      <c r="AR1428">
        <v>0</v>
      </c>
      <c r="AS1428">
        <f>IF(AR1428&gt;0.75,AR1428,0)</f>
        <v>0</v>
      </c>
      <c r="AT1428">
        <v>0</v>
      </c>
      <c r="AV1428">
        <v>0</v>
      </c>
      <c r="AW1428">
        <v>2</v>
      </c>
      <c r="AX1428">
        <v>0</v>
      </c>
    </row>
    <row r="1429" spans="1:50" ht="12.75" customHeight="1" x14ac:dyDescent="0.2">
      <c r="A1429" t="s">
        <v>64</v>
      </c>
      <c r="B1429">
        <v>2001</v>
      </c>
      <c r="E1429">
        <v>0</v>
      </c>
      <c r="F1429">
        <v>0</v>
      </c>
      <c r="G1429">
        <v>1</v>
      </c>
      <c r="H1429">
        <v>0</v>
      </c>
      <c r="I1429" s="1">
        <f>G1429+H1429</f>
        <v>1</v>
      </c>
      <c r="J1429">
        <v>1</v>
      </c>
      <c r="K1429">
        <v>1</v>
      </c>
      <c r="M1429">
        <v>0</v>
      </c>
      <c r="O1429">
        <v>1</v>
      </c>
      <c r="P1429">
        <v>1</v>
      </c>
      <c r="Q1429">
        <v>1</v>
      </c>
      <c r="R1429">
        <v>0</v>
      </c>
      <c r="V1429">
        <v>0</v>
      </c>
      <c r="W1429">
        <v>0</v>
      </c>
      <c r="X1429">
        <v>0</v>
      </c>
      <c r="Y1429">
        <v>1</v>
      </c>
      <c r="Z1429">
        <v>1</v>
      </c>
      <c r="AA1429">
        <v>0</v>
      </c>
      <c r="AB1429">
        <v>0</v>
      </c>
      <c r="AE1429">
        <v>0</v>
      </c>
      <c r="AH1429">
        <v>1</v>
      </c>
      <c r="AI1429">
        <v>0</v>
      </c>
      <c r="AJ1429">
        <v>1</v>
      </c>
      <c r="AK1429">
        <v>1</v>
      </c>
      <c r="AL1429">
        <v>0</v>
      </c>
      <c r="AM1429" s="1">
        <f>(AI1429+AK1429+AJ1429)*(0.75+0.25*AL1429)</f>
        <v>1.5</v>
      </c>
      <c r="AN1429">
        <v>0</v>
      </c>
      <c r="AO1429">
        <v>0</v>
      </c>
      <c r="AP1429">
        <v>0</v>
      </c>
      <c r="AQ1429">
        <v>0</v>
      </c>
      <c r="AR1429">
        <v>0</v>
      </c>
      <c r="AS1429">
        <f>IF(AR1429&gt;0.75,AR1429,0)</f>
        <v>0</v>
      </c>
      <c r="AT1429">
        <v>0</v>
      </c>
      <c r="AV1429">
        <v>0</v>
      </c>
      <c r="AW1429">
        <v>2</v>
      </c>
      <c r="AX1429">
        <v>0</v>
      </c>
    </row>
    <row r="1430" spans="1:50" ht="12.75" customHeight="1" x14ac:dyDescent="0.2">
      <c r="A1430" t="s">
        <v>65</v>
      </c>
      <c r="B1430">
        <v>2001</v>
      </c>
      <c r="E1430">
        <v>0</v>
      </c>
      <c r="F1430">
        <v>0</v>
      </c>
      <c r="G1430">
        <v>1</v>
      </c>
      <c r="H1430">
        <v>0</v>
      </c>
      <c r="I1430" s="1">
        <f>G1430+H1430</f>
        <v>1</v>
      </c>
      <c r="J1430">
        <v>1</v>
      </c>
      <c r="K1430">
        <v>1</v>
      </c>
      <c r="M1430">
        <v>0</v>
      </c>
      <c r="O1430">
        <v>1</v>
      </c>
      <c r="P1430">
        <v>1</v>
      </c>
      <c r="Q1430">
        <v>1</v>
      </c>
      <c r="R1430">
        <v>0</v>
      </c>
      <c r="V1430">
        <v>0</v>
      </c>
      <c r="W1430">
        <v>0</v>
      </c>
      <c r="X1430">
        <v>1</v>
      </c>
      <c r="Y1430">
        <v>1</v>
      </c>
      <c r="Z1430">
        <v>1</v>
      </c>
      <c r="AA1430">
        <v>1</v>
      </c>
      <c r="AB1430">
        <v>1</v>
      </c>
      <c r="AE1430">
        <v>9468.5990000000002</v>
      </c>
      <c r="AH1430">
        <v>0</v>
      </c>
      <c r="AI1430">
        <v>0</v>
      </c>
      <c r="AJ1430">
        <v>1</v>
      </c>
      <c r="AK1430">
        <v>1</v>
      </c>
      <c r="AL1430">
        <v>1</v>
      </c>
      <c r="AM1430" s="1">
        <f>(AI1430+AK1430+AJ1430)*(0.75+0.25*AL1430)</f>
        <v>2</v>
      </c>
      <c r="AN1430">
        <v>1</v>
      </c>
      <c r="AO1430">
        <v>0</v>
      </c>
      <c r="AP1430">
        <v>0</v>
      </c>
      <c r="AQ1430">
        <v>0</v>
      </c>
      <c r="AR1430">
        <v>0</v>
      </c>
      <c r="AS1430">
        <f>IF(AR1430&gt;0.75,AR1430,0)</f>
        <v>0</v>
      </c>
      <c r="AT1430">
        <v>0</v>
      </c>
      <c r="AV1430">
        <v>0</v>
      </c>
      <c r="AW1430">
        <v>2</v>
      </c>
      <c r="AX1430">
        <v>1</v>
      </c>
    </row>
    <row r="1431" spans="1:50" ht="12.75" customHeight="1" x14ac:dyDescent="0.2">
      <c r="A1431" t="s">
        <v>66</v>
      </c>
      <c r="B1431">
        <v>2001</v>
      </c>
      <c r="E1431">
        <v>0</v>
      </c>
      <c r="F1431">
        <v>0</v>
      </c>
      <c r="G1431">
        <v>0</v>
      </c>
      <c r="H1431">
        <v>0</v>
      </c>
      <c r="I1431" s="1">
        <f>G1431+H1431</f>
        <v>0</v>
      </c>
      <c r="J1431">
        <v>0</v>
      </c>
      <c r="K1431">
        <v>0</v>
      </c>
      <c r="M1431">
        <v>0</v>
      </c>
      <c r="O1431">
        <v>1</v>
      </c>
      <c r="P1431">
        <v>1</v>
      </c>
      <c r="Q1431">
        <v>0</v>
      </c>
      <c r="R1431">
        <v>0</v>
      </c>
      <c r="V1431">
        <v>0</v>
      </c>
      <c r="W1431">
        <v>0</v>
      </c>
      <c r="X1431">
        <v>0</v>
      </c>
      <c r="Y1431">
        <v>1</v>
      </c>
      <c r="Z1431">
        <v>1</v>
      </c>
      <c r="AA1431">
        <v>0</v>
      </c>
      <c r="AB1431">
        <v>0</v>
      </c>
      <c r="AE1431">
        <v>0</v>
      </c>
      <c r="AH1431">
        <v>1</v>
      </c>
      <c r="AI1431">
        <v>0</v>
      </c>
      <c r="AJ1431">
        <v>1</v>
      </c>
      <c r="AK1431">
        <v>1</v>
      </c>
      <c r="AL1431">
        <v>1</v>
      </c>
      <c r="AM1431" s="1">
        <f>(AI1431+AK1431+AJ1431)*(0.75+0.25*AL1431)</f>
        <v>2</v>
      </c>
      <c r="AN1431">
        <v>0</v>
      </c>
      <c r="AO1431">
        <v>0</v>
      </c>
      <c r="AP1431">
        <v>0</v>
      </c>
      <c r="AQ1431">
        <v>1</v>
      </c>
      <c r="AR1431">
        <v>0</v>
      </c>
      <c r="AS1431">
        <f>IF(AR1431&gt;0.75,AR1431,0)</f>
        <v>0</v>
      </c>
      <c r="AT1431">
        <v>0</v>
      </c>
      <c r="AV1431">
        <v>0</v>
      </c>
      <c r="AW1431">
        <v>2</v>
      </c>
      <c r="AX1431">
        <v>0</v>
      </c>
    </row>
    <row r="1432" spans="1:50" ht="12.75" customHeight="1" x14ac:dyDescent="0.2">
      <c r="A1432" t="s">
        <v>67</v>
      </c>
      <c r="B1432">
        <v>2001</v>
      </c>
      <c r="E1432">
        <v>0</v>
      </c>
      <c r="F1432">
        <v>0</v>
      </c>
      <c r="G1432">
        <v>1</v>
      </c>
      <c r="H1432">
        <v>1</v>
      </c>
      <c r="I1432" s="1">
        <f>G1432+H1432</f>
        <v>2</v>
      </c>
      <c r="J1432">
        <v>1</v>
      </c>
      <c r="K1432">
        <v>1</v>
      </c>
      <c r="M1432">
        <v>0</v>
      </c>
      <c r="O1432">
        <v>1</v>
      </c>
      <c r="P1432">
        <v>1</v>
      </c>
      <c r="Q1432">
        <v>1</v>
      </c>
      <c r="R1432">
        <v>1</v>
      </c>
      <c r="V1432">
        <v>0</v>
      </c>
      <c r="W1432">
        <v>0</v>
      </c>
      <c r="X1432">
        <v>1</v>
      </c>
      <c r="Y1432">
        <v>1</v>
      </c>
      <c r="Z1432">
        <v>1</v>
      </c>
      <c r="AA1432">
        <v>0</v>
      </c>
      <c r="AB1432">
        <v>0</v>
      </c>
      <c r="AE1432">
        <v>4303.0780000000004</v>
      </c>
      <c r="AH1432">
        <v>0</v>
      </c>
      <c r="AI1432">
        <v>0</v>
      </c>
      <c r="AJ1432">
        <v>0</v>
      </c>
      <c r="AK1432">
        <v>0</v>
      </c>
      <c r="AL1432">
        <v>0</v>
      </c>
      <c r="AM1432" s="1">
        <f>(AI1432+AK1432+AJ1432)*(0.75+0.25*AL1432)</f>
        <v>0</v>
      </c>
      <c r="AN1432">
        <v>0</v>
      </c>
      <c r="AO1432">
        <v>0</v>
      </c>
      <c r="AP1432">
        <v>0</v>
      </c>
      <c r="AQ1432">
        <v>0</v>
      </c>
      <c r="AR1432">
        <v>0</v>
      </c>
      <c r="AS1432">
        <f>IF(AR1432&gt;0.75,AR1432,0)</f>
        <v>0</v>
      </c>
      <c r="AT1432">
        <v>0</v>
      </c>
      <c r="AV1432">
        <v>0</v>
      </c>
      <c r="AW1432">
        <v>2</v>
      </c>
      <c r="AX1432">
        <v>1</v>
      </c>
    </row>
    <row r="1433" spans="1:50" ht="12.75" customHeight="1" x14ac:dyDescent="0.2">
      <c r="A1433" t="s">
        <v>68</v>
      </c>
      <c r="B1433">
        <v>2001</v>
      </c>
      <c r="E1433">
        <v>0</v>
      </c>
      <c r="F1433">
        <v>0</v>
      </c>
      <c r="G1433">
        <v>1</v>
      </c>
      <c r="H1433">
        <v>1</v>
      </c>
      <c r="I1433" s="1">
        <f>G1433+H1433</f>
        <v>2</v>
      </c>
      <c r="J1433">
        <v>0</v>
      </c>
      <c r="K1433">
        <v>1</v>
      </c>
      <c r="M1433">
        <v>0</v>
      </c>
      <c r="O1433">
        <v>1</v>
      </c>
      <c r="P1433">
        <v>1</v>
      </c>
      <c r="Q1433">
        <v>1</v>
      </c>
      <c r="R1433">
        <v>0</v>
      </c>
      <c r="V1433">
        <v>0</v>
      </c>
      <c r="W1433">
        <v>1</v>
      </c>
      <c r="X1433">
        <v>0</v>
      </c>
      <c r="Y1433">
        <v>1</v>
      </c>
      <c r="Z1433">
        <v>1</v>
      </c>
      <c r="AA1433">
        <v>0</v>
      </c>
      <c r="AB1433">
        <v>0</v>
      </c>
      <c r="AE1433">
        <v>92.944999999999993</v>
      </c>
      <c r="AH1433">
        <v>1</v>
      </c>
      <c r="AI1433">
        <v>1</v>
      </c>
      <c r="AJ1433">
        <v>1</v>
      </c>
      <c r="AK1433">
        <v>1</v>
      </c>
      <c r="AL1433">
        <v>1</v>
      </c>
      <c r="AM1433" s="1">
        <f>(AI1433+AK1433+AJ1433)*(0.75+0.25*AL1433)</f>
        <v>3</v>
      </c>
      <c r="AN1433">
        <v>0</v>
      </c>
      <c r="AO1433">
        <v>0</v>
      </c>
      <c r="AP1433">
        <v>1</v>
      </c>
      <c r="AQ1433">
        <v>1</v>
      </c>
      <c r="AR1433">
        <v>0</v>
      </c>
      <c r="AS1433">
        <f>IF(AR1433&gt;0.75,AR1433,0)</f>
        <v>0</v>
      </c>
      <c r="AT1433">
        <v>0</v>
      </c>
      <c r="AV1433">
        <v>0</v>
      </c>
      <c r="AW1433">
        <v>2</v>
      </c>
      <c r="AX1433">
        <v>0</v>
      </c>
    </row>
    <row r="1434" spans="1:50" ht="12.75" customHeight="1" x14ac:dyDescent="0.2">
      <c r="A1434" t="s">
        <v>70</v>
      </c>
      <c r="B1434">
        <v>2001</v>
      </c>
      <c r="E1434">
        <v>0</v>
      </c>
      <c r="F1434">
        <v>0</v>
      </c>
      <c r="G1434">
        <v>1</v>
      </c>
      <c r="H1434">
        <v>1</v>
      </c>
      <c r="I1434" s="1">
        <f>G1434+H1434</f>
        <v>2</v>
      </c>
      <c r="J1434">
        <v>1</v>
      </c>
      <c r="K1434">
        <v>1</v>
      </c>
      <c r="M1434">
        <v>2</v>
      </c>
      <c r="O1434">
        <v>1</v>
      </c>
      <c r="P1434">
        <v>1</v>
      </c>
      <c r="Q1434">
        <v>1</v>
      </c>
      <c r="R1434">
        <v>1</v>
      </c>
      <c r="V1434">
        <v>0</v>
      </c>
      <c r="W1434">
        <v>1</v>
      </c>
      <c r="X1434">
        <v>0</v>
      </c>
      <c r="Y1434">
        <v>1</v>
      </c>
      <c r="Z1434">
        <v>1</v>
      </c>
      <c r="AA1434">
        <v>0</v>
      </c>
      <c r="AB1434">
        <v>0</v>
      </c>
      <c r="AE1434">
        <v>0</v>
      </c>
      <c r="AH1434">
        <v>1</v>
      </c>
      <c r="AI1434">
        <v>0</v>
      </c>
      <c r="AJ1434">
        <v>0</v>
      </c>
      <c r="AK1434">
        <v>0</v>
      </c>
      <c r="AL1434">
        <v>0</v>
      </c>
      <c r="AM1434" s="1">
        <f>(AI1434+AK1434+AJ1434)*(0.75+0.25*AL1434)</f>
        <v>0</v>
      </c>
      <c r="AN1434">
        <v>0</v>
      </c>
      <c r="AO1434">
        <v>0</v>
      </c>
      <c r="AP1434">
        <v>0</v>
      </c>
      <c r="AQ1434">
        <v>0</v>
      </c>
      <c r="AR1434">
        <v>0</v>
      </c>
      <c r="AS1434">
        <f>IF(AR1434&gt;0.75,AR1434,0)</f>
        <v>0</v>
      </c>
      <c r="AT1434">
        <v>0</v>
      </c>
      <c r="AV1434">
        <v>1</v>
      </c>
      <c r="AW1434">
        <v>2</v>
      </c>
      <c r="AX1434">
        <v>0</v>
      </c>
    </row>
    <row r="1435" spans="1:50" ht="12.75" customHeight="1" x14ac:dyDescent="0.2">
      <c r="A1435" t="s">
        <v>71</v>
      </c>
      <c r="B1435">
        <v>2001</v>
      </c>
      <c r="E1435">
        <v>0</v>
      </c>
      <c r="F1435">
        <v>0</v>
      </c>
      <c r="G1435">
        <v>1</v>
      </c>
      <c r="H1435">
        <v>1</v>
      </c>
      <c r="I1435" s="1">
        <f>G1435+H1435</f>
        <v>2</v>
      </c>
      <c r="J1435">
        <v>1</v>
      </c>
      <c r="K1435">
        <v>1</v>
      </c>
      <c r="M1435">
        <v>0</v>
      </c>
      <c r="O1435">
        <v>1</v>
      </c>
      <c r="P1435">
        <v>1</v>
      </c>
      <c r="Q1435">
        <v>1</v>
      </c>
      <c r="R1435">
        <v>0</v>
      </c>
      <c r="V1435">
        <v>0</v>
      </c>
      <c r="W1435">
        <v>0</v>
      </c>
      <c r="X1435">
        <v>0</v>
      </c>
      <c r="Y1435">
        <v>0</v>
      </c>
      <c r="Z1435">
        <v>1</v>
      </c>
      <c r="AA1435">
        <v>0</v>
      </c>
      <c r="AB1435">
        <v>0</v>
      </c>
      <c r="AE1435">
        <v>0</v>
      </c>
      <c r="AH1435">
        <v>0</v>
      </c>
      <c r="AI1435">
        <v>0</v>
      </c>
      <c r="AJ1435">
        <v>1</v>
      </c>
      <c r="AK1435">
        <v>1</v>
      </c>
      <c r="AL1435">
        <v>1</v>
      </c>
      <c r="AM1435" s="1">
        <f>(AI1435+AK1435+AJ1435)*(0.75+0.25*AL1435)</f>
        <v>2</v>
      </c>
      <c r="AN1435">
        <v>0</v>
      </c>
      <c r="AO1435">
        <v>0</v>
      </c>
      <c r="AP1435">
        <v>0</v>
      </c>
      <c r="AQ1435">
        <v>0</v>
      </c>
      <c r="AR1435">
        <v>0</v>
      </c>
      <c r="AS1435">
        <f>IF(AR1435&gt;0.75,AR1435,0)</f>
        <v>0</v>
      </c>
      <c r="AT1435">
        <v>0</v>
      </c>
      <c r="AV1435">
        <v>0</v>
      </c>
      <c r="AW1435">
        <v>2</v>
      </c>
      <c r="AX1435">
        <v>0</v>
      </c>
    </row>
    <row r="1436" spans="1:50" ht="12.75" customHeight="1" x14ac:dyDescent="0.2">
      <c r="A1436" t="s">
        <v>72</v>
      </c>
      <c r="B1436">
        <v>2001</v>
      </c>
      <c r="E1436">
        <v>0</v>
      </c>
      <c r="F1436">
        <v>0</v>
      </c>
      <c r="G1436">
        <v>1</v>
      </c>
      <c r="H1436">
        <v>0</v>
      </c>
      <c r="I1436" s="1">
        <f>G1436+H1436</f>
        <v>1</v>
      </c>
      <c r="J1436">
        <v>0</v>
      </c>
      <c r="K1436">
        <v>1</v>
      </c>
      <c r="M1436">
        <v>0</v>
      </c>
      <c r="O1436">
        <v>1</v>
      </c>
      <c r="P1436">
        <v>1</v>
      </c>
      <c r="Q1436">
        <v>1</v>
      </c>
      <c r="R1436">
        <v>1</v>
      </c>
      <c r="V1436">
        <v>0</v>
      </c>
      <c r="W1436">
        <v>0</v>
      </c>
      <c r="X1436">
        <v>0</v>
      </c>
      <c r="Y1436">
        <v>1</v>
      </c>
      <c r="Z1436">
        <v>1</v>
      </c>
      <c r="AA1436">
        <v>0</v>
      </c>
      <c r="AB1436">
        <v>0</v>
      </c>
      <c r="AE1436">
        <v>0</v>
      </c>
      <c r="AH1436">
        <v>0</v>
      </c>
      <c r="AI1436">
        <v>1</v>
      </c>
      <c r="AJ1436">
        <v>1</v>
      </c>
      <c r="AK1436">
        <v>1</v>
      </c>
      <c r="AL1436">
        <v>0</v>
      </c>
      <c r="AM1436" s="1">
        <f>(AI1436+AK1436+AJ1436)*(0.75+0.25*AL1436)</f>
        <v>2.25</v>
      </c>
      <c r="AN1436">
        <v>0</v>
      </c>
      <c r="AO1436">
        <v>0</v>
      </c>
      <c r="AP1436">
        <v>0</v>
      </c>
      <c r="AQ1436">
        <v>0</v>
      </c>
      <c r="AR1436">
        <v>0</v>
      </c>
      <c r="AS1436">
        <f>IF(AR1436&gt;0.75,AR1436,0)</f>
        <v>0</v>
      </c>
      <c r="AT1436">
        <v>0</v>
      </c>
      <c r="AV1436">
        <v>0</v>
      </c>
      <c r="AW1436">
        <v>2</v>
      </c>
      <c r="AX1436">
        <v>0</v>
      </c>
    </row>
    <row r="1437" spans="1:50" ht="12.75" customHeight="1" x14ac:dyDescent="0.2">
      <c r="A1437" t="s">
        <v>73</v>
      </c>
      <c r="B1437">
        <v>2001</v>
      </c>
      <c r="E1437">
        <v>0</v>
      </c>
      <c r="F1437">
        <v>0</v>
      </c>
      <c r="G1437">
        <v>1</v>
      </c>
      <c r="H1437">
        <v>0</v>
      </c>
      <c r="I1437" s="1">
        <f>G1437+H1437</f>
        <v>1</v>
      </c>
      <c r="J1437">
        <v>0</v>
      </c>
      <c r="K1437">
        <v>1</v>
      </c>
      <c r="M1437">
        <v>0</v>
      </c>
      <c r="O1437">
        <v>1</v>
      </c>
      <c r="P1437">
        <v>1</v>
      </c>
      <c r="Q1437">
        <v>1</v>
      </c>
      <c r="R1437">
        <v>0</v>
      </c>
      <c r="V1437">
        <v>0</v>
      </c>
      <c r="W1437">
        <v>0</v>
      </c>
      <c r="X1437">
        <v>0</v>
      </c>
      <c r="Y1437">
        <v>1</v>
      </c>
      <c r="Z1437">
        <v>1</v>
      </c>
      <c r="AA1437">
        <v>0</v>
      </c>
      <c r="AB1437">
        <v>0</v>
      </c>
      <c r="AE1437">
        <v>0</v>
      </c>
      <c r="AH1437">
        <v>1</v>
      </c>
      <c r="AI1437">
        <v>0</v>
      </c>
      <c r="AJ1437">
        <v>0</v>
      </c>
      <c r="AK1437">
        <v>1</v>
      </c>
      <c r="AL1437">
        <v>1</v>
      </c>
      <c r="AM1437" s="1">
        <f>(AI1437+AK1437+AJ1437)*(0.75+0.25*AL1437)</f>
        <v>1</v>
      </c>
      <c r="AN1437">
        <v>0</v>
      </c>
      <c r="AO1437">
        <v>0</v>
      </c>
      <c r="AP1437">
        <v>0</v>
      </c>
      <c r="AQ1437">
        <v>0</v>
      </c>
      <c r="AR1437">
        <v>0</v>
      </c>
      <c r="AS1437">
        <f>IF(AR1437&gt;0.75,AR1437,0)</f>
        <v>0</v>
      </c>
      <c r="AT1437">
        <v>0</v>
      </c>
      <c r="AV1437">
        <v>0</v>
      </c>
      <c r="AW1437">
        <v>2</v>
      </c>
      <c r="AX1437">
        <v>0</v>
      </c>
    </row>
    <row r="1438" spans="1:50" ht="12.75" customHeight="1" x14ac:dyDescent="0.2">
      <c r="A1438" t="s">
        <v>74</v>
      </c>
      <c r="B1438">
        <v>2001</v>
      </c>
      <c r="E1438">
        <v>0</v>
      </c>
      <c r="F1438">
        <v>0</v>
      </c>
      <c r="G1438">
        <v>1</v>
      </c>
      <c r="H1438">
        <v>1</v>
      </c>
      <c r="I1438" s="1">
        <f>G1438+H1438</f>
        <v>2</v>
      </c>
      <c r="J1438">
        <v>0</v>
      </c>
      <c r="K1438">
        <v>1</v>
      </c>
      <c r="M1438">
        <v>0</v>
      </c>
      <c r="O1438">
        <v>1</v>
      </c>
      <c r="P1438">
        <v>1</v>
      </c>
      <c r="Q1438">
        <v>1</v>
      </c>
      <c r="R1438">
        <v>0</v>
      </c>
      <c r="V1438">
        <v>0</v>
      </c>
      <c r="W1438">
        <v>0</v>
      </c>
      <c r="X1438">
        <v>0</v>
      </c>
      <c r="Y1438">
        <v>1</v>
      </c>
      <c r="Z1438">
        <v>1</v>
      </c>
      <c r="AA1438">
        <v>0</v>
      </c>
      <c r="AB1438">
        <v>0</v>
      </c>
      <c r="AE1438">
        <v>0</v>
      </c>
      <c r="AH1438">
        <v>1</v>
      </c>
      <c r="AI1438">
        <v>0</v>
      </c>
      <c r="AJ1438">
        <v>1</v>
      </c>
      <c r="AK1438">
        <v>1</v>
      </c>
      <c r="AL1438">
        <v>0</v>
      </c>
      <c r="AM1438" s="1">
        <f>(AI1438+AK1438+AJ1438)*(0.75+0.25*AL1438)</f>
        <v>1.5</v>
      </c>
      <c r="AN1438">
        <v>0</v>
      </c>
      <c r="AO1438">
        <v>0</v>
      </c>
      <c r="AP1438">
        <v>0.75</v>
      </c>
      <c r="AQ1438">
        <v>0</v>
      </c>
      <c r="AR1438">
        <v>0</v>
      </c>
      <c r="AS1438">
        <f>IF(AR1438&gt;0.75,AR1438,0)</f>
        <v>0</v>
      </c>
      <c r="AT1438">
        <v>0</v>
      </c>
      <c r="AV1438">
        <v>0</v>
      </c>
      <c r="AW1438">
        <v>2</v>
      </c>
      <c r="AX1438">
        <v>0</v>
      </c>
    </row>
    <row r="1439" spans="1:50" ht="12.75" customHeight="1" x14ac:dyDescent="0.2">
      <c r="A1439" t="s">
        <v>75</v>
      </c>
      <c r="B1439">
        <v>2001</v>
      </c>
      <c r="E1439">
        <v>0</v>
      </c>
      <c r="F1439">
        <v>0</v>
      </c>
      <c r="G1439">
        <v>1</v>
      </c>
      <c r="H1439">
        <v>1</v>
      </c>
      <c r="I1439" s="1">
        <f>G1439+H1439</f>
        <v>2</v>
      </c>
      <c r="J1439">
        <v>1</v>
      </c>
      <c r="K1439">
        <v>1</v>
      </c>
      <c r="M1439">
        <v>0</v>
      </c>
      <c r="O1439">
        <v>1</v>
      </c>
      <c r="P1439">
        <v>0</v>
      </c>
      <c r="Q1439">
        <v>1</v>
      </c>
      <c r="R1439">
        <v>1</v>
      </c>
      <c r="W1439">
        <v>0</v>
      </c>
      <c r="X1439">
        <v>0</v>
      </c>
      <c r="Y1439">
        <v>1</v>
      </c>
      <c r="Z1439">
        <v>1</v>
      </c>
      <c r="AA1439">
        <v>1</v>
      </c>
      <c r="AB1439">
        <v>0</v>
      </c>
      <c r="AE1439">
        <v>0</v>
      </c>
      <c r="AH1439">
        <v>1</v>
      </c>
      <c r="AI1439">
        <v>0</v>
      </c>
      <c r="AJ1439">
        <v>1</v>
      </c>
      <c r="AK1439">
        <v>1</v>
      </c>
      <c r="AL1439">
        <v>0</v>
      </c>
      <c r="AM1439" s="1">
        <f>(AI1439+AK1439+AJ1439)*(0.75+0.25*AL1439)</f>
        <v>1.5</v>
      </c>
      <c r="AN1439">
        <v>0</v>
      </c>
      <c r="AO1439">
        <v>1</v>
      </c>
      <c r="AP1439">
        <v>0</v>
      </c>
      <c r="AQ1439">
        <v>0</v>
      </c>
      <c r="AR1439">
        <v>0</v>
      </c>
      <c r="AS1439">
        <f>IF(AR1439&gt;0.75,AR1439,0)</f>
        <v>0</v>
      </c>
      <c r="AT1439">
        <v>0</v>
      </c>
      <c r="AV1439">
        <v>0</v>
      </c>
      <c r="AW1439">
        <v>2</v>
      </c>
      <c r="AX1439">
        <v>0</v>
      </c>
    </row>
    <row r="1440" spans="1:50" ht="12.75" customHeight="1" x14ac:dyDescent="0.2">
      <c r="A1440" t="s">
        <v>76</v>
      </c>
      <c r="B1440">
        <v>2001</v>
      </c>
      <c r="E1440">
        <v>0</v>
      </c>
      <c r="F1440">
        <v>0</v>
      </c>
      <c r="G1440">
        <v>1</v>
      </c>
      <c r="H1440">
        <v>0</v>
      </c>
      <c r="I1440" s="1">
        <f>G1440+H1440</f>
        <v>1</v>
      </c>
      <c r="J1440">
        <v>1</v>
      </c>
      <c r="K1440">
        <v>1</v>
      </c>
      <c r="M1440">
        <v>0</v>
      </c>
      <c r="O1440">
        <v>1</v>
      </c>
      <c r="P1440">
        <v>1</v>
      </c>
      <c r="Q1440">
        <v>1</v>
      </c>
      <c r="R1440">
        <v>0</v>
      </c>
      <c r="V1440">
        <v>0</v>
      </c>
      <c r="W1440">
        <v>0</v>
      </c>
      <c r="X1440">
        <v>0</v>
      </c>
      <c r="Y1440">
        <v>1</v>
      </c>
      <c r="Z1440">
        <v>1</v>
      </c>
      <c r="AA1440">
        <v>0</v>
      </c>
      <c r="AB1440">
        <v>0</v>
      </c>
      <c r="AE1440">
        <v>0</v>
      </c>
      <c r="AH1440">
        <v>1</v>
      </c>
      <c r="AI1440">
        <v>0</v>
      </c>
      <c r="AJ1440">
        <v>0</v>
      </c>
      <c r="AK1440">
        <v>1</v>
      </c>
      <c r="AL1440">
        <v>1</v>
      </c>
      <c r="AM1440" s="1">
        <f>(AI1440+AK1440+AJ1440)*(0.75+0.25*AL1440)</f>
        <v>1</v>
      </c>
      <c r="AN1440">
        <v>0</v>
      </c>
      <c r="AO1440">
        <v>0</v>
      </c>
      <c r="AP1440">
        <v>0</v>
      </c>
      <c r="AQ1440">
        <v>1</v>
      </c>
      <c r="AR1440">
        <v>0</v>
      </c>
      <c r="AS1440">
        <f>IF(AR1440&gt;0.75,AR1440,0)</f>
        <v>0</v>
      </c>
      <c r="AT1440">
        <v>0</v>
      </c>
      <c r="AV1440">
        <v>0</v>
      </c>
      <c r="AW1440">
        <v>2</v>
      </c>
      <c r="AX1440">
        <v>0</v>
      </c>
    </row>
    <row r="1441" spans="1:51" ht="12.75" customHeight="1" x14ac:dyDescent="0.2">
      <c r="A1441" t="s">
        <v>77</v>
      </c>
      <c r="B1441">
        <v>2001</v>
      </c>
      <c r="E1441">
        <v>0</v>
      </c>
      <c r="F1441">
        <v>0</v>
      </c>
      <c r="G1441">
        <v>1</v>
      </c>
      <c r="H1441">
        <v>0</v>
      </c>
      <c r="I1441" s="1">
        <f>G1441+H1441</f>
        <v>1</v>
      </c>
      <c r="J1441">
        <v>0</v>
      </c>
      <c r="K1441">
        <v>1</v>
      </c>
      <c r="M1441">
        <v>0</v>
      </c>
      <c r="O1441">
        <v>1</v>
      </c>
      <c r="P1441">
        <v>0</v>
      </c>
      <c r="Q1441">
        <v>1</v>
      </c>
      <c r="R1441">
        <v>1</v>
      </c>
      <c r="V1441">
        <v>0</v>
      </c>
      <c r="W1441">
        <v>1</v>
      </c>
      <c r="X1441">
        <v>0</v>
      </c>
      <c r="Y1441">
        <v>1</v>
      </c>
      <c r="Z1441">
        <v>1</v>
      </c>
      <c r="AA1441">
        <v>0</v>
      </c>
      <c r="AB1441">
        <v>0</v>
      </c>
      <c r="AE1441">
        <v>250.7</v>
      </c>
      <c r="AH1441">
        <v>0</v>
      </c>
      <c r="AI1441">
        <v>0</v>
      </c>
      <c r="AJ1441">
        <v>0</v>
      </c>
      <c r="AK1441">
        <v>0</v>
      </c>
      <c r="AL1441">
        <v>0</v>
      </c>
      <c r="AM1441" s="1">
        <f>(AI1441+AK1441+AJ1441)*(0.75+0.25*AL1441)</f>
        <v>0</v>
      </c>
      <c r="AN1441">
        <v>0</v>
      </c>
      <c r="AO1441">
        <v>0</v>
      </c>
      <c r="AP1441">
        <v>1</v>
      </c>
      <c r="AQ1441">
        <v>0</v>
      </c>
      <c r="AR1441">
        <v>0</v>
      </c>
      <c r="AS1441">
        <f>IF(AR1441&gt;0.75,AR1441,0)</f>
        <v>0</v>
      </c>
      <c r="AT1441">
        <v>0</v>
      </c>
      <c r="AV1441">
        <v>0</v>
      </c>
      <c r="AW1441">
        <v>2</v>
      </c>
      <c r="AX1441">
        <v>0</v>
      </c>
    </row>
    <row r="1442" spans="1:51" ht="12.75" customHeight="1" x14ac:dyDescent="0.2">
      <c r="A1442" t="s">
        <v>78</v>
      </c>
      <c r="B1442">
        <v>2001</v>
      </c>
      <c r="E1442">
        <v>0</v>
      </c>
      <c r="F1442">
        <v>0</v>
      </c>
      <c r="G1442">
        <v>1</v>
      </c>
      <c r="H1442">
        <v>0</v>
      </c>
      <c r="I1442" s="1">
        <f>G1442+H1442</f>
        <v>1</v>
      </c>
      <c r="J1442">
        <v>0</v>
      </c>
      <c r="K1442">
        <v>1</v>
      </c>
      <c r="M1442">
        <v>0</v>
      </c>
      <c r="O1442">
        <v>1</v>
      </c>
      <c r="P1442">
        <v>1</v>
      </c>
      <c r="Q1442">
        <v>1</v>
      </c>
      <c r="R1442">
        <v>1</v>
      </c>
      <c r="V1442">
        <v>0</v>
      </c>
      <c r="W1442">
        <v>0</v>
      </c>
      <c r="X1442">
        <v>0</v>
      </c>
      <c r="Y1442">
        <v>0</v>
      </c>
      <c r="Z1442">
        <v>1</v>
      </c>
      <c r="AA1442">
        <v>0</v>
      </c>
      <c r="AB1442">
        <v>0</v>
      </c>
      <c r="AE1442">
        <v>0</v>
      </c>
      <c r="AH1442">
        <v>1</v>
      </c>
      <c r="AI1442">
        <v>1</v>
      </c>
      <c r="AJ1442">
        <v>1</v>
      </c>
      <c r="AK1442">
        <v>1</v>
      </c>
      <c r="AL1442">
        <v>1</v>
      </c>
      <c r="AM1442" s="1">
        <f>(AI1442+AK1442+AJ1442)*(0.75+0.25*AL1442)</f>
        <v>3</v>
      </c>
      <c r="AN1442">
        <v>0</v>
      </c>
      <c r="AO1442">
        <v>0</v>
      </c>
      <c r="AP1442">
        <v>0.75</v>
      </c>
      <c r="AQ1442">
        <v>0</v>
      </c>
      <c r="AR1442">
        <v>0</v>
      </c>
      <c r="AS1442">
        <f>IF(AR1442&gt;0.75,AR1442,0)</f>
        <v>0</v>
      </c>
      <c r="AT1442">
        <v>0</v>
      </c>
      <c r="AV1442">
        <v>0</v>
      </c>
      <c r="AW1442">
        <v>2</v>
      </c>
      <c r="AX1442">
        <v>0</v>
      </c>
    </row>
    <row r="1443" spans="1:51" ht="12.75" customHeight="1" x14ac:dyDescent="0.2">
      <c r="A1443" t="s">
        <v>80</v>
      </c>
      <c r="B1443">
        <v>2001</v>
      </c>
      <c r="E1443">
        <v>0</v>
      </c>
      <c r="F1443">
        <v>0</v>
      </c>
      <c r="G1443">
        <v>1</v>
      </c>
      <c r="H1443">
        <v>0</v>
      </c>
      <c r="I1443" s="1">
        <f>G1443+H1443</f>
        <v>1</v>
      </c>
      <c r="J1443">
        <v>0</v>
      </c>
      <c r="K1443">
        <v>1</v>
      </c>
      <c r="M1443">
        <v>0</v>
      </c>
      <c r="O1443">
        <v>1</v>
      </c>
      <c r="P1443">
        <v>1</v>
      </c>
      <c r="Q1443">
        <v>1</v>
      </c>
      <c r="R1443">
        <v>1</v>
      </c>
      <c r="W1443">
        <v>0</v>
      </c>
      <c r="X1443">
        <v>1</v>
      </c>
      <c r="Y1443">
        <v>1</v>
      </c>
      <c r="Z1443">
        <v>1</v>
      </c>
      <c r="AA1443">
        <v>1</v>
      </c>
      <c r="AB1443">
        <v>0</v>
      </c>
      <c r="AE1443">
        <v>58.609000000000002</v>
      </c>
      <c r="AH1443">
        <v>1</v>
      </c>
      <c r="AI1443">
        <v>1</v>
      </c>
      <c r="AJ1443">
        <v>1</v>
      </c>
      <c r="AK1443">
        <v>1</v>
      </c>
      <c r="AL1443">
        <v>0</v>
      </c>
      <c r="AM1443" s="1">
        <f>(AI1443+AK1443+AJ1443)*(0.75+0.25*AL1443)</f>
        <v>2.25</v>
      </c>
      <c r="AN1443">
        <v>0</v>
      </c>
      <c r="AO1443">
        <v>0</v>
      </c>
      <c r="AP1443">
        <v>0</v>
      </c>
      <c r="AQ1443">
        <v>0</v>
      </c>
      <c r="AR1443">
        <v>0</v>
      </c>
      <c r="AS1443">
        <f>IF(AR1443&gt;0.75,AR1443,0)</f>
        <v>0</v>
      </c>
      <c r="AT1443">
        <v>0</v>
      </c>
      <c r="AV1443">
        <v>0</v>
      </c>
      <c r="AW1443">
        <v>2</v>
      </c>
      <c r="AX1443">
        <v>1</v>
      </c>
    </row>
    <row r="1444" spans="1:51" ht="12.75" customHeight="1" x14ac:dyDescent="0.2">
      <c r="A1444" t="s">
        <v>81</v>
      </c>
      <c r="B1444">
        <v>2001</v>
      </c>
      <c r="E1444">
        <v>0</v>
      </c>
      <c r="F1444">
        <v>0</v>
      </c>
      <c r="G1444">
        <v>1</v>
      </c>
      <c r="H1444">
        <v>0</v>
      </c>
      <c r="I1444" s="1">
        <f>G1444+H1444</f>
        <v>1</v>
      </c>
      <c r="J1444">
        <v>1</v>
      </c>
      <c r="K1444">
        <v>1</v>
      </c>
      <c r="M1444">
        <v>0</v>
      </c>
      <c r="O1444">
        <v>1</v>
      </c>
      <c r="P1444">
        <v>1</v>
      </c>
      <c r="Q1444">
        <v>0</v>
      </c>
      <c r="R1444">
        <v>0</v>
      </c>
      <c r="V1444">
        <v>0</v>
      </c>
      <c r="W1444">
        <v>0</v>
      </c>
      <c r="X1444">
        <v>0</v>
      </c>
      <c r="Y1444">
        <v>0</v>
      </c>
      <c r="Z1444">
        <v>0</v>
      </c>
      <c r="AA1444">
        <v>0</v>
      </c>
      <c r="AB1444">
        <v>0</v>
      </c>
      <c r="AE1444">
        <v>0</v>
      </c>
      <c r="AH1444">
        <v>0</v>
      </c>
      <c r="AI1444">
        <v>1</v>
      </c>
      <c r="AJ1444">
        <v>1</v>
      </c>
      <c r="AK1444">
        <v>1</v>
      </c>
      <c r="AL1444">
        <v>1</v>
      </c>
      <c r="AM1444" s="1">
        <f>(AI1444+AK1444+AJ1444)*(0.75+0.25*AL1444)</f>
        <v>3</v>
      </c>
      <c r="AN1444">
        <v>0</v>
      </c>
      <c r="AO1444">
        <v>0</v>
      </c>
      <c r="AP1444">
        <v>0</v>
      </c>
      <c r="AQ1444">
        <v>0</v>
      </c>
      <c r="AR1444">
        <v>0</v>
      </c>
      <c r="AS1444">
        <f>IF(AR1444&gt;0.75,AR1444,0)</f>
        <v>0</v>
      </c>
      <c r="AT1444">
        <v>0</v>
      </c>
      <c r="AV1444">
        <v>0</v>
      </c>
      <c r="AW1444">
        <v>2</v>
      </c>
      <c r="AX1444">
        <v>0</v>
      </c>
    </row>
    <row r="1445" spans="1:51" ht="12.75" customHeight="1" x14ac:dyDescent="0.2">
      <c r="A1445" t="s">
        <v>82</v>
      </c>
      <c r="B1445">
        <v>2001</v>
      </c>
      <c r="E1445">
        <v>1</v>
      </c>
      <c r="F1445">
        <v>0</v>
      </c>
      <c r="G1445">
        <v>1</v>
      </c>
      <c r="H1445">
        <v>1</v>
      </c>
      <c r="I1445" s="1">
        <f>G1445+H1445</f>
        <v>2</v>
      </c>
      <c r="J1445">
        <v>0</v>
      </c>
      <c r="K1445">
        <v>1</v>
      </c>
      <c r="M1445">
        <v>0</v>
      </c>
      <c r="O1445">
        <v>1</v>
      </c>
      <c r="P1445">
        <v>0</v>
      </c>
      <c r="Q1445">
        <v>1</v>
      </c>
      <c r="R1445">
        <v>0</v>
      </c>
      <c r="V1445">
        <v>0</v>
      </c>
      <c r="W1445">
        <v>0</v>
      </c>
      <c r="X1445">
        <v>0</v>
      </c>
      <c r="Y1445">
        <v>1</v>
      </c>
      <c r="Z1445">
        <v>1</v>
      </c>
      <c r="AA1445">
        <v>0</v>
      </c>
      <c r="AB1445">
        <v>0</v>
      </c>
      <c r="AE1445">
        <v>0</v>
      </c>
      <c r="AH1445">
        <v>1</v>
      </c>
      <c r="AI1445">
        <v>1</v>
      </c>
      <c r="AJ1445">
        <v>1</v>
      </c>
      <c r="AK1445">
        <v>1</v>
      </c>
      <c r="AL1445">
        <v>0</v>
      </c>
      <c r="AM1445" s="1">
        <f>(AI1445+AK1445+AJ1445)*(0.75+0.25*AL1445)</f>
        <v>2.25</v>
      </c>
      <c r="AN1445">
        <v>0</v>
      </c>
      <c r="AO1445">
        <v>0</v>
      </c>
      <c r="AP1445">
        <v>0.5</v>
      </c>
      <c r="AQ1445">
        <v>0</v>
      </c>
      <c r="AR1445">
        <v>0.5</v>
      </c>
      <c r="AS1445">
        <f>IF(AR1445&gt;0.75,AR1445,0)</f>
        <v>0</v>
      </c>
      <c r="AT1445">
        <v>0</v>
      </c>
      <c r="AV1445">
        <v>1</v>
      </c>
      <c r="AW1445">
        <v>2</v>
      </c>
      <c r="AX1445">
        <v>0</v>
      </c>
    </row>
    <row r="1446" spans="1:51" ht="12.75" customHeight="1" x14ac:dyDescent="0.2">
      <c r="A1446" t="s">
        <v>83</v>
      </c>
      <c r="B1446">
        <v>2001</v>
      </c>
      <c r="E1446">
        <v>0</v>
      </c>
      <c r="F1446">
        <v>0</v>
      </c>
      <c r="G1446">
        <v>1</v>
      </c>
      <c r="H1446">
        <v>0</v>
      </c>
      <c r="I1446" s="1">
        <f>G1446+H1446</f>
        <v>1</v>
      </c>
      <c r="J1446">
        <v>0</v>
      </c>
      <c r="K1446">
        <v>1</v>
      </c>
      <c r="M1446">
        <v>0</v>
      </c>
      <c r="O1446">
        <v>1</v>
      </c>
      <c r="P1446">
        <v>1</v>
      </c>
      <c r="Q1446">
        <v>1</v>
      </c>
      <c r="R1446">
        <v>0</v>
      </c>
      <c r="W1446">
        <v>0</v>
      </c>
      <c r="X1446">
        <v>0</v>
      </c>
      <c r="Y1446">
        <v>0</v>
      </c>
      <c r="Z1446">
        <v>0</v>
      </c>
      <c r="AA1446">
        <v>0</v>
      </c>
      <c r="AB1446">
        <v>0</v>
      </c>
      <c r="AC1446">
        <v>0</v>
      </c>
      <c r="AE1446">
        <v>0</v>
      </c>
      <c r="AH1446">
        <v>1</v>
      </c>
      <c r="AI1446">
        <v>0</v>
      </c>
      <c r="AJ1446">
        <v>1</v>
      </c>
      <c r="AK1446">
        <v>1</v>
      </c>
      <c r="AL1446">
        <v>0</v>
      </c>
      <c r="AM1446" s="1">
        <f>(AI1446+AK1446+AJ1446)*(0.75+0.25*AL1446)</f>
        <v>1.5</v>
      </c>
      <c r="AN1446">
        <v>0</v>
      </c>
      <c r="AO1446">
        <v>0</v>
      </c>
      <c r="AP1446">
        <v>0</v>
      </c>
      <c r="AQ1446">
        <v>1</v>
      </c>
      <c r="AR1446">
        <v>0</v>
      </c>
      <c r="AS1446">
        <f>IF(AR1446&gt;0.75,AR1446,0)</f>
        <v>0</v>
      </c>
      <c r="AT1446">
        <v>0</v>
      </c>
      <c r="AV1446">
        <v>0</v>
      </c>
      <c r="AW1446">
        <v>2</v>
      </c>
      <c r="AX1446">
        <v>0</v>
      </c>
    </row>
    <row r="1447" spans="1:51" ht="12.75" customHeight="1" x14ac:dyDescent="0.2">
      <c r="A1447" t="s">
        <v>84</v>
      </c>
      <c r="B1447">
        <v>2001</v>
      </c>
      <c r="E1447">
        <v>0</v>
      </c>
      <c r="F1447">
        <v>0</v>
      </c>
      <c r="G1447">
        <v>1</v>
      </c>
      <c r="H1447">
        <v>0</v>
      </c>
      <c r="I1447" s="1">
        <f>G1447+H1447</f>
        <v>1</v>
      </c>
      <c r="J1447">
        <v>1</v>
      </c>
      <c r="K1447">
        <v>1</v>
      </c>
      <c r="M1447">
        <v>0</v>
      </c>
      <c r="O1447">
        <v>0</v>
      </c>
      <c r="P1447">
        <v>1</v>
      </c>
      <c r="Q1447">
        <v>1</v>
      </c>
      <c r="R1447">
        <v>2</v>
      </c>
      <c r="V1447">
        <v>0</v>
      </c>
      <c r="W1447">
        <v>0</v>
      </c>
      <c r="X1447">
        <v>0</v>
      </c>
      <c r="Y1447">
        <v>0</v>
      </c>
      <c r="Z1447">
        <v>1</v>
      </c>
      <c r="AA1447">
        <v>0</v>
      </c>
      <c r="AB1447">
        <v>0</v>
      </c>
      <c r="AE1447">
        <v>0</v>
      </c>
      <c r="AH1447">
        <v>1</v>
      </c>
      <c r="AI1447">
        <v>0</v>
      </c>
      <c r="AJ1447">
        <v>0</v>
      </c>
      <c r="AK1447">
        <v>0</v>
      </c>
      <c r="AL1447">
        <v>0</v>
      </c>
      <c r="AM1447" s="1">
        <f>(AI1447+AK1447+AJ1447)*(0.75+0.25*AL1447)</f>
        <v>0</v>
      </c>
      <c r="AN1447">
        <v>0</v>
      </c>
      <c r="AO1447">
        <v>0</v>
      </c>
      <c r="AP1447">
        <v>0</v>
      </c>
      <c r="AQ1447">
        <v>0</v>
      </c>
      <c r="AR1447">
        <v>0</v>
      </c>
      <c r="AS1447">
        <f>IF(AR1447&gt;0.75,AR1447,0)</f>
        <v>0</v>
      </c>
      <c r="AT1447">
        <v>0</v>
      </c>
      <c r="AV1447">
        <v>0</v>
      </c>
      <c r="AW1447">
        <v>2</v>
      </c>
      <c r="AX1447">
        <v>0</v>
      </c>
    </row>
    <row r="1448" spans="1:51" ht="12.75" customHeight="1" x14ac:dyDescent="0.2">
      <c r="A1448" t="s">
        <v>85</v>
      </c>
      <c r="B1448">
        <v>2001</v>
      </c>
      <c r="E1448">
        <v>0</v>
      </c>
      <c r="F1448">
        <v>0</v>
      </c>
      <c r="G1448">
        <v>1</v>
      </c>
      <c r="H1448">
        <v>0</v>
      </c>
      <c r="I1448" s="1">
        <f>G1448+H1448</f>
        <v>1</v>
      </c>
      <c r="J1448">
        <v>1</v>
      </c>
      <c r="K1448">
        <v>1</v>
      </c>
      <c r="M1448">
        <v>0</v>
      </c>
      <c r="O1448">
        <v>0</v>
      </c>
      <c r="P1448">
        <v>1</v>
      </c>
      <c r="Q1448">
        <v>1</v>
      </c>
      <c r="R1448">
        <v>1</v>
      </c>
      <c r="V1448">
        <v>0</v>
      </c>
      <c r="W1448">
        <v>0</v>
      </c>
      <c r="X1448">
        <v>0</v>
      </c>
      <c r="Y1448">
        <v>1</v>
      </c>
      <c r="Z1448">
        <v>1</v>
      </c>
      <c r="AA1448">
        <v>0</v>
      </c>
      <c r="AB1448">
        <v>0</v>
      </c>
      <c r="AE1448">
        <v>0</v>
      </c>
      <c r="AH1448">
        <v>0.5</v>
      </c>
      <c r="AI1448">
        <v>0</v>
      </c>
      <c r="AJ1448">
        <v>1</v>
      </c>
      <c r="AK1448">
        <v>1</v>
      </c>
      <c r="AL1448">
        <v>1</v>
      </c>
      <c r="AM1448" s="1">
        <f>(AI1448+AK1448+AJ1448)*(0.75+0.25*AL1448)</f>
        <v>2</v>
      </c>
      <c r="AN1448">
        <v>0</v>
      </c>
      <c r="AO1448">
        <v>0</v>
      </c>
      <c r="AP1448">
        <v>0</v>
      </c>
      <c r="AQ1448">
        <v>0.5</v>
      </c>
      <c r="AR1448">
        <v>0</v>
      </c>
      <c r="AS1448">
        <f>IF(AR1448&gt;0.75,AR1448,0)</f>
        <v>0</v>
      </c>
      <c r="AT1448">
        <v>0</v>
      </c>
      <c r="AV1448">
        <v>0</v>
      </c>
      <c r="AW1448">
        <v>2</v>
      </c>
      <c r="AX1448">
        <v>0</v>
      </c>
    </row>
    <row r="1449" spans="1:51" ht="12.75" customHeight="1" x14ac:dyDescent="0.2">
      <c r="A1449" t="s">
        <v>86</v>
      </c>
      <c r="B1449">
        <v>2001</v>
      </c>
      <c r="E1449">
        <v>0</v>
      </c>
      <c r="F1449">
        <v>1</v>
      </c>
      <c r="G1449">
        <v>1</v>
      </c>
      <c r="H1449">
        <v>1</v>
      </c>
      <c r="I1449" s="1">
        <f>G1449+H1449</f>
        <v>2</v>
      </c>
      <c r="J1449">
        <v>1</v>
      </c>
      <c r="K1449">
        <v>1</v>
      </c>
      <c r="M1449">
        <v>0</v>
      </c>
      <c r="O1449">
        <v>1</v>
      </c>
      <c r="P1449">
        <v>0</v>
      </c>
      <c r="Q1449">
        <v>1</v>
      </c>
      <c r="R1449">
        <v>0</v>
      </c>
      <c r="W1449">
        <v>0</v>
      </c>
      <c r="X1449">
        <v>0</v>
      </c>
      <c r="Y1449">
        <v>1</v>
      </c>
      <c r="Z1449">
        <v>1</v>
      </c>
      <c r="AA1449">
        <v>0</v>
      </c>
      <c r="AB1449">
        <v>0</v>
      </c>
      <c r="AE1449">
        <v>0</v>
      </c>
      <c r="AH1449">
        <v>1</v>
      </c>
      <c r="AI1449">
        <v>0</v>
      </c>
      <c r="AJ1449">
        <v>1</v>
      </c>
      <c r="AK1449">
        <v>1</v>
      </c>
      <c r="AL1449">
        <v>0</v>
      </c>
      <c r="AM1449" s="1">
        <f>(AI1449+AK1449+AJ1449)*(0.75+0.25*AL1449)</f>
        <v>1.5</v>
      </c>
      <c r="AN1449">
        <v>0</v>
      </c>
      <c r="AO1449">
        <v>0</v>
      </c>
      <c r="AP1449">
        <v>0</v>
      </c>
      <c r="AQ1449">
        <v>1</v>
      </c>
      <c r="AR1449">
        <v>0</v>
      </c>
      <c r="AS1449">
        <f>IF(AR1449&gt;0.75,AR1449,0)</f>
        <v>0</v>
      </c>
      <c r="AT1449">
        <v>0</v>
      </c>
      <c r="AV1449">
        <v>0</v>
      </c>
      <c r="AW1449">
        <v>2</v>
      </c>
      <c r="AX1449">
        <v>0</v>
      </c>
    </row>
    <row r="1450" spans="1:51" ht="12.75" customHeight="1" x14ac:dyDescent="0.2">
      <c r="A1450" t="s">
        <v>87</v>
      </c>
      <c r="B1450">
        <v>2001</v>
      </c>
      <c r="E1450">
        <v>0</v>
      </c>
      <c r="F1450">
        <v>0</v>
      </c>
      <c r="G1450">
        <v>1</v>
      </c>
      <c r="H1450">
        <v>0</v>
      </c>
      <c r="I1450" s="1">
        <f>G1450+H1450</f>
        <v>1</v>
      </c>
      <c r="J1450">
        <v>1</v>
      </c>
      <c r="K1450">
        <v>1</v>
      </c>
      <c r="M1450">
        <v>0</v>
      </c>
      <c r="O1450">
        <v>0</v>
      </c>
      <c r="P1450">
        <v>1</v>
      </c>
      <c r="Q1450">
        <v>1</v>
      </c>
      <c r="R1450">
        <v>1</v>
      </c>
      <c r="V1450">
        <v>0</v>
      </c>
      <c r="W1450">
        <v>1</v>
      </c>
      <c r="X1450">
        <v>0</v>
      </c>
      <c r="Y1450">
        <v>1</v>
      </c>
      <c r="Z1450">
        <v>1</v>
      </c>
      <c r="AA1450">
        <v>1</v>
      </c>
      <c r="AB1450">
        <v>0</v>
      </c>
      <c r="AH1450">
        <v>0</v>
      </c>
      <c r="AI1450">
        <v>0</v>
      </c>
      <c r="AJ1450">
        <v>1</v>
      </c>
      <c r="AK1450">
        <v>1</v>
      </c>
      <c r="AL1450">
        <v>1</v>
      </c>
      <c r="AM1450" s="1">
        <f>(AI1450+AK1450+AJ1450)*(0.75+0.25*AL1450)</f>
        <v>2</v>
      </c>
      <c r="AN1450">
        <v>0</v>
      </c>
      <c r="AO1450">
        <v>0</v>
      </c>
      <c r="AP1450">
        <v>0</v>
      </c>
      <c r="AQ1450">
        <v>0</v>
      </c>
      <c r="AR1450">
        <v>0</v>
      </c>
      <c r="AS1450">
        <f>IF(AR1450&gt;0.75,AR1450,0)</f>
        <v>0</v>
      </c>
      <c r="AT1450">
        <v>0</v>
      </c>
      <c r="AV1450">
        <v>0</v>
      </c>
      <c r="AW1450">
        <v>2</v>
      </c>
      <c r="AX1450">
        <v>0</v>
      </c>
    </row>
    <row r="1451" spans="1:51" ht="12.75" customHeight="1" x14ac:dyDescent="0.2">
      <c r="A1451" t="s">
        <v>88</v>
      </c>
      <c r="B1451">
        <v>2001</v>
      </c>
      <c r="E1451">
        <v>0</v>
      </c>
      <c r="F1451">
        <v>0</v>
      </c>
      <c r="G1451">
        <v>1</v>
      </c>
      <c r="H1451">
        <v>0</v>
      </c>
      <c r="I1451" s="1">
        <f>G1451+H1451</f>
        <v>1</v>
      </c>
      <c r="J1451">
        <v>0</v>
      </c>
      <c r="K1451">
        <v>1</v>
      </c>
      <c r="M1451">
        <v>0</v>
      </c>
      <c r="O1451">
        <v>1</v>
      </c>
      <c r="P1451">
        <v>0</v>
      </c>
      <c r="Q1451">
        <v>0</v>
      </c>
      <c r="R1451">
        <v>0</v>
      </c>
      <c r="W1451">
        <v>0</v>
      </c>
      <c r="X1451">
        <v>0</v>
      </c>
      <c r="Y1451">
        <v>1</v>
      </c>
      <c r="Z1451">
        <v>1</v>
      </c>
      <c r="AA1451">
        <v>0</v>
      </c>
      <c r="AB1451">
        <v>0</v>
      </c>
      <c r="AE1451">
        <v>0</v>
      </c>
      <c r="AH1451">
        <v>0.5</v>
      </c>
      <c r="AI1451">
        <v>0</v>
      </c>
      <c r="AJ1451">
        <v>1</v>
      </c>
      <c r="AK1451">
        <v>1</v>
      </c>
      <c r="AL1451">
        <v>1</v>
      </c>
      <c r="AM1451" s="1">
        <f>(AI1451+AK1451+AJ1451)*(0.75+0.25*AL1451)</f>
        <v>2</v>
      </c>
      <c r="AN1451">
        <v>0</v>
      </c>
      <c r="AO1451">
        <v>0</v>
      </c>
      <c r="AP1451">
        <v>0</v>
      </c>
      <c r="AQ1451">
        <v>0</v>
      </c>
      <c r="AR1451">
        <v>0</v>
      </c>
      <c r="AS1451">
        <f>IF(AR1451&gt;0.75,AR1451,0)</f>
        <v>0</v>
      </c>
      <c r="AT1451">
        <v>0</v>
      </c>
      <c r="AV1451">
        <v>0</v>
      </c>
      <c r="AW1451">
        <v>2</v>
      </c>
      <c r="AX1451">
        <v>0</v>
      </c>
    </row>
    <row r="1452" spans="1:51" ht="12.75" customHeight="1" x14ac:dyDescent="0.2">
      <c r="A1452" t="s">
        <v>89</v>
      </c>
      <c r="B1452">
        <v>2001</v>
      </c>
      <c r="E1452">
        <v>0</v>
      </c>
      <c r="F1452">
        <v>0</v>
      </c>
      <c r="G1452">
        <v>1</v>
      </c>
      <c r="H1452">
        <v>0</v>
      </c>
      <c r="I1452" s="1">
        <f>G1452+H1452</f>
        <v>1</v>
      </c>
      <c r="J1452">
        <v>0</v>
      </c>
      <c r="K1452">
        <v>1</v>
      </c>
      <c r="M1452">
        <v>0</v>
      </c>
      <c r="O1452">
        <v>1</v>
      </c>
      <c r="P1452">
        <v>0</v>
      </c>
      <c r="Q1452">
        <v>1</v>
      </c>
      <c r="R1452">
        <v>0</v>
      </c>
      <c r="V1452">
        <v>0</v>
      </c>
      <c r="W1452">
        <v>0</v>
      </c>
      <c r="X1452">
        <v>0</v>
      </c>
      <c r="Y1452">
        <v>1</v>
      </c>
      <c r="Z1452">
        <v>1</v>
      </c>
      <c r="AA1452">
        <v>0</v>
      </c>
      <c r="AB1452">
        <v>0</v>
      </c>
      <c r="AE1452">
        <v>0</v>
      </c>
      <c r="AH1452">
        <v>0</v>
      </c>
      <c r="AI1452">
        <v>1</v>
      </c>
      <c r="AJ1452">
        <v>1</v>
      </c>
      <c r="AK1452">
        <v>1</v>
      </c>
      <c r="AL1452">
        <v>1</v>
      </c>
      <c r="AM1452" s="1">
        <f>(AI1452+AK1452+AJ1452)*(0.75+0.25*AL1452)</f>
        <v>3</v>
      </c>
      <c r="AN1452">
        <v>0</v>
      </c>
      <c r="AO1452">
        <v>0</v>
      </c>
      <c r="AP1452">
        <v>0</v>
      </c>
      <c r="AQ1452">
        <v>1</v>
      </c>
      <c r="AR1452">
        <v>0</v>
      </c>
      <c r="AS1452">
        <f>IF(AR1452&gt;0.75,AR1452,0)</f>
        <v>0</v>
      </c>
      <c r="AT1452">
        <v>0</v>
      </c>
      <c r="AV1452">
        <v>0</v>
      </c>
      <c r="AW1452">
        <v>2</v>
      </c>
      <c r="AX1452">
        <v>1</v>
      </c>
    </row>
    <row r="1453" spans="1:51" ht="12.75" customHeight="1" x14ac:dyDescent="0.2">
      <c r="A1453" t="s">
        <v>34</v>
      </c>
      <c r="B1453">
        <v>2002</v>
      </c>
      <c r="C1453" t="s">
        <v>90</v>
      </c>
      <c r="D1453" t="s">
        <v>90</v>
      </c>
      <c r="E1453">
        <v>0</v>
      </c>
      <c r="F1453">
        <v>0</v>
      </c>
      <c r="G1453">
        <v>1</v>
      </c>
      <c r="H1453">
        <v>1</v>
      </c>
      <c r="I1453" s="1">
        <f>G1453+H1453</f>
        <v>2</v>
      </c>
      <c r="J1453">
        <v>1</v>
      </c>
      <c r="K1453">
        <v>1</v>
      </c>
      <c r="L1453" t="s">
        <v>90</v>
      </c>
      <c r="M1453">
        <v>0</v>
      </c>
      <c r="N1453" t="s">
        <v>90</v>
      </c>
      <c r="O1453">
        <v>1</v>
      </c>
      <c r="P1453">
        <v>1</v>
      </c>
      <c r="Q1453">
        <v>1</v>
      </c>
      <c r="R1453">
        <v>0</v>
      </c>
      <c r="S1453" t="s">
        <v>90</v>
      </c>
      <c r="T1453" t="s">
        <v>90</v>
      </c>
      <c r="U1453" t="s">
        <v>90</v>
      </c>
      <c r="V1453">
        <v>0</v>
      </c>
      <c r="W1453">
        <v>0</v>
      </c>
      <c r="X1453">
        <v>0</v>
      </c>
      <c r="Y1453">
        <v>1</v>
      </c>
      <c r="Z1453">
        <v>1</v>
      </c>
      <c r="AA1453">
        <v>0</v>
      </c>
      <c r="AB1453">
        <v>0</v>
      </c>
      <c r="AC1453">
        <v>3719</v>
      </c>
      <c r="AD1453">
        <f>AC1453/AY1453</f>
        <v>3.2239328686847674E-2</v>
      </c>
      <c r="AE1453">
        <v>0</v>
      </c>
      <c r="AF1453">
        <f>AE1453/AY1453</f>
        <v>0</v>
      </c>
      <c r="AG1453">
        <f>LN(AE1453+1)/LN(AY1453)</f>
        <v>0</v>
      </c>
      <c r="AH1453">
        <v>0</v>
      </c>
      <c r="AI1453">
        <v>1</v>
      </c>
      <c r="AJ1453">
        <v>1</v>
      </c>
      <c r="AK1453">
        <v>1</v>
      </c>
      <c r="AL1453">
        <v>0</v>
      </c>
      <c r="AM1453" s="1">
        <f>(AI1453+AK1453+AJ1453)*(0.75+0.25*AL1453)</f>
        <v>2.25</v>
      </c>
      <c r="AN1453">
        <v>0</v>
      </c>
      <c r="AO1453">
        <v>0</v>
      </c>
      <c r="AP1453">
        <v>1</v>
      </c>
      <c r="AQ1453">
        <v>0</v>
      </c>
      <c r="AR1453">
        <v>0</v>
      </c>
      <c r="AS1453">
        <f>IF(AR1453&gt;0.75,AR1453,0)</f>
        <v>0</v>
      </c>
      <c r="AT1453">
        <v>0</v>
      </c>
      <c r="AU1453" t="s">
        <v>90</v>
      </c>
      <c r="AV1453">
        <v>0</v>
      </c>
      <c r="AW1453">
        <v>2</v>
      </c>
      <c r="AX1453">
        <v>1</v>
      </c>
      <c r="AY1453">
        <v>115356</v>
      </c>
    </row>
    <row r="1454" spans="1:51" ht="12.75" customHeight="1" x14ac:dyDescent="0.2">
      <c r="A1454" t="s">
        <v>35</v>
      </c>
      <c r="B1454">
        <v>2002</v>
      </c>
      <c r="C1454" t="s">
        <v>90</v>
      </c>
      <c r="D1454" t="s">
        <v>90</v>
      </c>
      <c r="E1454">
        <v>0</v>
      </c>
      <c r="F1454">
        <v>0</v>
      </c>
      <c r="G1454">
        <v>1</v>
      </c>
      <c r="H1454">
        <v>0</v>
      </c>
      <c r="I1454" s="1">
        <f>G1454+H1454</f>
        <v>1</v>
      </c>
      <c r="J1454">
        <v>0</v>
      </c>
      <c r="K1454">
        <v>1</v>
      </c>
      <c r="L1454" t="s">
        <v>90</v>
      </c>
      <c r="M1454">
        <v>0</v>
      </c>
      <c r="N1454" t="s">
        <v>90</v>
      </c>
      <c r="O1454">
        <v>1</v>
      </c>
      <c r="P1454">
        <v>0</v>
      </c>
      <c r="Q1454">
        <v>1</v>
      </c>
      <c r="R1454">
        <v>0</v>
      </c>
      <c r="S1454" t="s">
        <v>90</v>
      </c>
      <c r="T1454" t="s">
        <v>90</v>
      </c>
      <c r="U1454" t="s">
        <v>90</v>
      </c>
      <c r="V1454">
        <v>0</v>
      </c>
      <c r="W1454">
        <v>0</v>
      </c>
      <c r="X1454">
        <v>0</v>
      </c>
      <c r="Y1454">
        <v>0</v>
      </c>
      <c r="Z1454">
        <v>1</v>
      </c>
      <c r="AA1454">
        <v>0</v>
      </c>
      <c r="AB1454">
        <v>0</v>
      </c>
      <c r="AC1454">
        <v>2537</v>
      </c>
      <c r="AD1454">
        <f>AC1454/AY1454</f>
        <v>0.11944838106717265</v>
      </c>
      <c r="AE1454">
        <v>0</v>
      </c>
      <c r="AF1454">
        <f>AE1454/AY1454</f>
        <v>0</v>
      </c>
      <c r="AG1454">
        <f>LN(AE1454+1)/LN(AY1454)</f>
        <v>0</v>
      </c>
      <c r="AH1454">
        <v>0.5</v>
      </c>
      <c r="AI1454">
        <v>1</v>
      </c>
      <c r="AJ1454">
        <v>1</v>
      </c>
      <c r="AK1454">
        <v>1</v>
      </c>
      <c r="AL1454">
        <v>1</v>
      </c>
      <c r="AM1454" s="1">
        <f>(AI1454+AK1454+AJ1454)*(0.75+0.25*AL1454)</f>
        <v>3</v>
      </c>
      <c r="AN1454">
        <v>0</v>
      </c>
      <c r="AO1454">
        <v>0</v>
      </c>
      <c r="AP1454">
        <v>0</v>
      </c>
      <c r="AQ1454">
        <v>1</v>
      </c>
      <c r="AR1454">
        <v>0</v>
      </c>
      <c r="AS1454">
        <f>IF(AR1454&gt;0.75,AR1454,0)</f>
        <v>0</v>
      </c>
      <c r="AT1454">
        <v>0</v>
      </c>
      <c r="AU1454" t="s">
        <v>90</v>
      </c>
      <c r="AV1454">
        <v>0</v>
      </c>
      <c r="AW1454">
        <v>2</v>
      </c>
      <c r="AX1454">
        <v>1</v>
      </c>
      <c r="AY1454">
        <v>21239.3</v>
      </c>
    </row>
    <row r="1455" spans="1:51" ht="12.75" customHeight="1" x14ac:dyDescent="0.2">
      <c r="A1455" t="s">
        <v>36</v>
      </c>
      <c r="B1455">
        <v>2002</v>
      </c>
      <c r="C1455" t="s">
        <v>90</v>
      </c>
      <c r="D1455" t="s">
        <v>90</v>
      </c>
      <c r="E1455">
        <v>0</v>
      </c>
      <c r="F1455">
        <v>0</v>
      </c>
      <c r="G1455">
        <v>1</v>
      </c>
      <c r="H1455">
        <v>0</v>
      </c>
      <c r="I1455" s="1">
        <f>G1455+H1455</f>
        <v>1</v>
      </c>
      <c r="J1455">
        <v>0</v>
      </c>
      <c r="K1455">
        <v>1</v>
      </c>
      <c r="L1455" t="s">
        <v>90</v>
      </c>
      <c r="M1455">
        <v>0</v>
      </c>
      <c r="N1455" t="s">
        <v>90</v>
      </c>
      <c r="O1455">
        <v>1</v>
      </c>
      <c r="P1455">
        <v>1</v>
      </c>
      <c r="Q1455">
        <v>1</v>
      </c>
      <c r="R1455">
        <v>0</v>
      </c>
      <c r="S1455" t="s">
        <v>90</v>
      </c>
      <c r="T1455" t="s">
        <v>90</v>
      </c>
      <c r="U1455" t="s">
        <v>90</v>
      </c>
      <c r="V1455">
        <v>0</v>
      </c>
      <c r="W1455">
        <v>0</v>
      </c>
      <c r="X1455">
        <v>0</v>
      </c>
      <c r="Y1455">
        <v>1</v>
      </c>
      <c r="Z1455">
        <v>1</v>
      </c>
      <c r="AA1455">
        <v>0</v>
      </c>
      <c r="AB1455">
        <v>0</v>
      </c>
      <c r="AC1455">
        <v>1362</v>
      </c>
      <c r="AD1455">
        <f>AC1455/AY1455</f>
        <v>9.3365049116048236E-3</v>
      </c>
      <c r="AE1455">
        <v>0</v>
      </c>
      <c r="AF1455">
        <f>AE1455/AY1455</f>
        <v>0</v>
      </c>
      <c r="AG1455">
        <f>LN(AE1455+1)/LN(AY1455)</f>
        <v>0</v>
      </c>
      <c r="AH1455">
        <v>1</v>
      </c>
      <c r="AI1455">
        <v>0</v>
      </c>
      <c r="AJ1455">
        <v>0</v>
      </c>
      <c r="AK1455">
        <v>0</v>
      </c>
      <c r="AL1455">
        <v>0</v>
      </c>
      <c r="AM1455" s="1">
        <f>(AI1455+AK1455+AJ1455)*(0.75+0.25*AL1455)</f>
        <v>0</v>
      </c>
      <c r="AN1455">
        <v>0</v>
      </c>
      <c r="AO1455">
        <v>0</v>
      </c>
      <c r="AP1455">
        <v>0.75</v>
      </c>
      <c r="AQ1455">
        <v>0</v>
      </c>
      <c r="AR1455">
        <v>0</v>
      </c>
      <c r="AS1455">
        <f>IF(AR1455&gt;0.75,AR1455,0)</f>
        <v>0</v>
      </c>
      <c r="AT1455">
        <v>0</v>
      </c>
      <c r="AU1455" t="s">
        <v>90</v>
      </c>
      <c r="AV1455">
        <v>0</v>
      </c>
      <c r="AW1455">
        <v>2</v>
      </c>
      <c r="AX1455">
        <v>0</v>
      </c>
      <c r="AY1455">
        <v>145879</v>
      </c>
    </row>
    <row r="1456" spans="1:51" ht="12.75" customHeight="1" x14ac:dyDescent="0.2">
      <c r="A1456" t="s">
        <v>38</v>
      </c>
      <c r="B1456">
        <v>2002</v>
      </c>
      <c r="C1456" t="s">
        <v>90</v>
      </c>
      <c r="D1456" t="s">
        <v>90</v>
      </c>
      <c r="E1456">
        <v>0</v>
      </c>
      <c r="F1456">
        <v>0</v>
      </c>
      <c r="G1456">
        <v>1</v>
      </c>
      <c r="H1456">
        <v>0</v>
      </c>
      <c r="I1456" s="1">
        <f>G1456+H1456</f>
        <v>1</v>
      </c>
      <c r="J1456">
        <v>0</v>
      </c>
      <c r="K1456">
        <v>1</v>
      </c>
      <c r="L1456" t="s">
        <v>90</v>
      </c>
      <c r="M1456">
        <v>0</v>
      </c>
      <c r="N1456" t="s">
        <v>90</v>
      </c>
      <c r="O1456">
        <v>0</v>
      </c>
      <c r="P1456">
        <v>1</v>
      </c>
      <c r="Q1456">
        <v>1</v>
      </c>
      <c r="R1456">
        <v>0</v>
      </c>
      <c r="S1456" t="s">
        <v>90</v>
      </c>
      <c r="T1456" t="s">
        <v>90</v>
      </c>
      <c r="U1456" t="s">
        <v>90</v>
      </c>
      <c r="V1456">
        <v>0</v>
      </c>
      <c r="W1456">
        <v>0</v>
      </c>
      <c r="X1456">
        <v>0</v>
      </c>
      <c r="Y1456">
        <v>1</v>
      </c>
      <c r="Z1456">
        <v>1</v>
      </c>
      <c r="AA1456">
        <v>0</v>
      </c>
      <c r="AB1456">
        <v>0</v>
      </c>
      <c r="AC1456">
        <v>4386</v>
      </c>
      <c r="AD1456">
        <f>AC1456/AY1456</f>
        <v>6.7752205499575974E-2</v>
      </c>
      <c r="AE1456">
        <v>0</v>
      </c>
      <c r="AF1456">
        <f>AE1456/AY1456</f>
        <v>0</v>
      </c>
      <c r="AG1456">
        <f>LN(AE1456+1)/LN(AY1456)</f>
        <v>0</v>
      </c>
      <c r="AH1456">
        <v>0</v>
      </c>
      <c r="AI1456">
        <v>1</v>
      </c>
      <c r="AJ1456">
        <v>1</v>
      </c>
      <c r="AK1456">
        <v>1</v>
      </c>
      <c r="AL1456">
        <v>0</v>
      </c>
      <c r="AM1456" s="1">
        <f>(AI1456+AK1456+AJ1456)*(0.75+0.25*AL1456)</f>
        <v>2.25</v>
      </c>
      <c r="AN1456">
        <v>0</v>
      </c>
      <c r="AO1456">
        <v>0</v>
      </c>
      <c r="AP1456">
        <v>0</v>
      </c>
      <c r="AQ1456">
        <v>0</v>
      </c>
      <c r="AR1456">
        <v>0</v>
      </c>
      <c r="AS1456">
        <f>IF(AR1456&gt;0.75,AR1456,0)</f>
        <v>0</v>
      </c>
      <c r="AT1456">
        <v>0</v>
      </c>
      <c r="AU1456" t="s">
        <v>90</v>
      </c>
      <c r="AV1456">
        <v>0</v>
      </c>
      <c r="AW1456">
        <v>2</v>
      </c>
      <c r="AX1456">
        <v>0</v>
      </c>
      <c r="AY1456">
        <v>64735.9</v>
      </c>
    </row>
    <row r="1457" spans="1:51" ht="12.75" customHeight="1" x14ac:dyDescent="0.2">
      <c r="A1457" t="s">
        <v>39</v>
      </c>
      <c r="B1457">
        <v>2002</v>
      </c>
      <c r="C1457" t="s">
        <v>90</v>
      </c>
      <c r="D1457" t="s">
        <v>90</v>
      </c>
      <c r="E1457">
        <v>1</v>
      </c>
      <c r="F1457">
        <v>0</v>
      </c>
      <c r="G1457">
        <v>1</v>
      </c>
      <c r="H1457">
        <v>1</v>
      </c>
      <c r="I1457" s="1">
        <f>G1457+H1457</f>
        <v>2</v>
      </c>
      <c r="J1457">
        <v>1</v>
      </c>
      <c r="K1457">
        <v>1</v>
      </c>
      <c r="L1457" t="s">
        <v>90</v>
      </c>
      <c r="M1457">
        <v>0</v>
      </c>
      <c r="N1457" t="s">
        <v>90</v>
      </c>
      <c r="O1457">
        <v>1</v>
      </c>
      <c r="P1457">
        <v>1</v>
      </c>
      <c r="Q1457">
        <v>1</v>
      </c>
      <c r="R1457">
        <v>0</v>
      </c>
      <c r="S1457" t="s">
        <v>90</v>
      </c>
      <c r="T1457" t="s">
        <v>90</v>
      </c>
      <c r="U1457" t="s">
        <v>90</v>
      </c>
      <c r="V1457">
        <v>0</v>
      </c>
      <c r="W1457">
        <v>0</v>
      </c>
      <c r="X1457">
        <v>0</v>
      </c>
      <c r="Y1457">
        <v>1</v>
      </c>
      <c r="Z1457">
        <v>1</v>
      </c>
      <c r="AA1457">
        <v>0</v>
      </c>
      <c r="AB1457">
        <v>0</v>
      </c>
      <c r="AC1457">
        <v>44622</v>
      </c>
      <c r="AD1457">
        <f>AC1457/AY1457</f>
        <v>3.7185000000000003E-2</v>
      </c>
      <c r="AE1457">
        <v>0</v>
      </c>
      <c r="AF1457">
        <f>AE1457/AY1457</f>
        <v>0</v>
      </c>
      <c r="AG1457">
        <f>LN(AE1457+1)/LN(AY1457)</f>
        <v>0</v>
      </c>
      <c r="AH1457">
        <v>1</v>
      </c>
      <c r="AI1457">
        <v>0</v>
      </c>
      <c r="AJ1457">
        <v>1</v>
      </c>
      <c r="AK1457">
        <v>1</v>
      </c>
      <c r="AL1457">
        <v>0</v>
      </c>
      <c r="AM1457" s="1">
        <f>(AI1457+AK1457+AJ1457)*(0.75+0.25*AL1457)</f>
        <v>1.5</v>
      </c>
      <c r="AN1457">
        <v>0</v>
      </c>
      <c r="AO1457">
        <v>0</v>
      </c>
      <c r="AP1457">
        <v>0</v>
      </c>
      <c r="AQ1457">
        <v>0.5</v>
      </c>
      <c r="AR1457">
        <v>0.5</v>
      </c>
      <c r="AS1457">
        <f>IF(AR1457&gt;0.75,AR1457,0)</f>
        <v>0</v>
      </c>
      <c r="AT1457">
        <v>0</v>
      </c>
      <c r="AU1457" t="s">
        <v>90</v>
      </c>
      <c r="AV1457">
        <v>1</v>
      </c>
      <c r="AW1457">
        <v>2</v>
      </c>
      <c r="AX1457">
        <v>0</v>
      </c>
      <c r="AY1457" s="9">
        <v>1200000</v>
      </c>
    </row>
    <row r="1458" spans="1:51" ht="12.75" customHeight="1" x14ac:dyDescent="0.2">
      <c r="A1458" t="s">
        <v>40</v>
      </c>
      <c r="B1458">
        <v>2002</v>
      </c>
      <c r="C1458" t="s">
        <v>90</v>
      </c>
      <c r="D1458" t="s">
        <v>90</v>
      </c>
      <c r="E1458">
        <v>1</v>
      </c>
      <c r="F1458">
        <v>0</v>
      </c>
      <c r="G1458">
        <v>1</v>
      </c>
      <c r="H1458">
        <v>0</v>
      </c>
      <c r="I1458" s="1">
        <f>G1458+H1458</f>
        <v>1</v>
      </c>
      <c r="J1458">
        <v>0</v>
      </c>
      <c r="K1458">
        <v>0</v>
      </c>
      <c r="L1458" t="s">
        <v>90</v>
      </c>
      <c r="M1458">
        <v>0</v>
      </c>
      <c r="N1458" t="s">
        <v>90</v>
      </c>
      <c r="O1458">
        <v>0</v>
      </c>
      <c r="P1458">
        <v>1</v>
      </c>
      <c r="Q1458">
        <v>1</v>
      </c>
      <c r="R1458">
        <v>0</v>
      </c>
      <c r="S1458" t="s">
        <v>90</v>
      </c>
      <c r="T1458" t="s">
        <v>90</v>
      </c>
      <c r="U1458" t="s">
        <v>90</v>
      </c>
      <c r="V1458">
        <v>0</v>
      </c>
      <c r="W1458">
        <v>0</v>
      </c>
      <c r="X1458">
        <v>1</v>
      </c>
      <c r="Y1458">
        <v>1</v>
      </c>
      <c r="Z1458">
        <v>1</v>
      </c>
      <c r="AA1458">
        <v>0</v>
      </c>
      <c r="AB1458">
        <v>0</v>
      </c>
      <c r="AC1458">
        <v>100926</v>
      </c>
      <c r="AD1458">
        <f>AC1458/AY1458</f>
        <v>0.64975632367426561</v>
      </c>
      <c r="AE1458">
        <v>707.80399999999997</v>
      </c>
      <c r="AF1458">
        <f>AE1458/AY1458</f>
        <v>4.556805232764004E-3</v>
      </c>
      <c r="AG1458">
        <f>LN(AE1458+1)/LN(AY1458)</f>
        <v>0.54910180815244991</v>
      </c>
      <c r="AH1458">
        <v>0.5</v>
      </c>
      <c r="AI1458">
        <v>0</v>
      </c>
      <c r="AJ1458">
        <v>1</v>
      </c>
      <c r="AK1458">
        <v>1</v>
      </c>
      <c r="AL1458">
        <v>1</v>
      </c>
      <c r="AM1458" s="1">
        <f>(AI1458+AK1458+AJ1458)*(0.75+0.25*AL1458)</f>
        <v>2</v>
      </c>
      <c r="AN1458">
        <v>0</v>
      </c>
      <c r="AO1458">
        <v>0</v>
      </c>
      <c r="AP1458">
        <v>0</v>
      </c>
      <c r="AQ1458">
        <v>1</v>
      </c>
      <c r="AR1458">
        <v>0</v>
      </c>
      <c r="AS1458">
        <f>IF(AR1458&gt;0.75,AR1458,0)</f>
        <v>0</v>
      </c>
      <c r="AT1458">
        <v>0</v>
      </c>
      <c r="AU1458" t="s">
        <v>90</v>
      </c>
      <c r="AV1458">
        <v>0</v>
      </c>
      <c r="AW1458">
        <v>2</v>
      </c>
      <c r="AX1458">
        <v>0</v>
      </c>
      <c r="AY1458">
        <v>155329</v>
      </c>
    </row>
    <row r="1459" spans="1:51" ht="12.75" customHeight="1" x14ac:dyDescent="0.2">
      <c r="A1459" t="s">
        <v>41</v>
      </c>
      <c r="B1459">
        <v>2002</v>
      </c>
      <c r="C1459" t="s">
        <v>90</v>
      </c>
      <c r="D1459" t="s">
        <v>90</v>
      </c>
      <c r="E1459">
        <v>0</v>
      </c>
      <c r="F1459">
        <v>0</v>
      </c>
      <c r="G1459">
        <v>1</v>
      </c>
      <c r="H1459">
        <v>1</v>
      </c>
      <c r="I1459" s="1">
        <f>G1459+H1459</f>
        <v>2</v>
      </c>
      <c r="J1459">
        <v>0</v>
      </c>
      <c r="K1459">
        <v>1</v>
      </c>
      <c r="L1459" t="s">
        <v>90</v>
      </c>
      <c r="M1459">
        <v>0</v>
      </c>
      <c r="N1459" t="s">
        <v>90</v>
      </c>
      <c r="O1459">
        <v>0</v>
      </c>
      <c r="P1459">
        <v>1</v>
      </c>
      <c r="Q1459">
        <v>1</v>
      </c>
      <c r="R1459">
        <v>2</v>
      </c>
      <c r="S1459" t="s">
        <v>90</v>
      </c>
      <c r="T1459" t="s">
        <v>90</v>
      </c>
      <c r="U1459" t="s">
        <v>90</v>
      </c>
      <c r="V1459">
        <v>0</v>
      </c>
      <c r="W1459">
        <v>0</v>
      </c>
      <c r="X1459">
        <v>0</v>
      </c>
      <c r="Y1459">
        <v>1</v>
      </c>
      <c r="Z1459">
        <v>1</v>
      </c>
      <c r="AA1459">
        <v>0</v>
      </c>
      <c r="AB1459">
        <v>0</v>
      </c>
      <c r="AC1459">
        <v>372349</v>
      </c>
      <c r="AD1459">
        <f>AC1459/AY1459</f>
        <v>2.4920790024964359</v>
      </c>
      <c r="AE1459">
        <v>0</v>
      </c>
      <c r="AF1459">
        <f>AE1459/AY1459</f>
        <v>0</v>
      </c>
      <c r="AG1459">
        <f>LN(AE1459+1)/LN(AY1459)</f>
        <v>0</v>
      </c>
      <c r="AH1459">
        <v>1</v>
      </c>
      <c r="AI1459">
        <v>0</v>
      </c>
      <c r="AJ1459">
        <v>1</v>
      </c>
      <c r="AK1459">
        <v>1</v>
      </c>
      <c r="AL1459">
        <v>1</v>
      </c>
      <c r="AM1459" s="1">
        <f>(AI1459+AK1459+AJ1459)*(0.75+0.25*AL1459)</f>
        <v>2</v>
      </c>
      <c r="AN1459">
        <v>0</v>
      </c>
      <c r="AO1459">
        <v>0</v>
      </c>
      <c r="AP1459">
        <v>1</v>
      </c>
      <c r="AQ1459">
        <v>1</v>
      </c>
      <c r="AR1459">
        <v>0</v>
      </c>
      <c r="AS1459">
        <f>IF(AR1459&gt;0.75,AR1459,0)</f>
        <v>0</v>
      </c>
      <c r="AT1459">
        <v>0</v>
      </c>
      <c r="AU1459" t="s">
        <v>90</v>
      </c>
      <c r="AV1459">
        <v>0</v>
      </c>
      <c r="AW1459">
        <v>2</v>
      </c>
      <c r="AX1459">
        <v>0</v>
      </c>
      <c r="AY1459">
        <v>149413</v>
      </c>
    </row>
    <row r="1460" spans="1:51" ht="12.75" customHeight="1" x14ac:dyDescent="0.2">
      <c r="A1460" t="s">
        <v>42</v>
      </c>
      <c r="B1460">
        <v>2002</v>
      </c>
      <c r="C1460" t="s">
        <v>90</v>
      </c>
      <c r="D1460" t="s">
        <v>90</v>
      </c>
      <c r="E1460">
        <v>0</v>
      </c>
      <c r="F1460">
        <v>0</v>
      </c>
      <c r="G1460">
        <v>1</v>
      </c>
      <c r="H1460">
        <v>0</v>
      </c>
      <c r="I1460" s="1">
        <f>G1460+H1460</f>
        <v>1</v>
      </c>
      <c r="J1460">
        <v>0</v>
      </c>
      <c r="K1460">
        <v>1</v>
      </c>
      <c r="L1460" t="s">
        <v>90</v>
      </c>
      <c r="M1460">
        <v>0</v>
      </c>
      <c r="N1460" t="s">
        <v>90</v>
      </c>
      <c r="O1460">
        <v>0</v>
      </c>
      <c r="P1460">
        <v>1</v>
      </c>
      <c r="Q1460">
        <v>1</v>
      </c>
      <c r="R1460">
        <v>0</v>
      </c>
      <c r="S1460" t="s">
        <v>90</v>
      </c>
      <c r="T1460" t="s">
        <v>90</v>
      </c>
      <c r="U1460" t="s">
        <v>90</v>
      </c>
      <c r="V1460">
        <v>0</v>
      </c>
      <c r="W1460">
        <v>1</v>
      </c>
      <c r="X1460">
        <v>0</v>
      </c>
      <c r="Y1460">
        <v>1</v>
      </c>
      <c r="Z1460">
        <v>1</v>
      </c>
      <c r="AA1460">
        <v>0</v>
      </c>
      <c r="AB1460">
        <v>0</v>
      </c>
      <c r="AC1460">
        <v>198</v>
      </c>
      <c r="AD1460">
        <f>AC1460/AY1460</f>
        <v>7.1481434682936513E-3</v>
      </c>
      <c r="AH1460">
        <v>0</v>
      </c>
      <c r="AI1460">
        <v>0</v>
      </c>
      <c r="AJ1460">
        <v>0</v>
      </c>
      <c r="AK1460">
        <v>0</v>
      </c>
      <c r="AL1460">
        <v>0</v>
      </c>
      <c r="AM1460" s="1">
        <f>(AI1460+AK1460+AJ1460)*(0.75+0.25*AL1460)</f>
        <v>0</v>
      </c>
      <c r="AN1460">
        <v>0</v>
      </c>
      <c r="AO1460">
        <v>0</v>
      </c>
      <c r="AP1460">
        <v>0</v>
      </c>
      <c r="AQ1460">
        <v>0</v>
      </c>
      <c r="AR1460">
        <v>0</v>
      </c>
      <c r="AS1460">
        <f>IF(AR1460&gt;0.75,AR1460,0)</f>
        <v>0</v>
      </c>
      <c r="AT1460">
        <v>0</v>
      </c>
      <c r="AU1460" t="s">
        <v>90</v>
      </c>
      <c r="AV1460">
        <v>0</v>
      </c>
      <c r="AW1460">
        <v>2</v>
      </c>
      <c r="AX1460">
        <v>1</v>
      </c>
      <c r="AY1460">
        <v>27699.5</v>
      </c>
    </row>
    <row r="1461" spans="1:51" ht="12.75" customHeight="1" x14ac:dyDescent="0.2">
      <c r="A1461" t="s">
        <v>43</v>
      </c>
      <c r="B1461">
        <v>2002</v>
      </c>
      <c r="C1461" t="s">
        <v>90</v>
      </c>
      <c r="D1461" t="s">
        <v>90</v>
      </c>
      <c r="E1461">
        <v>0</v>
      </c>
      <c r="F1461">
        <v>0</v>
      </c>
      <c r="G1461">
        <v>1</v>
      </c>
      <c r="H1461">
        <v>0</v>
      </c>
      <c r="I1461" s="1">
        <f>G1461+H1461</f>
        <v>1</v>
      </c>
      <c r="J1461">
        <v>0</v>
      </c>
      <c r="K1461">
        <v>1</v>
      </c>
      <c r="L1461" t="s">
        <v>90</v>
      </c>
      <c r="M1461">
        <v>0</v>
      </c>
      <c r="N1461" t="s">
        <v>90</v>
      </c>
      <c r="O1461">
        <v>1</v>
      </c>
      <c r="P1461">
        <v>1</v>
      </c>
      <c r="Q1461">
        <v>1</v>
      </c>
      <c r="R1461">
        <v>0</v>
      </c>
      <c r="S1461" t="s">
        <v>90</v>
      </c>
      <c r="T1461" t="s">
        <v>90</v>
      </c>
      <c r="U1461" t="s">
        <v>90</v>
      </c>
      <c r="V1461">
        <v>0</v>
      </c>
      <c r="W1461">
        <v>0</v>
      </c>
      <c r="X1461">
        <v>0</v>
      </c>
      <c r="Y1461">
        <v>1</v>
      </c>
      <c r="Z1461">
        <v>1</v>
      </c>
      <c r="AA1461">
        <v>0</v>
      </c>
      <c r="AB1461">
        <v>0</v>
      </c>
      <c r="AC1461">
        <v>29822</v>
      </c>
      <c r="AD1461">
        <f>AC1461/AY1461</f>
        <v>5.8748091603053436E-2</v>
      </c>
      <c r="AH1461">
        <v>0</v>
      </c>
      <c r="AI1461">
        <v>0</v>
      </c>
      <c r="AJ1461">
        <v>1</v>
      </c>
      <c r="AK1461">
        <v>1</v>
      </c>
      <c r="AL1461">
        <v>1</v>
      </c>
      <c r="AM1461" s="1">
        <f>(AI1461+AK1461+AJ1461)*(0.75+0.25*AL1461)</f>
        <v>2</v>
      </c>
      <c r="AN1461">
        <v>0</v>
      </c>
      <c r="AO1461">
        <v>0</v>
      </c>
      <c r="AP1461">
        <v>0.75</v>
      </c>
      <c r="AQ1461">
        <v>1</v>
      </c>
      <c r="AR1461">
        <v>0</v>
      </c>
      <c r="AS1461">
        <f>IF(AR1461&gt;0.75,AR1461,0)</f>
        <v>0</v>
      </c>
      <c r="AT1461">
        <v>0</v>
      </c>
      <c r="AU1461" t="s">
        <v>90</v>
      </c>
      <c r="AV1461">
        <v>0</v>
      </c>
      <c r="AW1461">
        <v>2</v>
      </c>
      <c r="AX1461">
        <v>0</v>
      </c>
      <c r="AY1461">
        <v>507625</v>
      </c>
    </row>
    <row r="1462" spans="1:51" ht="12.75" customHeight="1" x14ac:dyDescent="0.2">
      <c r="A1462" t="s">
        <v>45</v>
      </c>
      <c r="B1462">
        <v>2002</v>
      </c>
      <c r="C1462" t="s">
        <v>90</v>
      </c>
      <c r="D1462" t="s">
        <v>90</v>
      </c>
      <c r="E1462">
        <v>1</v>
      </c>
      <c r="F1462">
        <v>0</v>
      </c>
      <c r="G1462">
        <v>1</v>
      </c>
      <c r="H1462">
        <v>1</v>
      </c>
      <c r="I1462" s="1">
        <f>G1462+H1462</f>
        <v>2</v>
      </c>
      <c r="J1462">
        <v>1</v>
      </c>
      <c r="K1462">
        <v>1</v>
      </c>
      <c r="L1462" t="s">
        <v>90</v>
      </c>
      <c r="M1462">
        <v>0</v>
      </c>
      <c r="N1462" t="s">
        <v>90</v>
      </c>
      <c r="O1462">
        <v>1</v>
      </c>
      <c r="P1462">
        <v>1</v>
      </c>
      <c r="Q1462">
        <v>1</v>
      </c>
      <c r="R1462">
        <v>0</v>
      </c>
      <c r="S1462" t="s">
        <v>90</v>
      </c>
      <c r="T1462" t="s">
        <v>90</v>
      </c>
      <c r="U1462" t="s">
        <v>90</v>
      </c>
      <c r="V1462">
        <v>0</v>
      </c>
      <c r="W1462">
        <v>0</v>
      </c>
      <c r="X1462">
        <v>0</v>
      </c>
      <c r="Y1462">
        <v>0</v>
      </c>
      <c r="Z1462">
        <v>1</v>
      </c>
      <c r="AA1462">
        <v>0</v>
      </c>
      <c r="AB1462">
        <v>0</v>
      </c>
      <c r="AC1462">
        <v>0</v>
      </c>
      <c r="AD1462">
        <f>AC1462/AY1462</f>
        <v>0</v>
      </c>
      <c r="AE1462">
        <v>0</v>
      </c>
      <c r="AF1462">
        <f>AE1462/AY1462</f>
        <v>0</v>
      </c>
      <c r="AG1462">
        <f>LN(AE1462+1)/LN(AY1462)</f>
        <v>0</v>
      </c>
      <c r="AH1462">
        <v>0</v>
      </c>
      <c r="AI1462">
        <v>0</v>
      </c>
      <c r="AJ1462">
        <v>0</v>
      </c>
      <c r="AK1462">
        <v>0</v>
      </c>
      <c r="AL1462">
        <v>0</v>
      </c>
      <c r="AM1462" s="1">
        <f>(AI1462+AK1462+AJ1462)*(0.75+0.25*AL1462)</f>
        <v>0</v>
      </c>
      <c r="AN1462">
        <v>0</v>
      </c>
      <c r="AO1462">
        <v>0</v>
      </c>
      <c r="AP1462">
        <v>0</v>
      </c>
      <c r="AQ1462">
        <v>0</v>
      </c>
      <c r="AR1462">
        <v>0</v>
      </c>
      <c r="AS1462">
        <f>IF(AR1462&gt;0.75,AR1462,0)</f>
        <v>0</v>
      </c>
      <c r="AT1462">
        <v>0</v>
      </c>
      <c r="AU1462" t="s">
        <v>90</v>
      </c>
      <c r="AV1462">
        <v>0</v>
      </c>
      <c r="AW1462">
        <v>2</v>
      </c>
      <c r="AX1462">
        <v>0</v>
      </c>
      <c r="AY1462">
        <v>250943</v>
      </c>
    </row>
    <row r="1463" spans="1:51" ht="12.75" customHeight="1" x14ac:dyDescent="0.2">
      <c r="A1463" t="s">
        <v>47</v>
      </c>
      <c r="B1463">
        <v>2002</v>
      </c>
      <c r="C1463" t="s">
        <v>90</v>
      </c>
      <c r="D1463" t="s">
        <v>90</v>
      </c>
      <c r="E1463">
        <v>0.5</v>
      </c>
      <c r="F1463">
        <v>0</v>
      </c>
      <c r="G1463">
        <v>1</v>
      </c>
      <c r="H1463">
        <v>1</v>
      </c>
      <c r="I1463" s="1">
        <f>G1463+H1463</f>
        <v>2</v>
      </c>
      <c r="J1463">
        <v>0</v>
      </c>
      <c r="K1463">
        <v>1</v>
      </c>
      <c r="L1463" t="s">
        <v>90</v>
      </c>
      <c r="M1463">
        <v>0</v>
      </c>
      <c r="N1463" t="s">
        <v>90</v>
      </c>
      <c r="O1463">
        <v>1</v>
      </c>
      <c r="P1463">
        <v>1</v>
      </c>
      <c r="Q1463">
        <v>1</v>
      </c>
      <c r="R1463">
        <v>0</v>
      </c>
      <c r="S1463" t="s">
        <v>90</v>
      </c>
      <c r="T1463" t="s">
        <v>90</v>
      </c>
      <c r="U1463" t="s">
        <v>90</v>
      </c>
      <c r="V1463">
        <v>0</v>
      </c>
      <c r="W1463">
        <v>0</v>
      </c>
      <c r="X1463">
        <v>0</v>
      </c>
      <c r="Y1463">
        <v>0</v>
      </c>
      <c r="Z1463">
        <v>0</v>
      </c>
      <c r="AA1463">
        <v>0</v>
      </c>
      <c r="AB1463">
        <v>0</v>
      </c>
      <c r="AC1463">
        <v>0</v>
      </c>
      <c r="AD1463">
        <f>AC1463/AY1463</f>
        <v>0</v>
      </c>
      <c r="AE1463">
        <v>0</v>
      </c>
      <c r="AF1463">
        <f>AE1463/AY1463</f>
        <v>0</v>
      </c>
      <c r="AG1463">
        <f>LN(AE1463+1)/LN(AY1463)</f>
        <v>0</v>
      </c>
      <c r="AH1463">
        <v>0</v>
      </c>
      <c r="AI1463">
        <v>0</v>
      </c>
      <c r="AJ1463">
        <v>1</v>
      </c>
      <c r="AK1463">
        <v>1</v>
      </c>
      <c r="AL1463">
        <v>1</v>
      </c>
      <c r="AM1463" s="1">
        <f>(AI1463+AK1463+AJ1463)*(0.75+0.25*AL1463)</f>
        <v>2</v>
      </c>
      <c r="AN1463">
        <v>0</v>
      </c>
      <c r="AO1463">
        <v>0</v>
      </c>
      <c r="AP1463">
        <v>0</v>
      </c>
      <c r="AQ1463">
        <v>1</v>
      </c>
      <c r="AR1463">
        <v>0</v>
      </c>
      <c r="AS1463">
        <f>IF(AR1463&gt;0.75,AR1463,0)</f>
        <v>0</v>
      </c>
      <c r="AT1463">
        <v>0</v>
      </c>
      <c r="AU1463" t="s">
        <v>90</v>
      </c>
      <c r="AV1463">
        <v>0</v>
      </c>
      <c r="AW1463">
        <v>2</v>
      </c>
      <c r="AX1463">
        <v>0</v>
      </c>
      <c r="AY1463">
        <v>37055.300000000003</v>
      </c>
    </row>
    <row r="1464" spans="1:51" ht="12.75" customHeight="1" x14ac:dyDescent="0.2">
      <c r="A1464" t="s">
        <v>48</v>
      </c>
      <c r="B1464">
        <v>2002</v>
      </c>
      <c r="C1464" t="s">
        <v>90</v>
      </c>
      <c r="D1464" t="s">
        <v>90</v>
      </c>
      <c r="E1464">
        <v>0</v>
      </c>
      <c r="F1464">
        <v>0</v>
      </c>
      <c r="G1464">
        <v>1</v>
      </c>
      <c r="H1464">
        <v>0</v>
      </c>
      <c r="I1464" s="1">
        <f>G1464+H1464</f>
        <v>1</v>
      </c>
      <c r="J1464">
        <v>0</v>
      </c>
      <c r="K1464">
        <v>1</v>
      </c>
      <c r="L1464" t="s">
        <v>90</v>
      </c>
      <c r="M1464">
        <v>0</v>
      </c>
      <c r="N1464" t="s">
        <v>90</v>
      </c>
      <c r="O1464">
        <v>1</v>
      </c>
      <c r="P1464">
        <v>0</v>
      </c>
      <c r="Q1464">
        <v>1</v>
      </c>
      <c r="R1464">
        <v>0</v>
      </c>
      <c r="S1464" t="s">
        <v>90</v>
      </c>
      <c r="T1464">
        <v>0</v>
      </c>
      <c r="U1464">
        <v>0</v>
      </c>
      <c r="V1464">
        <v>0</v>
      </c>
      <c r="W1464">
        <v>0</v>
      </c>
      <c r="X1464">
        <v>0</v>
      </c>
      <c r="Y1464">
        <v>1</v>
      </c>
      <c r="Z1464">
        <v>1</v>
      </c>
      <c r="AA1464">
        <v>0</v>
      </c>
      <c r="AB1464">
        <v>0</v>
      </c>
      <c r="AC1464">
        <v>0</v>
      </c>
      <c r="AD1464">
        <f>AC1464/AY1464</f>
        <v>0</v>
      </c>
      <c r="AE1464">
        <v>0</v>
      </c>
      <c r="AF1464">
        <f>AE1464/AY1464</f>
        <v>0</v>
      </c>
      <c r="AG1464">
        <f>LN(AE1464+1)/LN(AY1464)</f>
        <v>0</v>
      </c>
      <c r="AH1464">
        <v>1</v>
      </c>
      <c r="AI1464">
        <v>0</v>
      </c>
      <c r="AJ1464">
        <v>1</v>
      </c>
      <c r="AK1464">
        <v>1</v>
      </c>
      <c r="AL1464">
        <v>0</v>
      </c>
      <c r="AM1464" s="1">
        <f>(AI1464+AK1464+AJ1464)*(0.75+0.25*AL1464)</f>
        <v>1.5</v>
      </c>
      <c r="AN1464">
        <v>0</v>
      </c>
      <c r="AO1464">
        <v>0</v>
      </c>
      <c r="AP1464">
        <v>0.75</v>
      </c>
      <c r="AQ1464">
        <v>0</v>
      </c>
      <c r="AR1464">
        <v>0</v>
      </c>
      <c r="AS1464">
        <f>IF(AR1464&gt;0.75,AR1464,0)</f>
        <v>0</v>
      </c>
      <c r="AT1464">
        <v>0</v>
      </c>
      <c r="AU1464" t="s">
        <v>90</v>
      </c>
      <c r="AV1464">
        <v>0</v>
      </c>
      <c r="AW1464">
        <v>2</v>
      </c>
      <c r="AX1464">
        <v>0</v>
      </c>
      <c r="AY1464">
        <v>34772.400000000001</v>
      </c>
    </row>
    <row r="1465" spans="1:51" ht="12.75" customHeight="1" x14ac:dyDescent="0.2">
      <c r="A1465" t="s">
        <v>49</v>
      </c>
      <c r="B1465">
        <v>2002</v>
      </c>
      <c r="C1465" t="s">
        <v>90</v>
      </c>
      <c r="D1465" t="s">
        <v>90</v>
      </c>
      <c r="E1465">
        <v>0</v>
      </c>
      <c r="F1465">
        <v>0</v>
      </c>
      <c r="G1465">
        <v>1</v>
      </c>
      <c r="H1465">
        <v>0</v>
      </c>
      <c r="I1465" s="1">
        <f>G1465+H1465</f>
        <v>1</v>
      </c>
      <c r="J1465">
        <v>0</v>
      </c>
      <c r="K1465">
        <v>0</v>
      </c>
      <c r="L1465" t="s">
        <v>90</v>
      </c>
      <c r="M1465">
        <v>0</v>
      </c>
      <c r="N1465" t="s">
        <v>90</v>
      </c>
      <c r="O1465">
        <v>1</v>
      </c>
      <c r="P1465">
        <v>1</v>
      </c>
      <c r="Q1465">
        <v>1</v>
      </c>
      <c r="R1465">
        <v>1</v>
      </c>
      <c r="S1465" t="s">
        <v>90</v>
      </c>
      <c r="T1465" t="s">
        <v>90</v>
      </c>
      <c r="U1465" t="s">
        <v>90</v>
      </c>
      <c r="V1465" t="s">
        <v>90</v>
      </c>
      <c r="W1465">
        <v>0</v>
      </c>
      <c r="X1465">
        <v>1</v>
      </c>
      <c r="Y1465">
        <v>1</v>
      </c>
      <c r="Z1465">
        <v>1</v>
      </c>
      <c r="AA1465">
        <v>0</v>
      </c>
      <c r="AB1465">
        <v>0</v>
      </c>
      <c r="AC1465">
        <v>603678</v>
      </c>
      <c r="AD1465">
        <f>AC1465/AY1465</f>
        <v>1.4244374128423483</v>
      </c>
      <c r="AE1465">
        <f>1831.556</f>
        <v>1831.556</v>
      </c>
      <c r="AF1465">
        <f>AE1465/AY1465</f>
        <v>4.3217359090705308E-3</v>
      </c>
      <c r="AG1465">
        <f>LN(AE1465+1)/LN(AY1465)</f>
        <v>0.57987619125296563</v>
      </c>
      <c r="AH1465">
        <v>0</v>
      </c>
      <c r="AI1465">
        <v>0</v>
      </c>
      <c r="AJ1465">
        <v>0</v>
      </c>
      <c r="AK1465">
        <v>1</v>
      </c>
      <c r="AL1465">
        <v>1</v>
      </c>
      <c r="AM1465" s="1">
        <f>(AI1465+AK1465+AJ1465)*(0.75+0.25*AL1465)</f>
        <v>1</v>
      </c>
      <c r="AN1465">
        <v>0</v>
      </c>
      <c r="AO1465">
        <v>0</v>
      </c>
      <c r="AP1465">
        <v>0.75</v>
      </c>
      <c r="AQ1465">
        <v>1</v>
      </c>
      <c r="AR1465">
        <v>0</v>
      </c>
      <c r="AS1465">
        <f>IF(AR1465&gt;0.75,AR1465,0)</f>
        <v>0</v>
      </c>
      <c r="AT1465">
        <v>0</v>
      </c>
      <c r="AU1465" t="s">
        <v>90</v>
      </c>
      <c r="AV1465">
        <v>0</v>
      </c>
      <c r="AW1465">
        <v>2</v>
      </c>
      <c r="AX1465">
        <v>0</v>
      </c>
      <c r="AY1465">
        <v>423801</v>
      </c>
    </row>
    <row r="1466" spans="1:51" ht="12.75" customHeight="1" x14ac:dyDescent="0.2">
      <c r="A1466" t="s">
        <v>50</v>
      </c>
      <c r="B1466">
        <v>2002</v>
      </c>
      <c r="C1466" t="s">
        <v>90</v>
      </c>
      <c r="D1466" t="s">
        <v>90</v>
      </c>
      <c r="E1466">
        <v>0</v>
      </c>
      <c r="F1466">
        <v>0</v>
      </c>
      <c r="G1466">
        <v>1</v>
      </c>
      <c r="H1466">
        <v>1</v>
      </c>
      <c r="I1466" s="1">
        <f>G1466+H1466</f>
        <v>2</v>
      </c>
      <c r="J1466">
        <v>0</v>
      </c>
      <c r="K1466">
        <v>1</v>
      </c>
      <c r="L1466" t="s">
        <v>90</v>
      </c>
      <c r="M1466">
        <v>0</v>
      </c>
      <c r="N1466" t="s">
        <v>90</v>
      </c>
      <c r="O1466">
        <v>1</v>
      </c>
      <c r="P1466">
        <v>1</v>
      </c>
      <c r="Q1466">
        <v>1</v>
      </c>
      <c r="R1466">
        <v>0</v>
      </c>
      <c r="S1466" t="s">
        <v>90</v>
      </c>
      <c r="T1466" t="s">
        <v>90</v>
      </c>
      <c r="U1466" t="s">
        <v>90</v>
      </c>
      <c r="V1466" t="s">
        <v>90</v>
      </c>
      <c r="W1466">
        <v>0</v>
      </c>
      <c r="X1466">
        <v>1</v>
      </c>
      <c r="Y1466">
        <v>1</v>
      </c>
      <c r="Z1466">
        <v>1</v>
      </c>
      <c r="AA1466">
        <v>0</v>
      </c>
      <c r="AB1466">
        <v>0</v>
      </c>
      <c r="AC1466">
        <v>526468</v>
      </c>
      <c r="AD1466">
        <f>AC1466/AY1466</f>
        <v>2.9916694132221071</v>
      </c>
      <c r="AE1466">
        <v>2061.6460000000002</v>
      </c>
      <c r="AF1466">
        <f>AE1466/AY1466</f>
        <v>1.171536214754117E-2</v>
      </c>
      <c r="AG1466">
        <f>LN(AE1466+1)/LN(AY1466)</f>
        <v>0.63186559883232996</v>
      </c>
      <c r="AH1466">
        <v>0.5</v>
      </c>
      <c r="AI1466">
        <v>0</v>
      </c>
      <c r="AJ1466">
        <v>1</v>
      </c>
      <c r="AK1466">
        <v>1</v>
      </c>
      <c r="AL1466">
        <v>1</v>
      </c>
      <c r="AM1466" s="1">
        <f>(AI1466+AK1466+AJ1466)*(0.75+0.25*AL1466)</f>
        <v>2</v>
      </c>
      <c r="AN1466">
        <v>0</v>
      </c>
      <c r="AO1466">
        <v>0</v>
      </c>
      <c r="AP1466">
        <v>0</v>
      </c>
      <c r="AQ1466">
        <v>0</v>
      </c>
      <c r="AR1466">
        <v>0</v>
      </c>
      <c r="AS1466">
        <f>IF(AR1466&gt;0.75,AR1466,0)</f>
        <v>0</v>
      </c>
      <c r="AT1466">
        <v>0</v>
      </c>
      <c r="AU1466" t="s">
        <v>90</v>
      </c>
      <c r="AV1466">
        <v>0</v>
      </c>
      <c r="AW1466">
        <v>2</v>
      </c>
      <c r="AX1466">
        <v>0</v>
      </c>
      <c r="AY1466">
        <v>175978</v>
      </c>
    </row>
    <row r="1467" spans="1:51" ht="12.75" customHeight="1" x14ac:dyDescent="0.2">
      <c r="A1467" t="s">
        <v>51</v>
      </c>
      <c r="B1467">
        <v>2002</v>
      </c>
      <c r="C1467" t="s">
        <v>90</v>
      </c>
      <c r="D1467" t="s">
        <v>90</v>
      </c>
      <c r="E1467">
        <v>0</v>
      </c>
      <c r="F1467">
        <v>0</v>
      </c>
      <c r="G1467">
        <v>1</v>
      </c>
      <c r="H1467">
        <v>1</v>
      </c>
      <c r="I1467" s="1">
        <f>G1467+H1467</f>
        <v>2</v>
      </c>
      <c r="J1467">
        <v>0</v>
      </c>
      <c r="K1467">
        <v>0</v>
      </c>
      <c r="L1467" t="s">
        <v>90</v>
      </c>
      <c r="M1467">
        <v>0</v>
      </c>
      <c r="N1467" t="s">
        <v>90</v>
      </c>
      <c r="O1467">
        <v>1</v>
      </c>
      <c r="P1467">
        <v>0</v>
      </c>
      <c r="Q1467">
        <v>1</v>
      </c>
      <c r="R1467">
        <v>0</v>
      </c>
      <c r="S1467" t="s">
        <v>90</v>
      </c>
      <c r="T1467" t="s">
        <v>90</v>
      </c>
      <c r="U1467" t="s">
        <v>90</v>
      </c>
      <c r="V1467">
        <v>0</v>
      </c>
      <c r="W1467">
        <v>1</v>
      </c>
      <c r="X1467">
        <v>1</v>
      </c>
      <c r="Y1467">
        <v>1</v>
      </c>
      <c r="Z1467">
        <v>1</v>
      </c>
      <c r="AA1467">
        <v>0</v>
      </c>
      <c r="AB1467">
        <v>0</v>
      </c>
      <c r="AC1467">
        <v>205751</v>
      </c>
      <c r="AD1467">
        <f>AC1467/AY1467</f>
        <v>2.4392270858994984</v>
      </c>
      <c r="AE1467">
        <f>314.732+645.227</f>
        <v>959.95900000000006</v>
      </c>
      <c r="AF1467">
        <f>AE1467/AY1467</f>
        <v>1.1380542471983111E-2</v>
      </c>
      <c r="AG1467">
        <f>LN(AE1467+1)/LN(AY1467)</f>
        <v>0.60549137909888995</v>
      </c>
      <c r="AH1467">
        <v>0</v>
      </c>
      <c r="AI1467">
        <v>0</v>
      </c>
      <c r="AJ1467">
        <v>0</v>
      </c>
      <c r="AK1467">
        <v>1</v>
      </c>
      <c r="AL1467">
        <v>1</v>
      </c>
      <c r="AM1467" s="1">
        <f>(AI1467+AK1467+AJ1467)*(0.75+0.25*AL1467)</f>
        <v>1</v>
      </c>
      <c r="AN1467">
        <v>0</v>
      </c>
      <c r="AO1467">
        <v>0</v>
      </c>
      <c r="AP1467">
        <v>0</v>
      </c>
      <c r="AQ1467">
        <v>0.5</v>
      </c>
      <c r="AR1467">
        <v>0</v>
      </c>
      <c r="AS1467">
        <f>IF(AR1467&gt;0.75,AR1467,0)</f>
        <v>0</v>
      </c>
      <c r="AT1467">
        <v>0</v>
      </c>
      <c r="AU1467" t="s">
        <v>90</v>
      </c>
      <c r="AV1467">
        <v>0</v>
      </c>
      <c r="AW1467">
        <v>2</v>
      </c>
      <c r="AX1467">
        <v>0</v>
      </c>
      <c r="AY1467">
        <v>84350.9</v>
      </c>
    </row>
    <row r="1468" spans="1:51" ht="12.75" customHeight="1" x14ac:dyDescent="0.2">
      <c r="A1468" t="s">
        <v>52</v>
      </c>
      <c r="B1468">
        <v>2002</v>
      </c>
      <c r="C1468" t="s">
        <v>90</v>
      </c>
      <c r="D1468" t="s">
        <v>90</v>
      </c>
      <c r="E1468">
        <v>0</v>
      </c>
      <c r="F1468">
        <v>0</v>
      </c>
      <c r="G1468">
        <v>1</v>
      </c>
      <c r="H1468">
        <v>0</v>
      </c>
      <c r="I1468" s="1">
        <f>G1468+H1468</f>
        <v>1</v>
      </c>
      <c r="J1468">
        <v>0</v>
      </c>
      <c r="K1468">
        <v>1</v>
      </c>
      <c r="L1468" t="s">
        <v>90</v>
      </c>
      <c r="M1468">
        <v>0</v>
      </c>
      <c r="N1468" t="s">
        <v>90</v>
      </c>
      <c r="O1468">
        <v>1</v>
      </c>
      <c r="P1468">
        <v>1</v>
      </c>
      <c r="Q1468">
        <v>1</v>
      </c>
      <c r="R1468">
        <v>1</v>
      </c>
      <c r="S1468" t="s">
        <v>90</v>
      </c>
      <c r="T1468" t="s">
        <v>90</v>
      </c>
      <c r="U1468" t="s">
        <v>90</v>
      </c>
      <c r="V1468">
        <v>0</v>
      </c>
      <c r="W1468">
        <v>0</v>
      </c>
      <c r="X1468">
        <v>0</v>
      </c>
      <c r="Y1468">
        <v>1</v>
      </c>
      <c r="Z1468">
        <v>1</v>
      </c>
      <c r="AA1468">
        <v>0</v>
      </c>
      <c r="AB1468">
        <v>0</v>
      </c>
      <c r="AC1468">
        <v>4493</v>
      </c>
      <c r="AD1468">
        <f>AC1468/AY1468</f>
        <v>5.5609670364489022E-2</v>
      </c>
      <c r="AE1468">
        <v>0</v>
      </c>
      <c r="AF1468">
        <f>AE1468/AY1468</f>
        <v>0</v>
      </c>
      <c r="AG1468">
        <f>LN(AE1468+1)/LN(AY1468)</f>
        <v>0</v>
      </c>
      <c r="AH1468">
        <v>1</v>
      </c>
      <c r="AI1468">
        <v>0</v>
      </c>
      <c r="AJ1468">
        <v>1</v>
      </c>
      <c r="AK1468">
        <v>1</v>
      </c>
      <c r="AL1468">
        <v>0</v>
      </c>
      <c r="AM1468" s="1">
        <f>(AI1468+AK1468+AJ1468)*(0.75+0.25*AL1468)</f>
        <v>1.5</v>
      </c>
      <c r="AN1468">
        <v>0</v>
      </c>
      <c r="AO1468">
        <v>0</v>
      </c>
      <c r="AP1468">
        <v>0</v>
      </c>
      <c r="AQ1468">
        <v>0</v>
      </c>
      <c r="AR1468">
        <v>0</v>
      </c>
      <c r="AS1468">
        <f>IF(AR1468&gt;0.75,AR1468,0)</f>
        <v>0</v>
      </c>
      <c r="AT1468">
        <v>0</v>
      </c>
      <c r="AU1468" t="s">
        <v>90</v>
      </c>
      <c r="AV1468">
        <v>0</v>
      </c>
      <c r="AW1468">
        <v>2</v>
      </c>
      <c r="AX1468">
        <v>0</v>
      </c>
      <c r="AY1468">
        <v>80795.3</v>
      </c>
    </row>
    <row r="1469" spans="1:51" ht="12.75" customHeight="1" x14ac:dyDescent="0.2">
      <c r="A1469" t="s">
        <v>53</v>
      </c>
      <c r="B1469">
        <v>2002</v>
      </c>
      <c r="C1469" t="s">
        <v>90</v>
      </c>
      <c r="D1469" t="s">
        <v>90</v>
      </c>
      <c r="E1469">
        <v>0</v>
      </c>
      <c r="F1469">
        <v>0</v>
      </c>
      <c r="G1469">
        <v>1</v>
      </c>
      <c r="H1469">
        <v>0</v>
      </c>
      <c r="I1469" s="1">
        <f>G1469+H1469</f>
        <v>1</v>
      </c>
      <c r="J1469">
        <v>0</v>
      </c>
      <c r="K1469">
        <v>1</v>
      </c>
      <c r="L1469" t="s">
        <v>90</v>
      </c>
      <c r="M1469">
        <v>0</v>
      </c>
      <c r="N1469" t="s">
        <v>90</v>
      </c>
      <c r="O1469">
        <v>1</v>
      </c>
      <c r="P1469">
        <v>1</v>
      </c>
      <c r="Q1469">
        <v>1</v>
      </c>
      <c r="R1469">
        <v>0</v>
      </c>
      <c r="S1469" t="s">
        <v>90</v>
      </c>
      <c r="T1469" t="s">
        <v>90</v>
      </c>
      <c r="U1469" t="s">
        <v>90</v>
      </c>
      <c r="V1469">
        <v>0</v>
      </c>
      <c r="W1469">
        <v>0</v>
      </c>
      <c r="X1469">
        <v>0</v>
      </c>
      <c r="Y1469">
        <v>1</v>
      </c>
      <c r="Z1469">
        <v>1</v>
      </c>
      <c r="AA1469">
        <v>0</v>
      </c>
      <c r="AB1469">
        <v>0</v>
      </c>
      <c r="AC1469">
        <v>18034</v>
      </c>
      <c r="AD1469">
        <f>AC1469/AY1469</f>
        <v>0.17042147042147043</v>
      </c>
      <c r="AE1469">
        <v>0</v>
      </c>
      <c r="AF1469">
        <f>AE1469/AY1469</f>
        <v>0</v>
      </c>
      <c r="AG1469">
        <f>LN(AE1469+1)/LN(AY1469)</f>
        <v>0</v>
      </c>
      <c r="AH1469">
        <v>0</v>
      </c>
      <c r="AI1469">
        <v>0</v>
      </c>
      <c r="AJ1469">
        <v>1</v>
      </c>
      <c r="AK1469">
        <v>1</v>
      </c>
      <c r="AL1469">
        <v>1</v>
      </c>
      <c r="AM1469" s="1">
        <f>(AI1469+AK1469+AJ1469)*(0.75+0.25*AL1469)</f>
        <v>2</v>
      </c>
      <c r="AN1469">
        <v>0</v>
      </c>
      <c r="AO1469">
        <v>0</v>
      </c>
      <c r="AP1469">
        <v>0</v>
      </c>
      <c r="AQ1469">
        <v>0</v>
      </c>
      <c r="AR1469">
        <v>0</v>
      </c>
      <c r="AS1469">
        <f>IF(AR1469&gt;0.75,AR1469,0)</f>
        <v>0</v>
      </c>
      <c r="AT1469">
        <v>0</v>
      </c>
      <c r="AU1469" t="s">
        <v>90</v>
      </c>
      <c r="AV1469">
        <v>0</v>
      </c>
      <c r="AW1469">
        <v>2</v>
      </c>
      <c r="AX1469">
        <v>0</v>
      </c>
      <c r="AY1469">
        <v>105820</v>
      </c>
    </row>
    <row r="1470" spans="1:51" ht="12.75" customHeight="1" x14ac:dyDescent="0.2">
      <c r="A1470" t="s">
        <v>54</v>
      </c>
      <c r="B1470">
        <v>2002</v>
      </c>
      <c r="C1470" t="s">
        <v>90</v>
      </c>
      <c r="D1470" t="s">
        <v>90</v>
      </c>
      <c r="E1470">
        <v>0</v>
      </c>
      <c r="F1470">
        <v>0</v>
      </c>
      <c r="G1470">
        <v>1</v>
      </c>
      <c r="H1470">
        <v>1</v>
      </c>
      <c r="I1470" s="1">
        <f>G1470+H1470</f>
        <v>2</v>
      </c>
      <c r="J1470">
        <v>0</v>
      </c>
      <c r="K1470">
        <v>1</v>
      </c>
      <c r="L1470" t="s">
        <v>90</v>
      </c>
      <c r="M1470">
        <v>0</v>
      </c>
      <c r="N1470" t="s">
        <v>90</v>
      </c>
      <c r="O1470">
        <v>1</v>
      </c>
      <c r="P1470">
        <v>1</v>
      </c>
      <c r="Q1470">
        <v>1</v>
      </c>
      <c r="R1470">
        <v>0</v>
      </c>
      <c r="S1470" t="s">
        <v>90</v>
      </c>
      <c r="T1470" t="s">
        <v>90</v>
      </c>
      <c r="U1470" t="s">
        <v>90</v>
      </c>
      <c r="V1470" t="s">
        <v>90</v>
      </c>
      <c r="W1470">
        <v>1</v>
      </c>
      <c r="X1470">
        <v>1</v>
      </c>
      <c r="Y1470">
        <v>1</v>
      </c>
      <c r="Z1470">
        <v>1</v>
      </c>
      <c r="AA1470">
        <v>1</v>
      </c>
      <c r="AB1470">
        <v>0</v>
      </c>
      <c r="AC1470">
        <v>503122</v>
      </c>
      <c r="AD1470">
        <f>AC1470/AY1470</f>
        <v>4.4149387060258514</v>
      </c>
      <c r="AE1470">
        <f>54.378+1635.308+262.435+535.96</f>
        <v>2488.0810000000001</v>
      </c>
      <c r="AF1470">
        <f>AE1470/AY1470</f>
        <v>2.1833124193788994E-2</v>
      </c>
      <c r="AG1470">
        <f>LN(AE1470+1)/LN(AY1470)</f>
        <v>0.6715854946435218</v>
      </c>
      <c r="AH1470">
        <v>0</v>
      </c>
      <c r="AI1470">
        <v>1</v>
      </c>
      <c r="AJ1470">
        <v>1</v>
      </c>
      <c r="AK1470">
        <v>1</v>
      </c>
      <c r="AL1470">
        <v>0</v>
      </c>
      <c r="AM1470" s="1">
        <f>(AI1470+AK1470+AJ1470)*(0.75+0.25*AL1470)</f>
        <v>2.25</v>
      </c>
      <c r="AN1470">
        <v>0</v>
      </c>
      <c r="AO1470">
        <v>0</v>
      </c>
      <c r="AP1470">
        <v>0</v>
      </c>
      <c r="AQ1470">
        <v>1</v>
      </c>
      <c r="AR1470">
        <v>0</v>
      </c>
      <c r="AS1470">
        <f>IF(AR1470&gt;0.75,AR1470,0)</f>
        <v>0</v>
      </c>
      <c r="AT1470">
        <v>0</v>
      </c>
      <c r="AU1470" t="s">
        <v>90</v>
      </c>
      <c r="AV1470">
        <v>0</v>
      </c>
      <c r="AW1470">
        <v>2</v>
      </c>
      <c r="AX1470">
        <v>0</v>
      </c>
      <c r="AY1470">
        <v>113959</v>
      </c>
    </row>
    <row r="1471" spans="1:51" ht="12.75" customHeight="1" x14ac:dyDescent="0.2">
      <c r="A1471" t="s">
        <v>55</v>
      </c>
      <c r="B1471">
        <v>2002</v>
      </c>
      <c r="C1471" t="s">
        <v>90</v>
      </c>
      <c r="D1471" t="s">
        <v>90</v>
      </c>
      <c r="E1471">
        <v>0</v>
      </c>
      <c r="F1471">
        <v>0</v>
      </c>
      <c r="G1471">
        <v>1</v>
      </c>
      <c r="H1471">
        <v>0</v>
      </c>
      <c r="I1471" s="1">
        <f>G1471+H1471</f>
        <v>1</v>
      </c>
      <c r="J1471">
        <v>0</v>
      </c>
      <c r="K1471">
        <v>1</v>
      </c>
      <c r="L1471" t="s">
        <v>90</v>
      </c>
      <c r="M1471">
        <v>0</v>
      </c>
      <c r="N1471" t="s">
        <v>90</v>
      </c>
      <c r="O1471">
        <v>1</v>
      </c>
      <c r="P1471">
        <v>1</v>
      </c>
      <c r="Q1471">
        <v>1</v>
      </c>
      <c r="R1471">
        <v>2</v>
      </c>
      <c r="S1471" t="s">
        <v>90</v>
      </c>
      <c r="T1471" t="s">
        <v>90</v>
      </c>
      <c r="U1471" t="s">
        <v>90</v>
      </c>
      <c r="V1471">
        <v>0</v>
      </c>
      <c r="W1471">
        <v>0</v>
      </c>
      <c r="X1471">
        <v>0</v>
      </c>
      <c r="Y1471">
        <v>1</v>
      </c>
      <c r="Z1471">
        <v>1</v>
      </c>
      <c r="AA1471">
        <v>0</v>
      </c>
      <c r="AB1471">
        <v>0</v>
      </c>
      <c r="AC1471">
        <v>4857</v>
      </c>
      <c r="AD1471">
        <f>AC1471/AY1471</f>
        <v>0.13168168656667859</v>
      </c>
      <c r="AH1471">
        <v>1</v>
      </c>
      <c r="AI1471">
        <v>0</v>
      </c>
      <c r="AJ1471">
        <v>0</v>
      </c>
      <c r="AK1471">
        <v>1</v>
      </c>
      <c r="AL1471">
        <v>1</v>
      </c>
      <c r="AM1471" s="1">
        <f>(AI1471+AK1471+AJ1471)*(0.75+0.25*AL1471)</f>
        <v>1</v>
      </c>
      <c r="AN1471">
        <v>0</v>
      </c>
      <c r="AO1471">
        <v>0</v>
      </c>
      <c r="AP1471">
        <v>0</v>
      </c>
      <c r="AQ1471">
        <v>0</v>
      </c>
      <c r="AR1471">
        <v>0</v>
      </c>
      <c r="AS1471">
        <f>IF(AR1471&gt;0.75,AR1471,0)</f>
        <v>0</v>
      </c>
      <c r="AT1471">
        <v>0</v>
      </c>
      <c r="AU1471" t="s">
        <v>90</v>
      </c>
      <c r="AV1471">
        <v>0</v>
      </c>
      <c r="AW1471">
        <v>2</v>
      </c>
      <c r="AX1471">
        <v>0</v>
      </c>
      <c r="AY1471">
        <v>36884.400000000001</v>
      </c>
    </row>
    <row r="1472" spans="1:51" ht="12.75" customHeight="1" x14ac:dyDescent="0.2">
      <c r="A1472" t="s">
        <v>56</v>
      </c>
      <c r="B1472">
        <v>2002</v>
      </c>
      <c r="C1472" t="s">
        <v>90</v>
      </c>
      <c r="D1472" t="s">
        <v>90</v>
      </c>
      <c r="E1472">
        <v>0</v>
      </c>
      <c r="F1472">
        <v>0</v>
      </c>
      <c r="G1472">
        <v>1</v>
      </c>
      <c r="H1472">
        <v>1</v>
      </c>
      <c r="I1472" s="1">
        <f>G1472+H1472</f>
        <v>2</v>
      </c>
      <c r="J1472">
        <v>1</v>
      </c>
      <c r="K1472">
        <v>1</v>
      </c>
      <c r="L1472" t="s">
        <v>90</v>
      </c>
      <c r="M1472">
        <v>0</v>
      </c>
      <c r="N1472" t="s">
        <v>90</v>
      </c>
      <c r="O1472">
        <v>1</v>
      </c>
      <c r="P1472">
        <v>1</v>
      </c>
      <c r="Q1472">
        <v>1</v>
      </c>
      <c r="R1472">
        <v>1</v>
      </c>
      <c r="S1472" t="s">
        <v>90</v>
      </c>
      <c r="T1472" t="s">
        <v>90</v>
      </c>
      <c r="U1472" t="s">
        <v>90</v>
      </c>
      <c r="V1472">
        <v>0</v>
      </c>
      <c r="W1472">
        <v>0</v>
      </c>
      <c r="X1472">
        <v>0</v>
      </c>
      <c r="Y1472">
        <v>1</v>
      </c>
      <c r="Z1472">
        <v>1</v>
      </c>
      <c r="AA1472">
        <v>0.25</v>
      </c>
      <c r="AB1472" t="s">
        <v>90</v>
      </c>
      <c r="AC1472">
        <v>7916</v>
      </c>
      <c r="AD1472">
        <f>AC1472/AY1472</f>
        <v>3.9236679058240395E-2</v>
      </c>
      <c r="AH1472">
        <v>0.5</v>
      </c>
      <c r="AI1472">
        <v>0</v>
      </c>
      <c r="AJ1472">
        <v>1</v>
      </c>
      <c r="AK1472">
        <v>1</v>
      </c>
      <c r="AL1472">
        <v>1</v>
      </c>
      <c r="AM1472" s="1">
        <f>(AI1472+AK1472+AJ1472)*(0.75+0.25*AL1472)</f>
        <v>2</v>
      </c>
      <c r="AN1472">
        <v>0</v>
      </c>
      <c r="AO1472">
        <v>0</v>
      </c>
      <c r="AP1472">
        <v>0</v>
      </c>
      <c r="AQ1472">
        <v>1</v>
      </c>
      <c r="AR1472">
        <v>0</v>
      </c>
      <c r="AS1472">
        <f>IF(AR1472&gt;0.75,AR1472,0)</f>
        <v>0</v>
      </c>
      <c r="AT1472">
        <v>0</v>
      </c>
      <c r="AU1472" t="s">
        <v>90</v>
      </c>
      <c r="AV1472">
        <v>0</v>
      </c>
      <c r="AW1472">
        <v>2</v>
      </c>
      <c r="AX1472">
        <v>0</v>
      </c>
      <c r="AY1472">
        <v>201750</v>
      </c>
    </row>
    <row r="1473" spans="1:51" ht="12.75" customHeight="1" x14ac:dyDescent="0.2">
      <c r="A1473" t="s">
        <v>57</v>
      </c>
      <c r="B1473">
        <v>2002</v>
      </c>
      <c r="C1473" t="s">
        <v>90</v>
      </c>
      <c r="D1473" t="s">
        <v>90</v>
      </c>
      <c r="E1473">
        <v>0</v>
      </c>
      <c r="F1473">
        <v>0</v>
      </c>
      <c r="G1473">
        <v>1</v>
      </c>
      <c r="H1473">
        <v>0</v>
      </c>
      <c r="I1473" s="1">
        <f>G1473+H1473</f>
        <v>1</v>
      </c>
      <c r="J1473">
        <v>1</v>
      </c>
      <c r="K1473">
        <v>1</v>
      </c>
      <c r="L1473" t="s">
        <v>90</v>
      </c>
      <c r="M1473">
        <v>0</v>
      </c>
      <c r="N1473" t="s">
        <v>90</v>
      </c>
      <c r="O1473">
        <v>1</v>
      </c>
      <c r="P1473">
        <v>1</v>
      </c>
      <c r="Q1473">
        <v>1</v>
      </c>
      <c r="R1473">
        <v>1</v>
      </c>
      <c r="S1473" t="s">
        <v>90</v>
      </c>
      <c r="T1473" t="s">
        <v>90</v>
      </c>
      <c r="U1473" t="s">
        <v>90</v>
      </c>
      <c r="V1473" t="s">
        <v>90</v>
      </c>
      <c r="W1473">
        <v>0</v>
      </c>
      <c r="X1473">
        <v>0</v>
      </c>
      <c r="Y1473">
        <v>1</v>
      </c>
      <c r="Z1473">
        <v>1</v>
      </c>
      <c r="AA1473">
        <v>0</v>
      </c>
      <c r="AB1473">
        <v>0</v>
      </c>
      <c r="AC1473">
        <v>12794</v>
      </c>
      <c r="AD1473">
        <f>AC1473/AY1473</f>
        <v>5.041513478581252E-2</v>
      </c>
      <c r="AE1473">
        <v>0</v>
      </c>
      <c r="AF1473">
        <f>AE1473/AY1473</f>
        <v>0</v>
      </c>
      <c r="AG1473">
        <f>LN(AE1473+1)/LN(AY1473)</f>
        <v>0</v>
      </c>
      <c r="AH1473">
        <v>1</v>
      </c>
      <c r="AI1473">
        <v>0</v>
      </c>
      <c r="AJ1473">
        <v>0</v>
      </c>
      <c r="AK1473">
        <v>0</v>
      </c>
      <c r="AL1473">
        <v>0</v>
      </c>
      <c r="AM1473" s="1">
        <f>(AI1473+AK1473+AJ1473)*(0.75+0.25*AL1473)</f>
        <v>0</v>
      </c>
      <c r="AN1473">
        <v>0</v>
      </c>
      <c r="AO1473">
        <v>0</v>
      </c>
      <c r="AP1473">
        <v>0</v>
      </c>
      <c r="AQ1473">
        <v>1</v>
      </c>
      <c r="AR1473">
        <v>0</v>
      </c>
      <c r="AS1473">
        <f>IF(AR1473&gt;0.75,AR1473,0)</f>
        <v>0</v>
      </c>
      <c r="AT1473">
        <v>0</v>
      </c>
      <c r="AU1473" t="s">
        <v>90</v>
      </c>
      <c r="AV1473">
        <v>0</v>
      </c>
      <c r="AW1473">
        <v>2</v>
      </c>
      <c r="AX1473">
        <v>0</v>
      </c>
      <c r="AY1473">
        <v>253773</v>
      </c>
    </row>
    <row r="1474" spans="1:51" ht="12.75" customHeight="1" x14ac:dyDescent="0.2">
      <c r="A1474" t="s">
        <v>58</v>
      </c>
      <c r="B1474">
        <v>2002</v>
      </c>
      <c r="C1474" t="s">
        <v>90</v>
      </c>
      <c r="D1474" t="s">
        <v>90</v>
      </c>
      <c r="E1474">
        <v>0</v>
      </c>
      <c r="F1474">
        <v>0</v>
      </c>
      <c r="G1474">
        <v>1</v>
      </c>
      <c r="H1474">
        <v>1</v>
      </c>
      <c r="I1474" s="1">
        <f>G1474+H1474</f>
        <v>2</v>
      </c>
      <c r="J1474">
        <v>1</v>
      </c>
      <c r="K1474">
        <v>1</v>
      </c>
      <c r="L1474" t="s">
        <v>90</v>
      </c>
      <c r="M1474">
        <v>0</v>
      </c>
      <c r="N1474" t="s">
        <v>90</v>
      </c>
      <c r="O1474">
        <v>1</v>
      </c>
      <c r="P1474">
        <v>0</v>
      </c>
      <c r="Q1474">
        <v>1</v>
      </c>
      <c r="R1474">
        <v>0</v>
      </c>
      <c r="S1474" t="s">
        <v>90</v>
      </c>
      <c r="T1474" t="s">
        <v>90</v>
      </c>
      <c r="U1474" t="s">
        <v>90</v>
      </c>
      <c r="V1474">
        <v>0</v>
      </c>
      <c r="W1474">
        <v>0</v>
      </c>
      <c r="X1474">
        <v>1</v>
      </c>
      <c r="Y1474">
        <v>1</v>
      </c>
      <c r="Z1474">
        <v>1</v>
      </c>
      <c r="AA1474">
        <v>0</v>
      </c>
      <c r="AB1474">
        <v>0</v>
      </c>
      <c r="AC1474">
        <v>104396</v>
      </c>
      <c r="AD1474">
        <f>AC1474/AY1474</f>
        <v>0.34585848412766773</v>
      </c>
      <c r="AE1474">
        <v>1125.144</v>
      </c>
      <c r="AF1474">
        <f>AE1474/AY1474</f>
        <v>3.7275431842727748E-3</v>
      </c>
      <c r="AG1474">
        <f>LN(AE1474+1)/LN(AY1474)</f>
        <v>0.55688201098895085</v>
      </c>
      <c r="AH1474">
        <v>0</v>
      </c>
      <c r="AI1474">
        <v>0</v>
      </c>
      <c r="AJ1474">
        <v>1</v>
      </c>
      <c r="AK1474">
        <v>1</v>
      </c>
      <c r="AL1474">
        <v>1</v>
      </c>
      <c r="AM1474" s="1">
        <f>(AI1474+AK1474+AJ1474)*(0.75+0.25*AL1474)</f>
        <v>2</v>
      </c>
      <c r="AN1474">
        <v>0</v>
      </c>
      <c r="AO1474">
        <v>0</v>
      </c>
      <c r="AP1474">
        <v>0</v>
      </c>
      <c r="AQ1474">
        <v>0</v>
      </c>
      <c r="AR1474">
        <v>0</v>
      </c>
      <c r="AS1474">
        <f>IF(AR1474&gt;0.75,AR1474,0)</f>
        <v>0</v>
      </c>
      <c r="AT1474">
        <v>0</v>
      </c>
      <c r="AU1474" t="s">
        <v>90</v>
      </c>
      <c r="AV1474">
        <v>0</v>
      </c>
      <c r="AW1474">
        <v>2</v>
      </c>
      <c r="AX1474">
        <v>0</v>
      </c>
      <c r="AY1474">
        <v>301846</v>
      </c>
    </row>
    <row r="1475" spans="1:51" ht="12.75" customHeight="1" x14ac:dyDescent="0.2">
      <c r="A1475" t="s">
        <v>59</v>
      </c>
      <c r="B1475">
        <v>2002</v>
      </c>
      <c r="C1475" t="s">
        <v>90</v>
      </c>
      <c r="D1475" t="s">
        <v>90</v>
      </c>
      <c r="E1475">
        <v>0</v>
      </c>
      <c r="F1475">
        <v>0</v>
      </c>
      <c r="G1475">
        <v>1</v>
      </c>
      <c r="H1475">
        <v>0</v>
      </c>
      <c r="I1475" s="1">
        <f>G1475+H1475</f>
        <v>1</v>
      </c>
      <c r="J1475">
        <v>0</v>
      </c>
      <c r="K1475">
        <v>1</v>
      </c>
      <c r="L1475" t="s">
        <v>90</v>
      </c>
      <c r="M1475">
        <v>0</v>
      </c>
      <c r="N1475" t="s">
        <v>90</v>
      </c>
      <c r="O1475">
        <v>1</v>
      </c>
      <c r="P1475">
        <v>0</v>
      </c>
      <c r="Q1475">
        <v>1</v>
      </c>
      <c r="R1475">
        <v>2</v>
      </c>
      <c r="S1475" t="s">
        <v>90</v>
      </c>
      <c r="T1475" t="s">
        <v>90</v>
      </c>
      <c r="U1475" t="s">
        <v>90</v>
      </c>
      <c r="V1475">
        <v>0</v>
      </c>
      <c r="W1475">
        <v>0</v>
      </c>
      <c r="X1475">
        <v>0</v>
      </c>
      <c r="Y1475">
        <v>1</v>
      </c>
      <c r="Z1475">
        <v>1</v>
      </c>
      <c r="AA1475">
        <v>0</v>
      </c>
      <c r="AB1475">
        <v>0</v>
      </c>
      <c r="AC1475">
        <v>57193</v>
      </c>
      <c r="AD1475">
        <f>AC1475/AY1475</f>
        <v>0.34194682434815882</v>
      </c>
      <c r="AE1475">
        <v>0</v>
      </c>
      <c r="AF1475">
        <f>AE1475/AY1475</f>
        <v>0</v>
      </c>
      <c r="AG1475">
        <f>LN(AE1475+1)/LN(AY1475)</f>
        <v>0</v>
      </c>
      <c r="AH1475">
        <v>1</v>
      </c>
      <c r="AI1475">
        <v>0</v>
      </c>
      <c r="AJ1475">
        <v>1</v>
      </c>
      <c r="AK1475">
        <v>1</v>
      </c>
      <c r="AL1475">
        <v>1</v>
      </c>
      <c r="AM1475" s="1">
        <f>(AI1475+AK1475+AJ1475)*(0.75+0.25*AL1475)</f>
        <v>2</v>
      </c>
      <c r="AN1475">
        <v>0</v>
      </c>
      <c r="AO1475">
        <v>0</v>
      </c>
      <c r="AP1475">
        <v>0</v>
      </c>
      <c r="AQ1475">
        <v>0</v>
      </c>
      <c r="AR1475">
        <v>0</v>
      </c>
      <c r="AS1475">
        <f>IF(AR1475&gt;0.75,AR1475,0)</f>
        <v>0</v>
      </c>
      <c r="AT1475">
        <v>0</v>
      </c>
      <c r="AU1475" t="s">
        <v>90</v>
      </c>
      <c r="AV1475">
        <v>0</v>
      </c>
      <c r="AW1475">
        <v>2</v>
      </c>
      <c r="AX1475">
        <v>1</v>
      </c>
      <c r="AY1475">
        <v>167257</v>
      </c>
    </row>
    <row r="1476" spans="1:51" ht="12.75" customHeight="1" x14ac:dyDescent="0.2">
      <c r="A1476" t="s">
        <v>60</v>
      </c>
      <c r="B1476">
        <v>2002</v>
      </c>
      <c r="C1476" t="s">
        <v>90</v>
      </c>
      <c r="D1476" t="s">
        <v>90</v>
      </c>
      <c r="E1476">
        <v>0</v>
      </c>
      <c r="F1476">
        <v>0</v>
      </c>
      <c r="G1476">
        <v>1</v>
      </c>
      <c r="H1476">
        <v>0</v>
      </c>
      <c r="I1476" s="1">
        <f>G1476+H1476</f>
        <v>1</v>
      </c>
      <c r="J1476">
        <v>1</v>
      </c>
      <c r="K1476">
        <v>1</v>
      </c>
      <c r="L1476" t="s">
        <v>90</v>
      </c>
      <c r="M1476">
        <v>0</v>
      </c>
      <c r="N1476" t="s">
        <v>90</v>
      </c>
      <c r="O1476">
        <v>0</v>
      </c>
      <c r="P1476">
        <v>1</v>
      </c>
      <c r="Q1476">
        <v>1</v>
      </c>
      <c r="R1476">
        <v>0</v>
      </c>
      <c r="S1476" t="s">
        <v>90</v>
      </c>
      <c r="T1476" t="s">
        <v>90</v>
      </c>
      <c r="U1476" t="s">
        <v>90</v>
      </c>
      <c r="V1476">
        <v>0</v>
      </c>
      <c r="W1476">
        <v>0</v>
      </c>
      <c r="X1476">
        <v>1</v>
      </c>
      <c r="Y1476">
        <v>0</v>
      </c>
      <c r="Z1476">
        <v>1</v>
      </c>
      <c r="AA1476">
        <v>0</v>
      </c>
      <c r="AB1476">
        <v>0</v>
      </c>
      <c r="AC1476">
        <v>184157</v>
      </c>
      <c r="AD1476">
        <f>AC1476/AY1476</f>
        <v>2.8106732844326823</v>
      </c>
      <c r="AE1476">
        <v>2717.259</v>
      </c>
      <c r="AF1476">
        <f>AE1476/AY1476</f>
        <v>4.1471827181069773E-2</v>
      </c>
      <c r="AG1476">
        <f>LN(AE1476+1)/LN(AY1476)</f>
        <v>0.71304431054377793</v>
      </c>
      <c r="AH1476">
        <v>0</v>
      </c>
      <c r="AI1476">
        <v>1</v>
      </c>
      <c r="AJ1476">
        <v>1</v>
      </c>
      <c r="AK1476">
        <v>1</v>
      </c>
      <c r="AL1476">
        <v>0</v>
      </c>
      <c r="AM1476" s="1">
        <f>(AI1476+AK1476+AJ1476)*(0.75+0.25*AL1476)</f>
        <v>2.25</v>
      </c>
      <c r="AN1476">
        <v>0</v>
      </c>
      <c r="AO1476">
        <v>0</v>
      </c>
      <c r="AP1476">
        <v>0</v>
      </c>
      <c r="AQ1476">
        <v>0</v>
      </c>
      <c r="AR1476">
        <v>0</v>
      </c>
      <c r="AS1476">
        <f>IF(AR1476&gt;0.75,AR1476,0)</f>
        <v>0</v>
      </c>
      <c r="AT1476">
        <v>0</v>
      </c>
      <c r="AU1476" t="s">
        <v>90</v>
      </c>
      <c r="AV1476">
        <v>0</v>
      </c>
      <c r="AW1476">
        <v>2</v>
      </c>
      <c r="AX1476">
        <v>0</v>
      </c>
      <c r="AY1476">
        <v>65520.6</v>
      </c>
    </row>
    <row r="1477" spans="1:51" x14ac:dyDescent="0.2">
      <c r="A1477" t="s">
        <v>61</v>
      </c>
      <c r="B1477">
        <v>2002</v>
      </c>
      <c r="C1477" t="s">
        <v>90</v>
      </c>
      <c r="D1477" t="s">
        <v>90</v>
      </c>
      <c r="E1477">
        <v>0</v>
      </c>
      <c r="F1477">
        <v>0</v>
      </c>
      <c r="G1477">
        <v>1</v>
      </c>
      <c r="H1477">
        <v>0</v>
      </c>
      <c r="I1477" s="1">
        <f>G1477+H1477</f>
        <v>1</v>
      </c>
      <c r="J1477">
        <v>1</v>
      </c>
      <c r="K1477">
        <v>1</v>
      </c>
      <c r="L1477" t="s">
        <v>90</v>
      </c>
      <c r="M1477">
        <v>0</v>
      </c>
      <c r="N1477" t="s">
        <v>90</v>
      </c>
      <c r="O1477">
        <v>0</v>
      </c>
      <c r="P1477">
        <v>1</v>
      </c>
      <c r="Q1477">
        <v>1</v>
      </c>
      <c r="R1477">
        <v>1</v>
      </c>
      <c r="S1477" t="s">
        <v>90</v>
      </c>
      <c r="T1477" t="s">
        <v>90</v>
      </c>
      <c r="U1477" t="s">
        <v>90</v>
      </c>
      <c r="V1477">
        <v>0</v>
      </c>
      <c r="W1477">
        <v>0</v>
      </c>
      <c r="X1477">
        <v>1</v>
      </c>
      <c r="Y1477">
        <v>0</v>
      </c>
      <c r="Z1477">
        <v>1</v>
      </c>
      <c r="AA1477">
        <v>0</v>
      </c>
      <c r="AB1477">
        <v>0</v>
      </c>
      <c r="AC1477">
        <v>220473</v>
      </c>
      <c r="AD1477">
        <f>AC1477/AY1477</f>
        <v>1.3431845597104946</v>
      </c>
      <c r="AE1477">
        <v>1212.107</v>
      </c>
      <c r="AF1477">
        <f>AE1477/AY1477</f>
        <v>7.3845024430066646E-3</v>
      </c>
      <c r="AG1477">
        <f>LN(AE1477+1)/LN(AY1477)</f>
        <v>0.59132678464943333</v>
      </c>
      <c r="AH1477">
        <v>1</v>
      </c>
      <c r="AI1477">
        <v>1</v>
      </c>
      <c r="AJ1477">
        <v>1</v>
      </c>
      <c r="AK1477">
        <v>1</v>
      </c>
      <c r="AL1477">
        <v>0</v>
      </c>
      <c r="AM1477" s="1">
        <f>(AI1477+AK1477+AJ1477)*(0.75+0.25*AL1477)</f>
        <v>2.25</v>
      </c>
      <c r="AN1477">
        <v>0</v>
      </c>
      <c r="AO1477">
        <v>0</v>
      </c>
      <c r="AP1477">
        <v>0</v>
      </c>
      <c r="AQ1477">
        <v>0</v>
      </c>
      <c r="AR1477">
        <v>0</v>
      </c>
      <c r="AS1477">
        <f>IF(AR1477&gt;0.75,AR1477,0)</f>
        <v>0</v>
      </c>
      <c r="AT1477">
        <v>0</v>
      </c>
      <c r="AU1477" t="s">
        <v>90</v>
      </c>
      <c r="AV1477">
        <v>0</v>
      </c>
      <c r="AW1477">
        <v>2</v>
      </c>
      <c r="AX1477">
        <v>0</v>
      </c>
      <c r="AY1477">
        <v>164142</v>
      </c>
    </row>
    <row r="1478" spans="1:51" ht="12.75" customHeight="1" x14ac:dyDescent="0.2">
      <c r="A1478" t="s">
        <v>62</v>
      </c>
      <c r="B1478">
        <v>2002</v>
      </c>
      <c r="C1478" t="s">
        <v>90</v>
      </c>
      <c r="D1478" t="s">
        <v>90</v>
      </c>
      <c r="E1478">
        <v>0</v>
      </c>
      <c r="F1478">
        <v>0</v>
      </c>
      <c r="G1478">
        <v>1</v>
      </c>
      <c r="H1478">
        <v>0</v>
      </c>
      <c r="I1478" s="1">
        <f>G1478+H1478</f>
        <v>1</v>
      </c>
      <c r="J1478">
        <v>0</v>
      </c>
      <c r="K1478">
        <v>1</v>
      </c>
      <c r="L1478" t="s">
        <v>90</v>
      </c>
      <c r="M1478">
        <v>0</v>
      </c>
      <c r="N1478" t="s">
        <v>90</v>
      </c>
      <c r="O1478">
        <v>0</v>
      </c>
      <c r="P1478">
        <v>1</v>
      </c>
      <c r="Q1478">
        <v>1</v>
      </c>
      <c r="R1478">
        <v>0</v>
      </c>
      <c r="S1478" t="s">
        <v>90</v>
      </c>
      <c r="T1478" t="s">
        <v>90</v>
      </c>
      <c r="U1478" t="s">
        <v>90</v>
      </c>
      <c r="V1478">
        <v>0</v>
      </c>
      <c r="W1478">
        <v>0</v>
      </c>
      <c r="X1478">
        <v>0</v>
      </c>
      <c r="Y1478">
        <v>1</v>
      </c>
      <c r="Z1478">
        <v>1</v>
      </c>
      <c r="AA1478">
        <v>1</v>
      </c>
      <c r="AB1478">
        <v>0.5</v>
      </c>
      <c r="AC1478">
        <v>43788</v>
      </c>
      <c r="AD1478">
        <f>AC1478/AY1478</f>
        <v>1.931778075809981</v>
      </c>
      <c r="AE1478">
        <v>0</v>
      </c>
      <c r="AF1478">
        <f>AE1478/AY1478</f>
        <v>0</v>
      </c>
      <c r="AG1478">
        <f>LN(AE1478+1)/LN(AY1478)</f>
        <v>0</v>
      </c>
      <c r="AH1478">
        <v>0</v>
      </c>
      <c r="AI1478">
        <v>0</v>
      </c>
      <c r="AJ1478">
        <v>1</v>
      </c>
      <c r="AK1478">
        <v>1</v>
      </c>
      <c r="AL1478">
        <v>0</v>
      </c>
      <c r="AM1478" s="1">
        <f>(AI1478+AK1478+AJ1478)*(0.75+0.25*AL1478)</f>
        <v>1.5</v>
      </c>
      <c r="AN1478">
        <v>0</v>
      </c>
      <c r="AO1478">
        <v>0</v>
      </c>
      <c r="AP1478">
        <v>0</v>
      </c>
      <c r="AQ1478">
        <v>1</v>
      </c>
      <c r="AR1478">
        <v>0</v>
      </c>
      <c r="AS1478">
        <f>IF(AR1478&gt;0.75,AR1478,0)</f>
        <v>0</v>
      </c>
      <c r="AT1478">
        <v>0</v>
      </c>
      <c r="AU1478" t="s">
        <v>90</v>
      </c>
      <c r="AV1478">
        <v>0</v>
      </c>
      <c r="AW1478">
        <v>2</v>
      </c>
      <c r="AX1478">
        <v>0</v>
      </c>
      <c r="AY1478">
        <v>22667.200000000001</v>
      </c>
    </row>
    <row r="1479" spans="1:51" ht="12.75" customHeight="1" x14ac:dyDescent="0.2">
      <c r="A1479" t="s">
        <v>64</v>
      </c>
      <c r="B1479">
        <v>2002</v>
      </c>
      <c r="C1479" t="s">
        <v>90</v>
      </c>
      <c r="D1479" t="s">
        <v>90</v>
      </c>
      <c r="E1479">
        <v>0</v>
      </c>
      <c r="F1479">
        <v>0</v>
      </c>
      <c r="G1479">
        <v>1</v>
      </c>
      <c r="H1479">
        <v>0</v>
      </c>
      <c r="I1479" s="1">
        <f>G1479+H1479</f>
        <v>1</v>
      </c>
      <c r="J1479">
        <v>1</v>
      </c>
      <c r="K1479">
        <v>1</v>
      </c>
      <c r="L1479" t="s">
        <v>90</v>
      </c>
      <c r="M1479">
        <v>0</v>
      </c>
      <c r="N1479" t="s">
        <v>90</v>
      </c>
      <c r="O1479">
        <v>1</v>
      </c>
      <c r="P1479">
        <v>1</v>
      </c>
      <c r="Q1479">
        <v>1</v>
      </c>
      <c r="R1479">
        <v>0</v>
      </c>
      <c r="S1479" t="s">
        <v>90</v>
      </c>
      <c r="T1479" t="s">
        <v>90</v>
      </c>
      <c r="U1479" t="s">
        <v>90</v>
      </c>
      <c r="V1479">
        <v>0</v>
      </c>
      <c r="W1479">
        <v>0</v>
      </c>
      <c r="X1479">
        <v>0</v>
      </c>
      <c r="Y1479">
        <v>1</v>
      </c>
      <c r="Z1479">
        <v>1</v>
      </c>
      <c r="AA1479">
        <v>0</v>
      </c>
      <c r="AB1479">
        <v>0</v>
      </c>
      <c r="AC1479">
        <v>7225</v>
      </c>
      <c r="AD1479">
        <f>AC1479/AY1479</f>
        <v>0.13828254041773769</v>
      </c>
      <c r="AE1479">
        <v>0</v>
      </c>
      <c r="AF1479">
        <f>AE1479/AY1479</f>
        <v>0</v>
      </c>
      <c r="AG1479">
        <f>LN(AE1479+1)/LN(AY1479)</f>
        <v>0</v>
      </c>
      <c r="AH1479">
        <v>1</v>
      </c>
      <c r="AI1479">
        <v>0</v>
      </c>
      <c r="AJ1479">
        <v>1</v>
      </c>
      <c r="AK1479">
        <v>1</v>
      </c>
      <c r="AL1479">
        <v>0</v>
      </c>
      <c r="AM1479" s="1">
        <f>(AI1479+AK1479+AJ1479)*(0.75+0.25*AL1479)</f>
        <v>1.5</v>
      </c>
      <c r="AN1479">
        <v>0</v>
      </c>
      <c r="AO1479">
        <v>0</v>
      </c>
      <c r="AP1479">
        <v>0</v>
      </c>
      <c r="AQ1479">
        <v>0</v>
      </c>
      <c r="AR1479">
        <v>0</v>
      </c>
      <c r="AS1479">
        <f>IF(AR1479&gt;0.75,AR1479,0)</f>
        <v>0</v>
      </c>
      <c r="AT1479">
        <v>0</v>
      </c>
      <c r="AU1479" t="s">
        <v>90</v>
      </c>
      <c r="AV1479">
        <v>0</v>
      </c>
      <c r="AW1479">
        <v>2</v>
      </c>
      <c r="AX1479">
        <v>0</v>
      </c>
      <c r="AY1479">
        <v>52248.1</v>
      </c>
    </row>
    <row r="1480" spans="1:51" ht="12.75" customHeight="1" x14ac:dyDescent="0.2">
      <c r="A1480" t="s">
        <v>65</v>
      </c>
      <c r="B1480">
        <v>2002</v>
      </c>
      <c r="C1480" t="s">
        <v>90</v>
      </c>
      <c r="D1480" t="s">
        <v>90</v>
      </c>
      <c r="E1480">
        <v>0</v>
      </c>
      <c r="F1480">
        <v>0</v>
      </c>
      <c r="G1480">
        <v>1</v>
      </c>
      <c r="H1480">
        <v>0</v>
      </c>
      <c r="I1480" s="1">
        <f>G1480+H1480</f>
        <v>1</v>
      </c>
      <c r="J1480">
        <v>1</v>
      </c>
      <c r="K1480">
        <v>1</v>
      </c>
      <c r="L1480" t="s">
        <v>90</v>
      </c>
      <c r="M1480">
        <v>0</v>
      </c>
      <c r="N1480" t="s">
        <v>90</v>
      </c>
      <c r="O1480">
        <v>1</v>
      </c>
      <c r="P1480">
        <v>1</v>
      </c>
      <c r="Q1480">
        <v>1</v>
      </c>
      <c r="R1480">
        <v>0</v>
      </c>
      <c r="S1480" t="s">
        <v>90</v>
      </c>
      <c r="T1480" t="s">
        <v>90</v>
      </c>
      <c r="U1480" t="s">
        <v>90</v>
      </c>
      <c r="V1480">
        <v>0</v>
      </c>
      <c r="W1480">
        <v>0</v>
      </c>
      <c r="X1480">
        <v>1</v>
      </c>
      <c r="Y1480">
        <v>1</v>
      </c>
      <c r="Z1480">
        <v>1</v>
      </c>
      <c r="AA1480">
        <v>1</v>
      </c>
      <c r="AB1480">
        <v>1</v>
      </c>
      <c r="AC1480">
        <v>720732</v>
      </c>
      <c r="AD1480">
        <f>AC1480/AY1480</f>
        <v>10.652891096133381</v>
      </c>
      <c r="AE1480">
        <v>9447.66</v>
      </c>
      <c r="AF1480">
        <f>AE1480/AY1480</f>
        <v>0.13964260376019866</v>
      </c>
      <c r="AG1480">
        <f>LN(AE1480+1)/LN(AY1480)</f>
        <v>0.82300582204769035</v>
      </c>
      <c r="AH1480">
        <v>0</v>
      </c>
      <c r="AI1480">
        <v>0</v>
      </c>
      <c r="AJ1480">
        <v>1</v>
      </c>
      <c r="AK1480">
        <v>1</v>
      </c>
      <c r="AL1480">
        <v>1</v>
      </c>
      <c r="AM1480" s="1">
        <f>(AI1480+AK1480+AJ1480)*(0.75+0.25*AL1480)</f>
        <v>2</v>
      </c>
      <c r="AN1480">
        <v>1</v>
      </c>
      <c r="AO1480">
        <v>0</v>
      </c>
      <c r="AP1480">
        <v>0</v>
      </c>
      <c r="AQ1480">
        <v>0</v>
      </c>
      <c r="AR1480">
        <v>0</v>
      </c>
      <c r="AS1480">
        <f>IF(AR1480&gt;0.75,AR1480,0)</f>
        <v>0</v>
      </c>
      <c r="AT1480">
        <v>0</v>
      </c>
      <c r="AU1480" t="s">
        <v>90</v>
      </c>
      <c r="AV1480">
        <v>0</v>
      </c>
      <c r="AW1480">
        <v>2</v>
      </c>
      <c r="AX1480">
        <v>1</v>
      </c>
      <c r="AY1480">
        <v>67656</v>
      </c>
    </row>
    <row r="1481" spans="1:51" ht="12.75" customHeight="1" x14ac:dyDescent="0.2">
      <c r="A1481" t="s">
        <v>66</v>
      </c>
      <c r="B1481">
        <v>2002</v>
      </c>
      <c r="C1481" t="s">
        <v>90</v>
      </c>
      <c r="D1481" t="s">
        <v>90</v>
      </c>
      <c r="E1481">
        <v>0</v>
      </c>
      <c r="F1481">
        <v>0</v>
      </c>
      <c r="G1481">
        <v>0</v>
      </c>
      <c r="H1481">
        <v>0</v>
      </c>
      <c r="I1481" s="1">
        <f>G1481+H1481</f>
        <v>0</v>
      </c>
      <c r="J1481">
        <v>0</v>
      </c>
      <c r="K1481">
        <v>0</v>
      </c>
      <c r="L1481" t="s">
        <v>90</v>
      </c>
      <c r="M1481">
        <v>0</v>
      </c>
      <c r="N1481" t="s">
        <v>90</v>
      </c>
      <c r="O1481">
        <v>1</v>
      </c>
      <c r="P1481">
        <v>1</v>
      </c>
      <c r="Q1481">
        <v>0</v>
      </c>
      <c r="R1481">
        <v>0.5</v>
      </c>
      <c r="S1481" t="s">
        <v>90</v>
      </c>
      <c r="T1481" t="s">
        <v>90</v>
      </c>
      <c r="U1481" t="s">
        <v>90</v>
      </c>
      <c r="V1481">
        <v>0</v>
      </c>
      <c r="W1481">
        <v>0</v>
      </c>
      <c r="X1481">
        <v>0</v>
      </c>
      <c r="Y1481">
        <v>1</v>
      </c>
      <c r="Z1481">
        <v>1</v>
      </c>
      <c r="AA1481">
        <v>0</v>
      </c>
      <c r="AB1481">
        <v>0</v>
      </c>
      <c r="AC1481">
        <v>6135</v>
      </c>
      <c r="AD1481">
        <f>AC1481/AY1481</f>
        <v>0.13790762549369132</v>
      </c>
      <c r="AE1481">
        <v>0</v>
      </c>
      <c r="AF1481">
        <f>AE1481/AY1481</f>
        <v>0</v>
      </c>
      <c r="AG1481">
        <f>LN(AE1481+1)/LN(AY1481)</f>
        <v>0</v>
      </c>
      <c r="AH1481">
        <v>1</v>
      </c>
      <c r="AI1481">
        <v>0</v>
      </c>
      <c r="AJ1481">
        <v>1</v>
      </c>
      <c r="AK1481">
        <v>1</v>
      </c>
      <c r="AL1481">
        <v>1</v>
      </c>
      <c r="AM1481" s="1">
        <f>(AI1481+AK1481+AJ1481)*(0.75+0.25*AL1481)</f>
        <v>2</v>
      </c>
      <c r="AN1481">
        <v>0</v>
      </c>
      <c r="AO1481">
        <v>0</v>
      </c>
      <c r="AP1481">
        <v>0</v>
      </c>
      <c r="AQ1481">
        <v>1</v>
      </c>
      <c r="AR1481">
        <v>0</v>
      </c>
      <c r="AS1481">
        <f>IF(AR1481&gt;0.75,AR1481,0)</f>
        <v>0</v>
      </c>
      <c r="AT1481">
        <v>0</v>
      </c>
      <c r="AU1481" t="s">
        <v>90</v>
      </c>
      <c r="AV1481">
        <v>0</v>
      </c>
      <c r="AW1481">
        <v>2</v>
      </c>
      <c r="AX1481">
        <v>0</v>
      </c>
      <c r="AY1481">
        <v>44486.3</v>
      </c>
    </row>
    <row r="1482" spans="1:51" ht="12.75" customHeight="1" x14ac:dyDescent="0.2">
      <c r="A1482" t="s">
        <v>67</v>
      </c>
      <c r="B1482">
        <v>2002</v>
      </c>
      <c r="C1482" t="s">
        <v>90</v>
      </c>
      <c r="D1482" t="s">
        <v>90</v>
      </c>
      <c r="E1482">
        <v>0</v>
      </c>
      <c r="F1482">
        <v>0</v>
      </c>
      <c r="G1482">
        <v>1</v>
      </c>
      <c r="H1482">
        <v>1</v>
      </c>
      <c r="I1482" s="1">
        <f>G1482+H1482</f>
        <v>2</v>
      </c>
      <c r="J1482">
        <v>1</v>
      </c>
      <c r="K1482">
        <v>1</v>
      </c>
      <c r="L1482" t="s">
        <v>90</v>
      </c>
      <c r="M1482">
        <v>0</v>
      </c>
      <c r="N1482" t="s">
        <v>90</v>
      </c>
      <c r="O1482">
        <v>1</v>
      </c>
      <c r="P1482">
        <v>1</v>
      </c>
      <c r="Q1482">
        <v>1</v>
      </c>
      <c r="R1482">
        <v>1</v>
      </c>
      <c r="S1482" t="s">
        <v>90</v>
      </c>
      <c r="T1482" t="s">
        <v>90</v>
      </c>
      <c r="U1482" t="s">
        <v>90</v>
      </c>
      <c r="V1482">
        <v>0</v>
      </c>
      <c r="W1482">
        <v>0</v>
      </c>
      <c r="X1482">
        <v>1</v>
      </c>
      <c r="Y1482">
        <v>1</v>
      </c>
      <c r="Z1482">
        <v>1</v>
      </c>
      <c r="AA1482">
        <v>0</v>
      </c>
      <c r="AB1482">
        <v>0</v>
      </c>
      <c r="AC1482">
        <v>350977</v>
      </c>
      <c r="AD1482">
        <f>AC1482/AY1482</f>
        <v>1.0191324900983774</v>
      </c>
      <c r="AE1482">
        <v>4381.4059999999999</v>
      </c>
      <c r="AF1482">
        <f>AE1482/AY1482</f>
        <v>1.2722295782663739E-2</v>
      </c>
      <c r="AG1482">
        <f>LN(AE1482+1)/LN(AY1482)</f>
        <v>0.65769930163677903</v>
      </c>
      <c r="AH1482">
        <v>0</v>
      </c>
      <c r="AI1482">
        <v>0</v>
      </c>
      <c r="AJ1482">
        <v>0</v>
      </c>
      <c r="AK1482">
        <v>0</v>
      </c>
      <c r="AL1482">
        <v>0</v>
      </c>
      <c r="AM1482" s="1">
        <f>(AI1482+AK1482+AJ1482)*(0.75+0.25*AL1482)</f>
        <v>0</v>
      </c>
      <c r="AN1482">
        <v>0</v>
      </c>
      <c r="AO1482">
        <v>0</v>
      </c>
      <c r="AP1482">
        <v>0</v>
      </c>
      <c r="AQ1482">
        <v>0</v>
      </c>
      <c r="AR1482">
        <v>0</v>
      </c>
      <c r="AS1482">
        <f>IF(AR1482&gt;0.75,AR1482,0)</f>
        <v>0</v>
      </c>
      <c r="AT1482">
        <v>0</v>
      </c>
      <c r="AU1482" t="s">
        <v>90</v>
      </c>
      <c r="AV1482">
        <v>0</v>
      </c>
      <c r="AW1482">
        <v>2</v>
      </c>
      <c r="AX1482">
        <v>1</v>
      </c>
      <c r="AY1482">
        <v>344388</v>
      </c>
    </row>
    <row r="1483" spans="1:51" ht="12.75" customHeight="1" x14ac:dyDescent="0.2">
      <c r="A1483" t="s">
        <v>68</v>
      </c>
      <c r="B1483">
        <v>2002</v>
      </c>
      <c r="C1483" t="s">
        <v>90</v>
      </c>
      <c r="D1483" t="s">
        <v>90</v>
      </c>
      <c r="E1483">
        <v>0</v>
      </c>
      <c r="F1483">
        <v>0</v>
      </c>
      <c r="G1483">
        <v>1</v>
      </c>
      <c r="H1483">
        <v>1</v>
      </c>
      <c r="I1483" s="1">
        <f>G1483+H1483</f>
        <v>2</v>
      </c>
      <c r="J1483">
        <v>0</v>
      </c>
      <c r="K1483">
        <v>1</v>
      </c>
      <c r="L1483" t="s">
        <v>90</v>
      </c>
      <c r="M1483">
        <v>0</v>
      </c>
      <c r="N1483" t="s">
        <v>90</v>
      </c>
      <c r="O1483">
        <v>1</v>
      </c>
      <c r="P1483">
        <v>1</v>
      </c>
      <c r="Q1483">
        <v>1</v>
      </c>
      <c r="R1483">
        <v>0</v>
      </c>
      <c r="S1483" t="s">
        <v>90</v>
      </c>
      <c r="T1483" t="s">
        <v>90</v>
      </c>
      <c r="U1483" t="s">
        <v>90</v>
      </c>
      <c r="V1483">
        <v>0</v>
      </c>
      <c r="W1483">
        <v>1</v>
      </c>
      <c r="X1483">
        <v>0</v>
      </c>
      <c r="Y1483">
        <v>1</v>
      </c>
      <c r="Z1483">
        <v>1</v>
      </c>
      <c r="AA1483">
        <v>0</v>
      </c>
      <c r="AB1483">
        <v>0</v>
      </c>
      <c r="AC1483">
        <v>33545</v>
      </c>
      <c r="AD1483">
        <f>AC1483/AY1483</f>
        <v>0.7127195312134823</v>
      </c>
      <c r="AE1483">
        <v>121.601</v>
      </c>
      <c r="AF1483">
        <f>AE1483/AY1483</f>
        <v>2.5836162681499675E-3</v>
      </c>
      <c r="AG1483">
        <f>LN(AE1483+1)/LN(AY1483)</f>
        <v>0.44695570637475129</v>
      </c>
      <c r="AH1483">
        <v>1</v>
      </c>
      <c r="AI1483">
        <v>1</v>
      </c>
      <c r="AJ1483">
        <v>1</v>
      </c>
      <c r="AK1483">
        <v>1</v>
      </c>
      <c r="AL1483">
        <v>1</v>
      </c>
      <c r="AM1483" s="1">
        <f>(AI1483+AK1483+AJ1483)*(0.75+0.25*AL1483)</f>
        <v>3</v>
      </c>
      <c r="AN1483">
        <v>0</v>
      </c>
      <c r="AO1483">
        <v>0</v>
      </c>
      <c r="AP1483">
        <v>1</v>
      </c>
      <c r="AQ1483">
        <v>1</v>
      </c>
      <c r="AR1483">
        <v>0</v>
      </c>
      <c r="AS1483">
        <f>IF(AR1483&gt;0.75,AR1483,0)</f>
        <v>0</v>
      </c>
      <c r="AT1483">
        <v>0</v>
      </c>
      <c r="AU1483" t="s">
        <v>90</v>
      </c>
      <c r="AV1483">
        <v>0</v>
      </c>
      <c r="AW1483">
        <v>2</v>
      </c>
      <c r="AX1483">
        <v>0</v>
      </c>
      <c r="AY1483">
        <v>47066.2</v>
      </c>
    </row>
    <row r="1484" spans="1:51" ht="12.75" customHeight="1" x14ac:dyDescent="0.2">
      <c r="A1484" t="s">
        <v>70</v>
      </c>
      <c r="B1484">
        <v>2002</v>
      </c>
      <c r="C1484" t="s">
        <v>90</v>
      </c>
      <c r="D1484" t="s">
        <v>90</v>
      </c>
      <c r="E1484">
        <v>0</v>
      </c>
      <c r="F1484">
        <v>0</v>
      </c>
      <c r="G1484">
        <v>1</v>
      </c>
      <c r="H1484">
        <v>1</v>
      </c>
      <c r="I1484" s="1">
        <f>G1484+H1484</f>
        <v>2</v>
      </c>
      <c r="J1484">
        <v>1</v>
      </c>
      <c r="K1484">
        <v>1</v>
      </c>
      <c r="L1484" t="s">
        <v>90</v>
      </c>
      <c r="M1484">
        <v>2</v>
      </c>
      <c r="N1484" t="s">
        <v>90</v>
      </c>
      <c r="O1484">
        <v>1</v>
      </c>
      <c r="P1484">
        <v>1</v>
      </c>
      <c r="Q1484">
        <v>1</v>
      </c>
      <c r="R1484">
        <v>1</v>
      </c>
      <c r="S1484" t="s">
        <v>90</v>
      </c>
      <c r="T1484" t="s">
        <v>90</v>
      </c>
      <c r="U1484" t="s">
        <v>90</v>
      </c>
      <c r="V1484">
        <v>0</v>
      </c>
      <c r="W1484">
        <v>1</v>
      </c>
      <c r="X1484">
        <v>0</v>
      </c>
      <c r="Y1484">
        <v>1</v>
      </c>
      <c r="Z1484">
        <v>1</v>
      </c>
      <c r="AA1484">
        <v>0</v>
      </c>
      <c r="AB1484">
        <v>0</v>
      </c>
      <c r="AC1484">
        <v>38707</v>
      </c>
      <c r="AD1484">
        <f>AC1484/AY1484</f>
        <v>5.5870542351450204E-2</v>
      </c>
      <c r="AE1484">
        <v>0</v>
      </c>
      <c r="AF1484">
        <f>AE1484/AY1484</f>
        <v>0</v>
      </c>
      <c r="AG1484">
        <f>LN(AE1484+1)/LN(AY1484)</f>
        <v>0</v>
      </c>
      <c r="AH1484">
        <v>1</v>
      </c>
      <c r="AI1484">
        <v>0</v>
      </c>
      <c r="AJ1484">
        <v>0</v>
      </c>
      <c r="AK1484">
        <v>0</v>
      </c>
      <c r="AL1484">
        <v>0</v>
      </c>
      <c r="AM1484" s="1">
        <f>(AI1484+AK1484+AJ1484)*(0.75+0.25*AL1484)</f>
        <v>0</v>
      </c>
      <c r="AN1484">
        <v>0</v>
      </c>
      <c r="AO1484">
        <v>0</v>
      </c>
      <c r="AP1484">
        <v>0</v>
      </c>
      <c r="AQ1484">
        <v>0</v>
      </c>
      <c r="AR1484">
        <v>0</v>
      </c>
      <c r="AS1484">
        <f>IF(AR1484&gt;0.75,AR1484,0)</f>
        <v>0</v>
      </c>
      <c r="AT1484">
        <v>0</v>
      </c>
      <c r="AU1484" t="s">
        <v>90</v>
      </c>
      <c r="AV1484">
        <v>1</v>
      </c>
      <c r="AW1484">
        <v>2</v>
      </c>
      <c r="AX1484">
        <v>0</v>
      </c>
      <c r="AY1484">
        <v>692798</v>
      </c>
    </row>
    <row r="1485" spans="1:51" ht="12.75" customHeight="1" x14ac:dyDescent="0.2">
      <c r="A1485" t="s">
        <v>71</v>
      </c>
      <c r="B1485">
        <v>2002</v>
      </c>
      <c r="C1485" t="s">
        <v>90</v>
      </c>
      <c r="D1485" t="s">
        <v>90</v>
      </c>
      <c r="E1485">
        <v>0</v>
      </c>
      <c r="F1485">
        <v>0</v>
      </c>
      <c r="G1485">
        <v>1</v>
      </c>
      <c r="H1485">
        <v>1</v>
      </c>
      <c r="I1485" s="1">
        <f>G1485+H1485</f>
        <v>2</v>
      </c>
      <c r="J1485">
        <v>1</v>
      </c>
      <c r="K1485">
        <v>1</v>
      </c>
      <c r="L1485" t="s">
        <v>90</v>
      </c>
      <c r="M1485">
        <v>0</v>
      </c>
      <c r="N1485" t="s">
        <v>90</v>
      </c>
      <c r="O1485">
        <v>1</v>
      </c>
      <c r="P1485">
        <v>1</v>
      </c>
      <c r="Q1485">
        <v>1</v>
      </c>
      <c r="R1485">
        <v>0</v>
      </c>
      <c r="S1485" t="s">
        <v>90</v>
      </c>
      <c r="T1485" t="s">
        <v>90</v>
      </c>
      <c r="U1485" t="s">
        <v>90</v>
      </c>
      <c r="V1485">
        <v>0</v>
      </c>
      <c r="W1485">
        <v>0</v>
      </c>
      <c r="X1485">
        <v>0</v>
      </c>
      <c r="Y1485">
        <v>0</v>
      </c>
      <c r="Z1485">
        <v>1</v>
      </c>
      <c r="AA1485">
        <v>0</v>
      </c>
      <c r="AB1485">
        <v>0</v>
      </c>
      <c r="AC1485">
        <v>11130</v>
      </c>
      <c r="AD1485">
        <f>AC1485/AY1485</f>
        <v>4.7355455237819692E-2</v>
      </c>
      <c r="AE1485">
        <v>0</v>
      </c>
      <c r="AF1485">
        <f>AE1485/AY1485</f>
        <v>0</v>
      </c>
      <c r="AG1485">
        <f>LN(AE1485+1)/LN(AY1485)</f>
        <v>0</v>
      </c>
      <c r="AH1485">
        <v>0</v>
      </c>
      <c r="AI1485">
        <v>0</v>
      </c>
      <c r="AJ1485">
        <v>1</v>
      </c>
      <c r="AK1485">
        <v>1</v>
      </c>
      <c r="AL1485">
        <v>1</v>
      </c>
      <c r="AM1485" s="1">
        <f>(AI1485+AK1485+AJ1485)*(0.75+0.25*AL1485)</f>
        <v>2</v>
      </c>
      <c r="AN1485">
        <v>0</v>
      </c>
      <c r="AO1485">
        <v>0</v>
      </c>
      <c r="AP1485">
        <v>0</v>
      </c>
      <c r="AQ1485">
        <v>0</v>
      </c>
      <c r="AR1485">
        <v>0</v>
      </c>
      <c r="AS1485">
        <f>IF(AR1485&gt;0.75,AR1485,0)</f>
        <v>0</v>
      </c>
      <c r="AT1485">
        <v>0</v>
      </c>
      <c r="AU1485" t="s">
        <v>90</v>
      </c>
      <c r="AV1485">
        <v>0</v>
      </c>
      <c r="AW1485">
        <v>2</v>
      </c>
      <c r="AX1485">
        <v>0</v>
      </c>
      <c r="AY1485">
        <v>235031</v>
      </c>
    </row>
    <row r="1486" spans="1:51" ht="12.75" customHeight="1" x14ac:dyDescent="0.2">
      <c r="A1486" t="s">
        <v>72</v>
      </c>
      <c r="B1486">
        <v>2002</v>
      </c>
      <c r="C1486" t="s">
        <v>90</v>
      </c>
      <c r="D1486" t="s">
        <v>90</v>
      </c>
      <c r="E1486">
        <v>0</v>
      </c>
      <c r="F1486">
        <v>0</v>
      </c>
      <c r="G1486">
        <v>1</v>
      </c>
      <c r="H1486">
        <v>0</v>
      </c>
      <c r="I1486" s="1">
        <f>G1486+H1486</f>
        <v>1</v>
      </c>
      <c r="J1486">
        <v>0</v>
      </c>
      <c r="K1486">
        <v>1</v>
      </c>
      <c r="L1486" t="s">
        <v>90</v>
      </c>
      <c r="M1486">
        <v>0</v>
      </c>
      <c r="N1486" t="s">
        <v>90</v>
      </c>
      <c r="O1486">
        <v>1</v>
      </c>
      <c r="P1486">
        <v>1</v>
      </c>
      <c r="Q1486">
        <v>1</v>
      </c>
      <c r="R1486">
        <v>1</v>
      </c>
      <c r="S1486" t="s">
        <v>90</v>
      </c>
      <c r="T1486" t="s">
        <v>90</v>
      </c>
      <c r="U1486" t="s">
        <v>90</v>
      </c>
      <c r="V1486">
        <v>0</v>
      </c>
      <c r="W1486">
        <v>0</v>
      </c>
      <c r="X1486">
        <v>0</v>
      </c>
      <c r="Y1486">
        <v>1</v>
      </c>
      <c r="Z1486">
        <v>1</v>
      </c>
      <c r="AA1486">
        <v>0</v>
      </c>
      <c r="AB1486">
        <v>0</v>
      </c>
      <c r="AC1486">
        <v>16585</v>
      </c>
      <c r="AD1486">
        <f>AC1486/AY1486</f>
        <v>0.97254474233574928</v>
      </c>
      <c r="AE1486">
        <v>0</v>
      </c>
      <c r="AF1486">
        <f>AE1486/AY1486</f>
        <v>0</v>
      </c>
      <c r="AG1486">
        <f>LN(AE1486+1)/LN(AY1486)</f>
        <v>0</v>
      </c>
      <c r="AH1486">
        <v>0</v>
      </c>
      <c r="AI1486">
        <v>1</v>
      </c>
      <c r="AJ1486">
        <v>1</v>
      </c>
      <c r="AK1486">
        <v>1</v>
      </c>
      <c r="AL1486">
        <v>0</v>
      </c>
      <c r="AM1486" s="1">
        <f>(AI1486+AK1486+AJ1486)*(0.75+0.25*AL1486)</f>
        <v>2.25</v>
      </c>
      <c r="AN1486">
        <v>0</v>
      </c>
      <c r="AO1486">
        <v>0</v>
      </c>
      <c r="AP1486">
        <v>0</v>
      </c>
      <c r="AQ1486">
        <v>0</v>
      </c>
      <c r="AR1486">
        <v>0</v>
      </c>
      <c r="AS1486">
        <f>IF(AR1486&gt;0.75,AR1486,0)</f>
        <v>0</v>
      </c>
      <c r="AT1486">
        <v>0</v>
      </c>
      <c r="AU1486" t="s">
        <v>90</v>
      </c>
      <c r="AV1486">
        <v>0</v>
      </c>
      <c r="AW1486">
        <v>2</v>
      </c>
      <c r="AX1486">
        <v>0</v>
      </c>
      <c r="AY1486">
        <v>17053.2</v>
      </c>
    </row>
    <row r="1487" spans="1:51" ht="12.75" customHeight="1" x14ac:dyDescent="0.2">
      <c r="A1487" t="s">
        <v>73</v>
      </c>
      <c r="B1487">
        <v>2002</v>
      </c>
      <c r="C1487" t="s">
        <v>90</v>
      </c>
      <c r="D1487" t="s">
        <v>90</v>
      </c>
      <c r="E1487">
        <v>0</v>
      </c>
      <c r="F1487">
        <v>0</v>
      </c>
      <c r="G1487">
        <v>1</v>
      </c>
      <c r="H1487">
        <v>0</v>
      </c>
      <c r="I1487" s="1">
        <f>G1487+H1487</f>
        <v>1</v>
      </c>
      <c r="J1487">
        <v>0</v>
      </c>
      <c r="K1487">
        <v>1</v>
      </c>
      <c r="L1487" t="s">
        <v>90</v>
      </c>
      <c r="M1487">
        <v>0</v>
      </c>
      <c r="N1487" t="s">
        <v>90</v>
      </c>
      <c r="O1487">
        <v>1</v>
      </c>
      <c r="P1487">
        <v>1</v>
      </c>
      <c r="Q1487">
        <v>1</v>
      </c>
      <c r="R1487">
        <v>0</v>
      </c>
      <c r="S1487" t="s">
        <v>90</v>
      </c>
      <c r="T1487" t="s">
        <v>90</v>
      </c>
      <c r="U1487" t="s">
        <v>90</v>
      </c>
      <c r="V1487">
        <v>0</v>
      </c>
      <c r="W1487">
        <v>0</v>
      </c>
      <c r="X1487">
        <v>0</v>
      </c>
      <c r="Y1487">
        <v>1</v>
      </c>
      <c r="Z1487">
        <v>1</v>
      </c>
      <c r="AA1487">
        <v>0</v>
      </c>
      <c r="AB1487">
        <v>0</v>
      </c>
      <c r="AC1487">
        <v>17411</v>
      </c>
      <c r="AD1487">
        <f>AC1487/AY1487</f>
        <v>5.1691070813590319E-2</v>
      </c>
      <c r="AE1487">
        <v>0</v>
      </c>
      <c r="AF1487">
        <f>AE1487/AY1487</f>
        <v>0</v>
      </c>
      <c r="AG1487">
        <f>LN(AE1487+1)/LN(AY1487)</f>
        <v>0</v>
      </c>
      <c r="AH1487">
        <v>1</v>
      </c>
      <c r="AI1487">
        <v>0</v>
      </c>
      <c r="AJ1487">
        <v>0</v>
      </c>
      <c r="AK1487">
        <v>1</v>
      </c>
      <c r="AL1487">
        <v>1</v>
      </c>
      <c r="AM1487" s="1">
        <f>(AI1487+AK1487+AJ1487)*(0.75+0.25*AL1487)</f>
        <v>1</v>
      </c>
      <c r="AN1487">
        <v>0</v>
      </c>
      <c r="AO1487">
        <v>0</v>
      </c>
      <c r="AP1487">
        <v>0</v>
      </c>
      <c r="AQ1487">
        <v>0</v>
      </c>
      <c r="AR1487">
        <v>0</v>
      </c>
      <c r="AS1487">
        <f>IF(AR1487&gt;0.75,AR1487,0)</f>
        <v>0</v>
      </c>
      <c r="AT1487">
        <v>0</v>
      </c>
      <c r="AU1487" t="s">
        <v>90</v>
      </c>
      <c r="AV1487">
        <v>0</v>
      </c>
      <c r="AW1487">
        <v>2</v>
      </c>
      <c r="AX1487">
        <v>0</v>
      </c>
      <c r="AY1487">
        <v>336828</v>
      </c>
    </row>
    <row r="1488" spans="1:51" ht="12.75" customHeight="1" x14ac:dyDescent="0.2">
      <c r="A1488" t="s">
        <v>74</v>
      </c>
      <c r="B1488">
        <v>2002</v>
      </c>
      <c r="C1488" t="s">
        <v>90</v>
      </c>
      <c r="D1488" t="s">
        <v>90</v>
      </c>
      <c r="E1488">
        <v>0</v>
      </c>
      <c r="F1488">
        <v>0</v>
      </c>
      <c r="G1488">
        <v>1</v>
      </c>
      <c r="H1488">
        <v>1</v>
      </c>
      <c r="I1488" s="1">
        <f>G1488+H1488</f>
        <v>2</v>
      </c>
      <c r="J1488">
        <v>0</v>
      </c>
      <c r="K1488">
        <v>1</v>
      </c>
      <c r="L1488" t="s">
        <v>90</v>
      </c>
      <c r="M1488">
        <v>0</v>
      </c>
      <c r="N1488" t="s">
        <v>90</v>
      </c>
      <c r="O1488">
        <v>1</v>
      </c>
      <c r="P1488">
        <v>1</v>
      </c>
      <c r="Q1488">
        <v>1</v>
      </c>
      <c r="R1488">
        <v>0</v>
      </c>
      <c r="S1488" t="s">
        <v>90</v>
      </c>
      <c r="T1488" t="s">
        <v>90</v>
      </c>
      <c r="U1488" t="s">
        <v>90</v>
      </c>
      <c r="V1488">
        <v>0</v>
      </c>
      <c r="W1488">
        <v>0</v>
      </c>
      <c r="X1488">
        <v>0</v>
      </c>
      <c r="Y1488">
        <v>1</v>
      </c>
      <c r="Z1488">
        <v>1</v>
      </c>
      <c r="AA1488">
        <v>0</v>
      </c>
      <c r="AB1488">
        <v>0</v>
      </c>
      <c r="AC1488">
        <v>10080</v>
      </c>
      <c r="AD1488">
        <f>AC1488/AY1488</f>
        <v>0.10836577318656651</v>
      </c>
      <c r="AE1488">
        <v>0</v>
      </c>
      <c r="AF1488">
        <f>AE1488/AY1488</f>
        <v>0</v>
      </c>
      <c r="AG1488">
        <f>LN(AE1488+1)/LN(AY1488)</f>
        <v>0</v>
      </c>
      <c r="AH1488">
        <v>1</v>
      </c>
      <c r="AI1488">
        <v>0</v>
      </c>
      <c r="AJ1488">
        <v>1</v>
      </c>
      <c r="AK1488">
        <v>1</v>
      </c>
      <c r="AL1488">
        <v>0</v>
      </c>
      <c r="AM1488" s="1">
        <f>(AI1488+AK1488+AJ1488)*(0.75+0.25*AL1488)</f>
        <v>1.5</v>
      </c>
      <c r="AN1488">
        <v>0</v>
      </c>
      <c r="AO1488">
        <v>0</v>
      </c>
      <c r="AP1488">
        <v>0.75</v>
      </c>
      <c r="AQ1488">
        <v>0</v>
      </c>
      <c r="AR1488">
        <v>0</v>
      </c>
      <c r="AS1488">
        <f>IF(AR1488&gt;0.75,AR1488,0)</f>
        <v>0</v>
      </c>
      <c r="AT1488">
        <v>0</v>
      </c>
      <c r="AU1488" t="s">
        <v>90</v>
      </c>
      <c r="AV1488">
        <v>0</v>
      </c>
      <c r="AW1488">
        <v>2</v>
      </c>
      <c r="AX1488">
        <v>0</v>
      </c>
      <c r="AY1488">
        <v>93018.3</v>
      </c>
    </row>
    <row r="1489" spans="1:51" ht="12.75" customHeight="1" x14ac:dyDescent="0.2">
      <c r="A1489" t="s">
        <v>75</v>
      </c>
      <c r="B1489">
        <v>2002</v>
      </c>
      <c r="C1489" t="s">
        <v>90</v>
      </c>
      <c r="D1489" t="s">
        <v>90</v>
      </c>
      <c r="E1489">
        <v>0</v>
      </c>
      <c r="F1489">
        <v>0</v>
      </c>
      <c r="G1489">
        <v>1</v>
      </c>
      <c r="H1489">
        <v>1</v>
      </c>
      <c r="I1489" s="1">
        <f>G1489+H1489</f>
        <v>2</v>
      </c>
      <c r="J1489">
        <v>1</v>
      </c>
      <c r="K1489">
        <v>1</v>
      </c>
      <c r="L1489" t="s">
        <v>90</v>
      </c>
      <c r="M1489">
        <v>0</v>
      </c>
      <c r="N1489" t="s">
        <v>90</v>
      </c>
      <c r="O1489">
        <v>1</v>
      </c>
      <c r="P1489">
        <v>0</v>
      </c>
      <c r="Q1489">
        <v>1</v>
      </c>
      <c r="R1489">
        <v>1</v>
      </c>
      <c r="S1489" t="s">
        <v>90</v>
      </c>
      <c r="T1489" t="s">
        <v>90</v>
      </c>
      <c r="U1489" t="s">
        <v>90</v>
      </c>
      <c r="V1489" t="s">
        <v>90</v>
      </c>
      <c r="W1489">
        <v>0</v>
      </c>
      <c r="X1489">
        <v>0</v>
      </c>
      <c r="Y1489">
        <v>1</v>
      </c>
      <c r="Z1489">
        <v>1</v>
      </c>
      <c r="AA1489">
        <v>1</v>
      </c>
      <c r="AB1489">
        <v>0</v>
      </c>
      <c r="AC1489">
        <v>1918</v>
      </c>
      <c r="AD1489">
        <f>AC1489/AY1489</f>
        <v>1.877998629198081E-2</v>
      </c>
      <c r="AE1489">
        <v>0</v>
      </c>
      <c r="AF1489">
        <f>AE1489/AY1489</f>
        <v>0</v>
      </c>
      <c r="AG1489">
        <f>LN(AE1489+1)/LN(AY1489)</f>
        <v>0</v>
      </c>
      <c r="AH1489">
        <v>1</v>
      </c>
      <c r="AI1489">
        <v>0</v>
      </c>
      <c r="AJ1489">
        <v>1</v>
      </c>
      <c r="AK1489">
        <v>1</v>
      </c>
      <c r="AL1489">
        <v>0</v>
      </c>
      <c r="AM1489" s="1">
        <f>(AI1489+AK1489+AJ1489)*(0.75+0.25*AL1489)</f>
        <v>1.5</v>
      </c>
      <c r="AN1489">
        <v>0</v>
      </c>
      <c r="AO1489">
        <v>1</v>
      </c>
      <c r="AP1489">
        <v>0</v>
      </c>
      <c r="AQ1489">
        <v>0</v>
      </c>
      <c r="AR1489">
        <v>0</v>
      </c>
      <c r="AS1489">
        <f>IF(AR1489&gt;0.75,AR1489,0)</f>
        <v>0</v>
      </c>
      <c r="AT1489">
        <v>0</v>
      </c>
      <c r="AU1489" t="s">
        <v>90</v>
      </c>
      <c r="AV1489">
        <v>0</v>
      </c>
      <c r="AW1489">
        <v>2</v>
      </c>
      <c r="AX1489">
        <v>0</v>
      </c>
      <c r="AY1489">
        <v>102130</v>
      </c>
    </row>
    <row r="1490" spans="1:51" ht="12.75" customHeight="1" x14ac:dyDescent="0.2">
      <c r="A1490" t="s">
        <v>76</v>
      </c>
      <c r="B1490">
        <v>2002</v>
      </c>
      <c r="C1490" t="s">
        <v>90</v>
      </c>
      <c r="D1490" t="s">
        <v>90</v>
      </c>
      <c r="E1490">
        <v>0</v>
      </c>
      <c r="F1490">
        <v>0</v>
      </c>
      <c r="G1490">
        <v>1</v>
      </c>
      <c r="H1490">
        <v>0</v>
      </c>
      <c r="I1490" s="1">
        <f>G1490+H1490</f>
        <v>1</v>
      </c>
      <c r="J1490">
        <v>1</v>
      </c>
      <c r="K1490">
        <v>1</v>
      </c>
      <c r="L1490" t="s">
        <v>90</v>
      </c>
      <c r="M1490">
        <v>0</v>
      </c>
      <c r="N1490" t="s">
        <v>90</v>
      </c>
      <c r="O1490">
        <v>1</v>
      </c>
      <c r="P1490">
        <v>1</v>
      </c>
      <c r="Q1490">
        <v>1</v>
      </c>
      <c r="R1490">
        <v>0</v>
      </c>
      <c r="S1490" t="s">
        <v>90</v>
      </c>
      <c r="T1490" t="s">
        <v>90</v>
      </c>
      <c r="U1490" t="s">
        <v>90</v>
      </c>
      <c r="V1490">
        <v>0</v>
      </c>
      <c r="W1490">
        <v>0</v>
      </c>
      <c r="X1490">
        <v>0</v>
      </c>
      <c r="Y1490">
        <v>1</v>
      </c>
      <c r="Z1490">
        <v>1</v>
      </c>
      <c r="AA1490">
        <v>0</v>
      </c>
      <c r="AB1490">
        <v>0</v>
      </c>
      <c r="AC1490">
        <v>29734</v>
      </c>
      <c r="AD1490">
        <f>AC1490/AY1490</f>
        <v>7.5921764886119902E-2</v>
      </c>
      <c r="AE1490">
        <v>0</v>
      </c>
      <c r="AF1490">
        <f>AE1490/AY1490</f>
        <v>0</v>
      </c>
      <c r="AG1490">
        <f>LN(AE1490+1)/LN(AY1490)</f>
        <v>0</v>
      </c>
      <c r="AH1490">
        <v>1</v>
      </c>
      <c r="AI1490">
        <v>0</v>
      </c>
      <c r="AJ1490">
        <v>0</v>
      </c>
      <c r="AK1490">
        <v>1</v>
      </c>
      <c r="AL1490">
        <v>1</v>
      </c>
      <c r="AM1490" s="1">
        <f>(AI1490+AK1490+AJ1490)*(0.75+0.25*AL1490)</f>
        <v>1</v>
      </c>
      <c r="AN1490">
        <v>0</v>
      </c>
      <c r="AO1490">
        <v>0</v>
      </c>
      <c r="AP1490">
        <v>0.5</v>
      </c>
      <c r="AQ1490">
        <v>1</v>
      </c>
      <c r="AR1490">
        <v>0</v>
      </c>
      <c r="AS1490">
        <f>IF(AR1490&gt;0.75,AR1490,0)</f>
        <v>0</v>
      </c>
      <c r="AT1490">
        <v>0</v>
      </c>
      <c r="AU1490" t="s">
        <v>90</v>
      </c>
      <c r="AV1490">
        <v>0</v>
      </c>
      <c r="AW1490">
        <v>2</v>
      </c>
      <c r="AX1490">
        <v>0</v>
      </c>
      <c r="AY1490">
        <v>391640</v>
      </c>
    </row>
    <row r="1491" spans="1:51" ht="12.75" customHeight="1" x14ac:dyDescent="0.2">
      <c r="A1491" t="s">
        <v>77</v>
      </c>
      <c r="B1491">
        <v>2002</v>
      </c>
      <c r="C1491" t="s">
        <v>90</v>
      </c>
      <c r="D1491" t="s">
        <v>90</v>
      </c>
      <c r="E1491">
        <v>0</v>
      </c>
      <c r="F1491">
        <v>0</v>
      </c>
      <c r="G1491">
        <v>1</v>
      </c>
      <c r="H1491">
        <v>0</v>
      </c>
      <c r="I1491" s="1">
        <f>G1491+H1491</f>
        <v>1</v>
      </c>
      <c r="J1491">
        <v>0</v>
      </c>
      <c r="K1491">
        <v>1</v>
      </c>
      <c r="L1491" t="s">
        <v>90</v>
      </c>
      <c r="M1491">
        <v>0</v>
      </c>
      <c r="N1491" t="s">
        <v>90</v>
      </c>
      <c r="O1491">
        <v>1</v>
      </c>
      <c r="P1491">
        <v>0</v>
      </c>
      <c r="Q1491">
        <v>1</v>
      </c>
      <c r="R1491">
        <v>1</v>
      </c>
      <c r="S1491" t="s">
        <v>90</v>
      </c>
      <c r="T1491" t="s">
        <v>90</v>
      </c>
      <c r="U1491" t="s">
        <v>90</v>
      </c>
      <c r="V1491">
        <v>0</v>
      </c>
      <c r="W1491">
        <v>1</v>
      </c>
      <c r="X1491">
        <v>0</v>
      </c>
      <c r="Y1491">
        <v>1</v>
      </c>
      <c r="Z1491">
        <v>1</v>
      </c>
      <c r="AA1491">
        <v>0</v>
      </c>
      <c r="AB1491">
        <v>0</v>
      </c>
      <c r="AC1491">
        <v>5435</v>
      </c>
      <c r="AD1491">
        <f>AC1491/AY1491</f>
        <v>0.15973361077312831</v>
      </c>
      <c r="AE1491">
        <v>301.47699999999998</v>
      </c>
      <c r="AF1491">
        <f>AE1491/AY1491</f>
        <v>8.8603513845538912E-3</v>
      </c>
      <c r="AG1491">
        <f>LN(AE1491+1)/LN(AY1491)</f>
        <v>0.54739630692863173</v>
      </c>
      <c r="AH1491">
        <v>0</v>
      </c>
      <c r="AI1491">
        <v>0</v>
      </c>
      <c r="AJ1491">
        <v>0</v>
      </c>
      <c r="AK1491">
        <v>0</v>
      </c>
      <c r="AL1491">
        <v>0</v>
      </c>
      <c r="AM1491" s="1">
        <f>(AI1491+AK1491+AJ1491)*(0.75+0.25*AL1491)</f>
        <v>0</v>
      </c>
      <c r="AN1491">
        <v>0</v>
      </c>
      <c r="AO1491">
        <v>0</v>
      </c>
      <c r="AP1491">
        <v>1</v>
      </c>
      <c r="AQ1491">
        <v>0</v>
      </c>
      <c r="AR1491">
        <v>0</v>
      </c>
      <c r="AS1491">
        <f>IF(AR1491&gt;0.75,AR1491,0)</f>
        <v>0</v>
      </c>
      <c r="AT1491">
        <v>0</v>
      </c>
      <c r="AU1491" t="s">
        <v>90</v>
      </c>
      <c r="AV1491">
        <v>0</v>
      </c>
      <c r="AW1491">
        <v>2</v>
      </c>
      <c r="AX1491">
        <v>0</v>
      </c>
      <c r="AY1491">
        <v>34025.4</v>
      </c>
    </row>
    <row r="1492" spans="1:51" ht="12.75" customHeight="1" x14ac:dyDescent="0.2">
      <c r="A1492" t="s">
        <v>78</v>
      </c>
      <c r="B1492">
        <v>2002</v>
      </c>
      <c r="C1492" t="s">
        <v>90</v>
      </c>
      <c r="D1492" t="s">
        <v>90</v>
      </c>
      <c r="E1492">
        <v>0</v>
      </c>
      <c r="F1492">
        <v>0</v>
      </c>
      <c r="G1492">
        <v>1</v>
      </c>
      <c r="H1492">
        <v>0</v>
      </c>
      <c r="I1492" s="1">
        <f>G1492+H1492</f>
        <v>1</v>
      </c>
      <c r="J1492">
        <v>0</v>
      </c>
      <c r="K1492">
        <v>1</v>
      </c>
      <c r="L1492" t="s">
        <v>90</v>
      </c>
      <c r="M1492">
        <v>0</v>
      </c>
      <c r="N1492" t="s">
        <v>90</v>
      </c>
      <c r="O1492">
        <v>1</v>
      </c>
      <c r="P1492">
        <v>1</v>
      </c>
      <c r="Q1492">
        <v>1</v>
      </c>
      <c r="R1492">
        <v>1</v>
      </c>
      <c r="S1492" t="s">
        <v>90</v>
      </c>
      <c r="T1492" t="s">
        <v>90</v>
      </c>
      <c r="U1492" t="s">
        <v>90</v>
      </c>
      <c r="V1492">
        <v>0</v>
      </c>
      <c r="W1492">
        <v>0</v>
      </c>
      <c r="X1492">
        <v>0</v>
      </c>
      <c r="Y1492">
        <v>0</v>
      </c>
      <c r="Z1492">
        <v>1</v>
      </c>
      <c r="AA1492">
        <v>0</v>
      </c>
      <c r="AB1492">
        <v>0</v>
      </c>
      <c r="AC1492">
        <v>28996</v>
      </c>
      <c r="AD1492">
        <f>AC1492/AY1492</f>
        <v>0.27306029814764243</v>
      </c>
      <c r="AE1492">
        <v>0</v>
      </c>
      <c r="AF1492">
        <f>AE1492/AY1492</f>
        <v>0</v>
      </c>
      <c r="AG1492">
        <f>LN(AE1492+1)/LN(AY1492)</f>
        <v>0</v>
      </c>
      <c r="AH1492">
        <v>1</v>
      </c>
      <c r="AI1492">
        <v>1</v>
      </c>
      <c r="AJ1492">
        <v>1</v>
      </c>
      <c r="AK1492">
        <v>1</v>
      </c>
      <c r="AL1492">
        <v>1</v>
      </c>
      <c r="AM1492" s="1">
        <f>(AI1492+AK1492+AJ1492)*(0.75+0.25*AL1492)</f>
        <v>3</v>
      </c>
      <c r="AN1492">
        <v>0</v>
      </c>
      <c r="AO1492">
        <v>0</v>
      </c>
      <c r="AP1492">
        <v>0.75</v>
      </c>
      <c r="AQ1492">
        <v>0</v>
      </c>
      <c r="AR1492">
        <v>0</v>
      </c>
      <c r="AS1492">
        <f>IF(AR1492&gt;0.75,AR1492,0)</f>
        <v>0</v>
      </c>
      <c r="AT1492">
        <v>0</v>
      </c>
      <c r="AU1492" t="s">
        <v>90</v>
      </c>
      <c r="AV1492">
        <v>0</v>
      </c>
      <c r="AW1492">
        <v>2</v>
      </c>
      <c r="AX1492">
        <v>0</v>
      </c>
      <c r="AY1492">
        <v>106189</v>
      </c>
    </row>
    <row r="1493" spans="1:51" ht="12.75" customHeight="1" x14ac:dyDescent="0.2">
      <c r="A1493" t="s">
        <v>80</v>
      </c>
      <c r="B1493">
        <v>2002</v>
      </c>
      <c r="C1493" t="s">
        <v>90</v>
      </c>
      <c r="D1493" t="s">
        <v>90</v>
      </c>
      <c r="E1493">
        <v>0</v>
      </c>
      <c r="F1493">
        <v>0</v>
      </c>
      <c r="G1493">
        <v>1</v>
      </c>
      <c r="H1493">
        <v>0</v>
      </c>
      <c r="I1493" s="1">
        <f>G1493+H1493</f>
        <v>1</v>
      </c>
      <c r="J1493">
        <v>0</v>
      </c>
      <c r="K1493">
        <v>1</v>
      </c>
      <c r="L1493" t="s">
        <v>90</v>
      </c>
      <c r="M1493">
        <v>0</v>
      </c>
      <c r="N1493" t="s">
        <v>90</v>
      </c>
      <c r="O1493">
        <v>1</v>
      </c>
      <c r="P1493">
        <v>1</v>
      </c>
      <c r="Q1493">
        <v>1</v>
      </c>
      <c r="R1493">
        <v>1</v>
      </c>
      <c r="S1493" t="s">
        <v>90</v>
      </c>
      <c r="T1493" t="s">
        <v>90</v>
      </c>
      <c r="U1493" t="s">
        <v>90</v>
      </c>
      <c r="V1493" t="s">
        <v>90</v>
      </c>
      <c r="W1493">
        <v>0</v>
      </c>
      <c r="X1493">
        <v>1</v>
      </c>
      <c r="Y1493">
        <v>1</v>
      </c>
      <c r="Z1493">
        <v>1</v>
      </c>
      <c r="AA1493">
        <v>1</v>
      </c>
      <c r="AB1493">
        <v>0</v>
      </c>
      <c r="AC1493">
        <v>1366</v>
      </c>
      <c r="AD1493">
        <f>AC1493/AY1493</f>
        <v>6.3368357571962047E-2</v>
      </c>
      <c r="AE1493">
        <v>66.277000000000001</v>
      </c>
      <c r="AF1493">
        <f>AE1493/AY1493</f>
        <v>3.0745714749611489E-3</v>
      </c>
      <c r="AG1493">
        <f>LN(AE1493+1)/LN(AY1493)</f>
        <v>0.42179153403380681</v>
      </c>
      <c r="AH1493">
        <v>1</v>
      </c>
      <c r="AI1493">
        <v>1</v>
      </c>
      <c r="AJ1493">
        <v>1</v>
      </c>
      <c r="AK1493">
        <v>1</v>
      </c>
      <c r="AL1493">
        <v>0</v>
      </c>
      <c r="AM1493" s="1">
        <f>(AI1493+AK1493+AJ1493)*(0.75+0.25*AL1493)</f>
        <v>2.25</v>
      </c>
      <c r="AN1493">
        <v>0</v>
      </c>
      <c r="AO1493">
        <v>0</v>
      </c>
      <c r="AP1493">
        <v>0</v>
      </c>
      <c r="AQ1493">
        <v>0</v>
      </c>
      <c r="AR1493">
        <v>0</v>
      </c>
      <c r="AS1493">
        <f>IF(AR1493&gt;0.75,AR1493,0)</f>
        <v>0</v>
      </c>
      <c r="AT1493">
        <v>0</v>
      </c>
      <c r="AU1493" t="s">
        <v>90</v>
      </c>
      <c r="AV1493">
        <v>0</v>
      </c>
      <c r="AW1493">
        <v>2</v>
      </c>
      <c r="AX1493">
        <v>1</v>
      </c>
      <c r="AY1493">
        <v>21556.5</v>
      </c>
    </row>
    <row r="1494" spans="1:51" ht="12.75" customHeight="1" x14ac:dyDescent="0.2">
      <c r="A1494" t="s">
        <v>81</v>
      </c>
      <c r="B1494">
        <v>2002</v>
      </c>
      <c r="C1494" t="s">
        <v>90</v>
      </c>
      <c r="D1494" t="s">
        <v>90</v>
      </c>
      <c r="E1494">
        <v>0</v>
      </c>
      <c r="F1494">
        <v>0</v>
      </c>
      <c r="G1494">
        <v>1</v>
      </c>
      <c r="H1494">
        <v>0</v>
      </c>
      <c r="I1494" s="1">
        <f>G1494+H1494</f>
        <v>1</v>
      </c>
      <c r="J1494">
        <v>1</v>
      </c>
      <c r="K1494">
        <v>1</v>
      </c>
      <c r="L1494" t="s">
        <v>90</v>
      </c>
      <c r="M1494">
        <v>0</v>
      </c>
      <c r="N1494" t="s">
        <v>90</v>
      </c>
      <c r="O1494">
        <v>1</v>
      </c>
      <c r="P1494">
        <v>1</v>
      </c>
      <c r="Q1494">
        <v>0</v>
      </c>
      <c r="R1494">
        <v>0</v>
      </c>
      <c r="S1494" t="s">
        <v>90</v>
      </c>
      <c r="T1494" t="s">
        <v>90</v>
      </c>
      <c r="U1494" t="s">
        <v>90</v>
      </c>
      <c r="V1494">
        <v>0</v>
      </c>
      <c r="W1494">
        <v>0</v>
      </c>
      <c r="X1494">
        <v>0</v>
      </c>
      <c r="Y1494">
        <v>0</v>
      </c>
      <c r="Z1494">
        <v>0</v>
      </c>
      <c r="AA1494">
        <v>0</v>
      </c>
      <c r="AB1494">
        <v>0</v>
      </c>
      <c r="AC1494">
        <v>0</v>
      </c>
      <c r="AD1494">
        <f>AC1494/AY1494</f>
        <v>0</v>
      </c>
      <c r="AE1494">
        <v>0</v>
      </c>
      <c r="AF1494">
        <f>AE1494/AY1494</f>
        <v>0</v>
      </c>
      <c r="AG1494">
        <f>LN(AE1494+1)/LN(AY1494)</f>
        <v>0</v>
      </c>
      <c r="AH1494">
        <v>0</v>
      </c>
      <c r="AI1494">
        <v>1</v>
      </c>
      <c r="AJ1494">
        <v>1</v>
      </c>
      <c r="AK1494">
        <v>1</v>
      </c>
      <c r="AL1494">
        <v>1</v>
      </c>
      <c r="AM1494" s="1">
        <f>(AI1494+AK1494+AJ1494)*(0.75+0.25*AL1494)</f>
        <v>3</v>
      </c>
      <c r="AN1494">
        <v>0</v>
      </c>
      <c r="AO1494">
        <v>0</v>
      </c>
      <c r="AP1494">
        <v>0</v>
      </c>
      <c r="AQ1494">
        <v>0</v>
      </c>
      <c r="AR1494">
        <v>0</v>
      </c>
      <c r="AS1494">
        <f>IF(AR1494&gt;0.75,AR1494,0)</f>
        <v>0</v>
      </c>
      <c r="AT1494">
        <v>0</v>
      </c>
      <c r="AU1494" t="s">
        <v>90</v>
      </c>
      <c r="AV1494">
        <v>0</v>
      </c>
      <c r="AW1494">
        <v>2</v>
      </c>
      <c r="AX1494">
        <v>0</v>
      </c>
      <c r="AY1494">
        <v>163674</v>
      </c>
    </row>
    <row r="1495" spans="1:51" ht="12.75" customHeight="1" x14ac:dyDescent="0.2">
      <c r="A1495" t="s">
        <v>82</v>
      </c>
      <c r="B1495">
        <v>2002</v>
      </c>
      <c r="C1495" t="s">
        <v>90</v>
      </c>
      <c r="D1495" t="s">
        <v>90</v>
      </c>
      <c r="E1495">
        <v>1</v>
      </c>
      <c r="F1495">
        <v>0</v>
      </c>
      <c r="G1495">
        <v>1</v>
      </c>
      <c r="H1495">
        <v>1</v>
      </c>
      <c r="I1495" s="1">
        <f>G1495+H1495</f>
        <v>2</v>
      </c>
      <c r="J1495">
        <v>0</v>
      </c>
      <c r="K1495">
        <v>1</v>
      </c>
      <c r="L1495" t="s">
        <v>90</v>
      </c>
      <c r="M1495">
        <v>0</v>
      </c>
      <c r="N1495" t="s">
        <v>90</v>
      </c>
      <c r="O1495">
        <v>1</v>
      </c>
      <c r="P1495">
        <v>0</v>
      </c>
      <c r="Q1495">
        <v>1</v>
      </c>
      <c r="R1495">
        <v>0</v>
      </c>
      <c r="S1495" t="s">
        <v>90</v>
      </c>
      <c r="T1495" t="s">
        <v>90</v>
      </c>
      <c r="U1495" t="s">
        <v>90</v>
      </c>
      <c r="V1495">
        <v>0</v>
      </c>
      <c r="W1495">
        <v>0</v>
      </c>
      <c r="X1495">
        <v>0</v>
      </c>
      <c r="Y1495">
        <v>1</v>
      </c>
      <c r="Z1495">
        <v>1</v>
      </c>
      <c r="AA1495">
        <v>0</v>
      </c>
      <c r="AB1495">
        <v>0</v>
      </c>
      <c r="AC1495">
        <v>33957</v>
      </c>
      <c r="AD1495">
        <f>AC1495/AY1495</f>
        <v>5.3667016997637242E-2</v>
      </c>
      <c r="AE1495">
        <v>0</v>
      </c>
      <c r="AF1495">
        <f>AE1495/AY1495</f>
        <v>0</v>
      </c>
      <c r="AG1495">
        <f>LN(AE1495+1)/LN(AY1495)</f>
        <v>0</v>
      </c>
      <c r="AH1495">
        <v>1</v>
      </c>
      <c r="AI1495">
        <v>1</v>
      </c>
      <c r="AJ1495">
        <v>1</v>
      </c>
      <c r="AK1495">
        <v>1</v>
      </c>
      <c r="AL1495">
        <v>0</v>
      </c>
      <c r="AM1495" s="1">
        <f>(AI1495+AK1495+AJ1495)*(0.75+0.25*AL1495)</f>
        <v>2.25</v>
      </c>
      <c r="AN1495">
        <v>0</v>
      </c>
      <c r="AO1495">
        <v>0</v>
      </c>
      <c r="AP1495">
        <v>0.5</v>
      </c>
      <c r="AQ1495">
        <v>0</v>
      </c>
      <c r="AR1495">
        <v>0.5</v>
      </c>
      <c r="AS1495">
        <f>IF(AR1495&gt;0.75,AR1495,0)</f>
        <v>0</v>
      </c>
      <c r="AT1495">
        <v>0</v>
      </c>
      <c r="AU1495" t="s">
        <v>90</v>
      </c>
      <c r="AV1495">
        <v>1</v>
      </c>
      <c r="AW1495">
        <v>2</v>
      </c>
      <c r="AX1495">
        <v>0</v>
      </c>
      <c r="AY1495">
        <v>632735</v>
      </c>
    </row>
    <row r="1496" spans="1:51" ht="12.75" customHeight="1" x14ac:dyDescent="0.2">
      <c r="A1496" t="s">
        <v>83</v>
      </c>
      <c r="B1496">
        <v>2002</v>
      </c>
      <c r="C1496" t="s">
        <v>90</v>
      </c>
      <c r="D1496" t="s">
        <v>90</v>
      </c>
      <c r="E1496">
        <v>0</v>
      </c>
      <c r="F1496">
        <v>0</v>
      </c>
      <c r="G1496">
        <v>1</v>
      </c>
      <c r="H1496">
        <v>0</v>
      </c>
      <c r="I1496" s="1">
        <f>G1496+H1496</f>
        <v>1</v>
      </c>
      <c r="J1496">
        <v>0</v>
      </c>
      <c r="K1496">
        <v>1</v>
      </c>
      <c r="L1496" t="s">
        <v>90</v>
      </c>
      <c r="M1496">
        <v>0</v>
      </c>
      <c r="N1496" t="s">
        <v>90</v>
      </c>
      <c r="O1496">
        <v>1</v>
      </c>
      <c r="P1496">
        <v>1</v>
      </c>
      <c r="Q1496">
        <v>1</v>
      </c>
      <c r="R1496">
        <v>0</v>
      </c>
      <c r="S1496" t="s">
        <v>90</v>
      </c>
      <c r="T1496" t="s">
        <v>90</v>
      </c>
      <c r="U1496" t="s">
        <v>90</v>
      </c>
      <c r="V1496" t="s">
        <v>90</v>
      </c>
      <c r="W1496">
        <v>0</v>
      </c>
      <c r="X1496">
        <v>0</v>
      </c>
      <c r="Y1496">
        <v>0</v>
      </c>
      <c r="Z1496">
        <v>0</v>
      </c>
      <c r="AA1496">
        <v>0</v>
      </c>
      <c r="AB1496">
        <v>0</v>
      </c>
      <c r="AC1496">
        <v>0</v>
      </c>
      <c r="AD1496">
        <f>AC1496/AY1496</f>
        <v>0</v>
      </c>
      <c r="AE1496">
        <v>0</v>
      </c>
      <c r="AF1496">
        <f>AE1496/AY1496</f>
        <v>0</v>
      </c>
      <c r="AG1496">
        <f>LN(AE1496+1)/LN(AY1496)</f>
        <v>0</v>
      </c>
      <c r="AH1496">
        <v>1</v>
      </c>
      <c r="AI1496">
        <v>0</v>
      </c>
      <c r="AJ1496">
        <v>1</v>
      </c>
      <c r="AK1496">
        <v>1</v>
      </c>
      <c r="AL1496">
        <v>0</v>
      </c>
      <c r="AM1496" s="1">
        <f>(AI1496+AK1496+AJ1496)*(0.75+0.25*AL1496)</f>
        <v>1.5</v>
      </c>
      <c r="AN1496">
        <v>0</v>
      </c>
      <c r="AO1496">
        <v>0</v>
      </c>
      <c r="AP1496">
        <v>0</v>
      </c>
      <c r="AQ1496">
        <v>1</v>
      </c>
      <c r="AR1496">
        <v>0</v>
      </c>
      <c r="AS1496">
        <f>IF(AR1496&gt;0.75,AR1496,0)</f>
        <v>0</v>
      </c>
      <c r="AT1496">
        <v>0</v>
      </c>
      <c r="AU1496" t="s">
        <v>90</v>
      </c>
      <c r="AV1496">
        <v>1</v>
      </c>
      <c r="AW1496">
        <v>2</v>
      </c>
      <c r="AX1496">
        <v>0</v>
      </c>
      <c r="AY1496">
        <v>59517.5</v>
      </c>
    </row>
    <row r="1497" spans="1:51" ht="12.75" customHeight="1" x14ac:dyDescent="0.2">
      <c r="A1497" t="s">
        <v>84</v>
      </c>
      <c r="B1497">
        <v>2002</v>
      </c>
      <c r="C1497" t="s">
        <v>90</v>
      </c>
      <c r="D1497" t="s">
        <v>90</v>
      </c>
      <c r="E1497">
        <v>0</v>
      </c>
      <c r="F1497">
        <v>0</v>
      </c>
      <c r="G1497">
        <v>1</v>
      </c>
      <c r="H1497">
        <v>0</v>
      </c>
      <c r="I1497" s="1">
        <f>G1497+H1497</f>
        <v>1</v>
      </c>
      <c r="J1497">
        <v>1</v>
      </c>
      <c r="K1497">
        <v>1</v>
      </c>
      <c r="L1497" t="s">
        <v>90</v>
      </c>
      <c r="M1497">
        <v>0</v>
      </c>
      <c r="N1497" t="s">
        <v>90</v>
      </c>
      <c r="O1497">
        <v>1</v>
      </c>
      <c r="P1497">
        <v>1</v>
      </c>
      <c r="Q1497">
        <v>1</v>
      </c>
      <c r="R1497">
        <v>2</v>
      </c>
      <c r="S1497" t="s">
        <v>90</v>
      </c>
      <c r="T1497" t="s">
        <v>90</v>
      </c>
      <c r="U1497" t="s">
        <v>90</v>
      </c>
      <c r="V1497">
        <v>0</v>
      </c>
      <c r="W1497">
        <v>0</v>
      </c>
      <c r="X1497">
        <v>0</v>
      </c>
      <c r="Y1497">
        <v>0</v>
      </c>
      <c r="Z1497">
        <v>1</v>
      </c>
      <c r="AA1497">
        <v>0</v>
      </c>
      <c r="AB1497">
        <v>0</v>
      </c>
      <c r="AC1497">
        <v>0</v>
      </c>
      <c r="AD1497">
        <f>AC1497/AY1497</f>
        <v>0</v>
      </c>
      <c r="AE1497">
        <v>0</v>
      </c>
      <c r="AF1497">
        <f>AE1497/AY1497</f>
        <v>0</v>
      </c>
      <c r="AG1497">
        <f>LN(AE1497+1)/LN(AY1497)</f>
        <v>0</v>
      </c>
      <c r="AH1497">
        <v>1</v>
      </c>
      <c r="AI1497">
        <v>0</v>
      </c>
      <c r="AJ1497">
        <v>0</v>
      </c>
      <c r="AK1497">
        <v>0</v>
      </c>
      <c r="AL1497">
        <v>0</v>
      </c>
      <c r="AM1497" s="1">
        <f>(AI1497+AK1497+AJ1497)*(0.75+0.25*AL1497)</f>
        <v>0</v>
      </c>
      <c r="AN1497">
        <v>0</v>
      </c>
      <c r="AO1497">
        <v>0</v>
      </c>
      <c r="AP1497">
        <v>0</v>
      </c>
      <c r="AQ1497">
        <v>0</v>
      </c>
      <c r="AR1497">
        <v>0</v>
      </c>
      <c r="AS1497">
        <f>IF(AR1497&gt;0.75,AR1497,0)</f>
        <v>0</v>
      </c>
      <c r="AT1497">
        <v>0</v>
      </c>
      <c r="AU1497" t="s">
        <v>90</v>
      </c>
      <c r="AV1497">
        <v>0</v>
      </c>
      <c r="AW1497">
        <v>2</v>
      </c>
      <c r="AX1497">
        <v>0</v>
      </c>
      <c r="AY1497">
        <v>18527.7</v>
      </c>
    </row>
    <row r="1498" spans="1:51" ht="12.75" customHeight="1" x14ac:dyDescent="0.2">
      <c r="A1498" t="s">
        <v>85</v>
      </c>
      <c r="B1498">
        <v>2002</v>
      </c>
      <c r="C1498" t="s">
        <v>90</v>
      </c>
      <c r="D1498" t="s">
        <v>90</v>
      </c>
      <c r="E1498">
        <v>0</v>
      </c>
      <c r="F1498">
        <v>0</v>
      </c>
      <c r="G1498">
        <v>1</v>
      </c>
      <c r="H1498">
        <v>0</v>
      </c>
      <c r="I1498" s="1">
        <f>G1498+H1498</f>
        <v>1</v>
      </c>
      <c r="J1498">
        <v>1</v>
      </c>
      <c r="K1498">
        <v>1</v>
      </c>
      <c r="L1498" t="s">
        <v>90</v>
      </c>
      <c r="M1498">
        <v>0</v>
      </c>
      <c r="N1498" t="s">
        <v>90</v>
      </c>
      <c r="O1498">
        <v>0</v>
      </c>
      <c r="P1498">
        <v>1</v>
      </c>
      <c r="Q1498">
        <v>1</v>
      </c>
      <c r="R1498">
        <v>1</v>
      </c>
      <c r="S1498" t="s">
        <v>90</v>
      </c>
      <c r="T1498" t="s">
        <v>90</v>
      </c>
      <c r="U1498" t="s">
        <v>90</v>
      </c>
      <c r="V1498">
        <v>0</v>
      </c>
      <c r="W1498">
        <v>0</v>
      </c>
      <c r="X1498">
        <v>0</v>
      </c>
      <c r="Y1498">
        <v>1</v>
      </c>
      <c r="Z1498">
        <v>1</v>
      </c>
      <c r="AA1498">
        <v>0</v>
      </c>
      <c r="AB1498">
        <v>0</v>
      </c>
      <c r="AC1498">
        <v>54</v>
      </c>
      <c r="AD1498">
        <f>AC1498/AY1498</f>
        <v>2.1991447770311546E-4</v>
      </c>
      <c r="AE1498">
        <v>0</v>
      </c>
      <c r="AF1498">
        <f>AE1498/AY1498</f>
        <v>0</v>
      </c>
      <c r="AG1498">
        <f>LN(AE1498+1)/LN(AY1498)</f>
        <v>0</v>
      </c>
      <c r="AH1498">
        <v>0.5</v>
      </c>
      <c r="AI1498">
        <v>0</v>
      </c>
      <c r="AJ1498">
        <v>1</v>
      </c>
      <c r="AK1498">
        <v>1</v>
      </c>
      <c r="AL1498">
        <v>1</v>
      </c>
      <c r="AM1498" s="1">
        <f>(AI1498+AK1498+AJ1498)*(0.75+0.25*AL1498)</f>
        <v>2</v>
      </c>
      <c r="AN1498">
        <v>0</v>
      </c>
      <c r="AO1498">
        <v>0</v>
      </c>
      <c r="AP1498">
        <v>0</v>
      </c>
      <c r="AQ1498">
        <v>0.5</v>
      </c>
      <c r="AR1498">
        <v>0.5</v>
      </c>
      <c r="AS1498">
        <f>IF(AR1498&gt;0.75,AR1498,0)</f>
        <v>0</v>
      </c>
      <c r="AT1498">
        <v>0</v>
      </c>
      <c r="AU1498" t="s">
        <v>90</v>
      </c>
      <c r="AV1498">
        <v>0</v>
      </c>
      <c r="AW1498">
        <v>2</v>
      </c>
      <c r="AX1498">
        <v>0</v>
      </c>
      <c r="AY1498">
        <v>245550</v>
      </c>
    </row>
    <row r="1499" spans="1:51" ht="12.75" customHeight="1" x14ac:dyDescent="0.2">
      <c r="A1499" t="s">
        <v>86</v>
      </c>
      <c r="B1499">
        <v>2002</v>
      </c>
      <c r="C1499" t="s">
        <v>90</v>
      </c>
      <c r="D1499" t="s">
        <v>90</v>
      </c>
      <c r="E1499">
        <v>0</v>
      </c>
      <c r="F1499">
        <v>1</v>
      </c>
      <c r="G1499">
        <v>1</v>
      </c>
      <c r="H1499">
        <v>1</v>
      </c>
      <c r="I1499" s="1">
        <f>G1499+H1499</f>
        <v>2</v>
      </c>
      <c r="J1499">
        <v>1</v>
      </c>
      <c r="K1499">
        <v>1</v>
      </c>
      <c r="L1499" t="s">
        <v>90</v>
      </c>
      <c r="M1499">
        <v>0</v>
      </c>
      <c r="N1499" t="s">
        <v>90</v>
      </c>
      <c r="O1499">
        <v>1</v>
      </c>
      <c r="P1499">
        <v>0</v>
      </c>
      <c r="Q1499">
        <v>1</v>
      </c>
      <c r="R1499">
        <v>0</v>
      </c>
      <c r="S1499" t="s">
        <v>90</v>
      </c>
      <c r="T1499" t="s">
        <v>90</v>
      </c>
      <c r="U1499" t="s">
        <v>90</v>
      </c>
      <c r="V1499" t="s">
        <v>90</v>
      </c>
      <c r="W1499">
        <v>0</v>
      </c>
      <c r="X1499">
        <v>0</v>
      </c>
      <c r="Y1499">
        <v>1</v>
      </c>
      <c r="Z1499">
        <v>1</v>
      </c>
      <c r="AA1499">
        <v>0</v>
      </c>
      <c r="AB1499">
        <v>0</v>
      </c>
      <c r="AC1499">
        <v>2087</v>
      </c>
      <c r="AD1499">
        <f>AC1499/AY1499</f>
        <v>1.0436200163018747E-2</v>
      </c>
      <c r="AE1499">
        <v>0</v>
      </c>
      <c r="AF1499">
        <f>AE1499/AY1499</f>
        <v>0</v>
      </c>
      <c r="AG1499">
        <f>LN(AE1499+1)/LN(AY1499)</f>
        <v>0</v>
      </c>
      <c r="AH1499">
        <v>1</v>
      </c>
      <c r="AI1499">
        <v>0</v>
      </c>
      <c r="AJ1499">
        <v>1</v>
      </c>
      <c r="AK1499">
        <v>1</v>
      </c>
      <c r="AL1499">
        <v>0</v>
      </c>
      <c r="AM1499" s="1">
        <f>(AI1499+AK1499+AJ1499)*(0.75+0.25*AL1499)</f>
        <v>1.5</v>
      </c>
      <c r="AN1499">
        <v>0</v>
      </c>
      <c r="AO1499">
        <v>0</v>
      </c>
      <c r="AP1499">
        <v>0</v>
      </c>
      <c r="AQ1499">
        <v>1</v>
      </c>
      <c r="AR1499">
        <v>0</v>
      </c>
      <c r="AS1499">
        <f>IF(AR1499&gt;0.75,AR1499,0)</f>
        <v>0</v>
      </c>
      <c r="AT1499">
        <v>0</v>
      </c>
      <c r="AU1499" t="s">
        <v>90</v>
      </c>
      <c r="AV1499">
        <v>0</v>
      </c>
      <c r="AW1499">
        <v>2</v>
      </c>
      <c r="AX1499">
        <v>0</v>
      </c>
      <c r="AY1499">
        <v>199977</v>
      </c>
    </row>
    <row r="1500" spans="1:51" ht="12.75" customHeight="1" x14ac:dyDescent="0.2">
      <c r="A1500" t="s">
        <v>87</v>
      </c>
      <c r="B1500">
        <v>2002</v>
      </c>
      <c r="C1500" t="s">
        <v>90</v>
      </c>
      <c r="D1500" t="s">
        <v>90</v>
      </c>
      <c r="E1500">
        <v>0</v>
      </c>
      <c r="F1500">
        <v>0</v>
      </c>
      <c r="G1500">
        <v>1</v>
      </c>
      <c r="H1500">
        <v>0</v>
      </c>
      <c r="I1500" s="1">
        <f>G1500+H1500</f>
        <v>1</v>
      </c>
      <c r="J1500">
        <v>1</v>
      </c>
      <c r="K1500">
        <v>1</v>
      </c>
      <c r="L1500" t="s">
        <v>90</v>
      </c>
      <c r="M1500">
        <v>0</v>
      </c>
      <c r="N1500" t="s">
        <v>90</v>
      </c>
      <c r="O1500">
        <v>0</v>
      </c>
      <c r="P1500">
        <v>1</v>
      </c>
      <c r="Q1500">
        <v>1</v>
      </c>
      <c r="R1500">
        <v>1</v>
      </c>
      <c r="S1500" t="s">
        <v>90</v>
      </c>
      <c r="T1500" t="s">
        <v>90</v>
      </c>
      <c r="U1500" t="s">
        <v>90</v>
      </c>
      <c r="V1500">
        <v>0</v>
      </c>
      <c r="W1500">
        <v>1</v>
      </c>
      <c r="X1500">
        <v>0</v>
      </c>
      <c r="Y1500">
        <v>1</v>
      </c>
      <c r="Z1500">
        <v>1</v>
      </c>
      <c r="AA1500">
        <v>1</v>
      </c>
      <c r="AB1500">
        <v>0</v>
      </c>
      <c r="AC1500">
        <v>11973</v>
      </c>
      <c r="AD1500">
        <f>AC1500/AY1500</f>
        <v>0.2791501227533113</v>
      </c>
      <c r="AH1500">
        <v>0</v>
      </c>
      <c r="AI1500">
        <v>0</v>
      </c>
      <c r="AJ1500">
        <v>1</v>
      </c>
      <c r="AK1500">
        <v>1</v>
      </c>
      <c r="AL1500">
        <v>1</v>
      </c>
      <c r="AM1500" s="1">
        <f>(AI1500+AK1500+AJ1500)*(0.75+0.25*AL1500)</f>
        <v>2</v>
      </c>
      <c r="AN1500">
        <v>0</v>
      </c>
      <c r="AO1500">
        <v>0</v>
      </c>
      <c r="AP1500">
        <v>0</v>
      </c>
      <c r="AQ1500">
        <v>0</v>
      </c>
      <c r="AR1500">
        <v>0</v>
      </c>
      <c r="AS1500">
        <f>IF(AR1500&gt;0.75,AR1500,0)</f>
        <v>0</v>
      </c>
      <c r="AT1500">
        <v>0</v>
      </c>
      <c r="AU1500" t="s">
        <v>90</v>
      </c>
      <c r="AV1500">
        <v>0</v>
      </c>
      <c r="AW1500">
        <v>2</v>
      </c>
      <c r="AX1500">
        <v>0</v>
      </c>
      <c r="AY1500">
        <v>42890.9</v>
      </c>
    </row>
    <row r="1501" spans="1:51" ht="12.75" customHeight="1" x14ac:dyDescent="0.2">
      <c r="A1501" t="s">
        <v>88</v>
      </c>
      <c r="B1501">
        <v>2002</v>
      </c>
      <c r="C1501" t="s">
        <v>90</v>
      </c>
      <c r="D1501" t="s">
        <v>90</v>
      </c>
      <c r="E1501">
        <v>0</v>
      </c>
      <c r="F1501">
        <v>0</v>
      </c>
      <c r="G1501">
        <v>1</v>
      </c>
      <c r="H1501">
        <v>0</v>
      </c>
      <c r="I1501" s="1">
        <f>G1501+H1501</f>
        <v>1</v>
      </c>
      <c r="J1501">
        <v>0</v>
      </c>
      <c r="K1501">
        <v>1</v>
      </c>
      <c r="L1501" t="s">
        <v>90</v>
      </c>
      <c r="M1501">
        <v>0</v>
      </c>
      <c r="N1501" t="s">
        <v>90</v>
      </c>
      <c r="O1501">
        <v>1</v>
      </c>
      <c r="P1501">
        <v>0</v>
      </c>
      <c r="Q1501">
        <v>0</v>
      </c>
      <c r="R1501">
        <v>0.5</v>
      </c>
      <c r="S1501" t="s">
        <v>90</v>
      </c>
      <c r="T1501" t="s">
        <v>90</v>
      </c>
      <c r="U1501" t="s">
        <v>90</v>
      </c>
      <c r="V1501" t="s">
        <v>90</v>
      </c>
      <c r="W1501">
        <v>0</v>
      </c>
      <c r="X1501">
        <v>0</v>
      </c>
      <c r="Y1501">
        <v>1</v>
      </c>
      <c r="Z1501">
        <v>1</v>
      </c>
      <c r="AA1501">
        <v>0</v>
      </c>
      <c r="AB1501">
        <v>0</v>
      </c>
      <c r="AC1501">
        <v>2489</v>
      </c>
      <c r="AD1501">
        <f>AC1501/AY1501</f>
        <v>1.4924299205516415E-2</v>
      </c>
      <c r="AE1501">
        <v>0</v>
      </c>
      <c r="AF1501">
        <f>AE1501/AY1501</f>
        <v>0</v>
      </c>
      <c r="AG1501">
        <f>LN(AE1501+1)/LN(AY1501)</f>
        <v>0</v>
      </c>
      <c r="AH1501">
        <v>0.5</v>
      </c>
      <c r="AI1501">
        <v>0</v>
      </c>
      <c r="AJ1501">
        <v>1</v>
      </c>
      <c r="AK1501">
        <v>1</v>
      </c>
      <c r="AL1501">
        <v>1</v>
      </c>
      <c r="AM1501" s="1">
        <f>(AI1501+AK1501+AJ1501)*(0.75+0.25*AL1501)</f>
        <v>2</v>
      </c>
      <c r="AN1501">
        <v>0</v>
      </c>
      <c r="AO1501">
        <v>0</v>
      </c>
      <c r="AP1501">
        <v>0</v>
      </c>
      <c r="AQ1501">
        <v>0</v>
      </c>
      <c r="AR1501">
        <v>0</v>
      </c>
      <c r="AS1501">
        <f>IF(AR1501&gt;0.75,AR1501,0)</f>
        <v>0</v>
      </c>
      <c r="AT1501">
        <v>0</v>
      </c>
      <c r="AU1501" t="s">
        <v>90</v>
      </c>
      <c r="AV1501">
        <v>0</v>
      </c>
      <c r="AW1501">
        <v>2</v>
      </c>
      <c r="AX1501">
        <v>0</v>
      </c>
      <c r="AY1501">
        <v>166775</v>
      </c>
    </row>
    <row r="1502" spans="1:51" ht="12.75" customHeight="1" x14ac:dyDescent="0.2">
      <c r="A1502" t="s">
        <v>89</v>
      </c>
      <c r="B1502">
        <v>2002</v>
      </c>
      <c r="C1502" t="s">
        <v>90</v>
      </c>
      <c r="D1502" t="s">
        <v>90</v>
      </c>
      <c r="E1502">
        <v>0</v>
      </c>
      <c r="F1502">
        <v>0</v>
      </c>
      <c r="G1502">
        <v>1</v>
      </c>
      <c r="H1502">
        <v>0</v>
      </c>
      <c r="I1502" s="1">
        <f>G1502+H1502</f>
        <v>1</v>
      </c>
      <c r="J1502">
        <v>0</v>
      </c>
      <c r="K1502">
        <v>1</v>
      </c>
      <c r="L1502" t="s">
        <v>90</v>
      </c>
      <c r="M1502">
        <v>0</v>
      </c>
      <c r="N1502" t="s">
        <v>90</v>
      </c>
      <c r="O1502">
        <v>1</v>
      </c>
      <c r="P1502">
        <v>0</v>
      </c>
      <c r="Q1502">
        <v>1</v>
      </c>
      <c r="R1502">
        <v>0</v>
      </c>
      <c r="S1502" t="s">
        <v>90</v>
      </c>
      <c r="T1502" t="s">
        <v>90</v>
      </c>
      <c r="U1502" t="s">
        <v>90</v>
      </c>
      <c r="V1502">
        <v>0</v>
      </c>
      <c r="W1502">
        <v>0</v>
      </c>
      <c r="X1502">
        <v>0</v>
      </c>
      <c r="Y1502">
        <v>1</v>
      </c>
      <c r="Z1502">
        <v>1</v>
      </c>
      <c r="AA1502">
        <v>0</v>
      </c>
      <c r="AB1502">
        <v>0</v>
      </c>
      <c r="AC1502">
        <v>208</v>
      </c>
      <c r="AD1502">
        <f>AC1502/AY1502</f>
        <v>1.347124084376599E-2</v>
      </c>
      <c r="AE1502">
        <v>0</v>
      </c>
      <c r="AF1502">
        <f>AE1502/AY1502</f>
        <v>0</v>
      </c>
      <c r="AG1502">
        <f>LN(AE1502+1)/LN(AY1502)</f>
        <v>0</v>
      </c>
      <c r="AH1502">
        <v>0</v>
      </c>
      <c r="AI1502">
        <v>1</v>
      </c>
      <c r="AJ1502">
        <v>1</v>
      </c>
      <c r="AK1502">
        <v>1</v>
      </c>
      <c r="AL1502">
        <v>1</v>
      </c>
      <c r="AM1502" s="1">
        <f>(AI1502+AK1502+AJ1502)*(0.75+0.25*AL1502)</f>
        <v>3</v>
      </c>
      <c r="AN1502">
        <v>0</v>
      </c>
      <c r="AO1502">
        <v>0</v>
      </c>
      <c r="AP1502">
        <v>0</v>
      </c>
      <c r="AQ1502">
        <v>1</v>
      </c>
      <c r="AR1502">
        <v>0</v>
      </c>
      <c r="AS1502">
        <f>IF(AR1502&gt;0.75,AR1502,0)</f>
        <v>0</v>
      </c>
      <c r="AT1502">
        <v>0</v>
      </c>
      <c r="AU1502" t="s">
        <v>90</v>
      </c>
      <c r="AV1502">
        <v>0</v>
      </c>
      <c r="AW1502">
        <v>2</v>
      </c>
      <c r="AX1502">
        <v>1</v>
      </c>
      <c r="AY1502">
        <v>15440.3</v>
      </c>
    </row>
    <row r="1503" spans="1:51" ht="12.75" customHeight="1" x14ac:dyDescent="0.2">
      <c r="A1503" t="s">
        <v>34</v>
      </c>
      <c r="B1503">
        <v>2003</v>
      </c>
      <c r="E1503">
        <v>0</v>
      </c>
      <c r="F1503">
        <v>0</v>
      </c>
      <c r="G1503">
        <v>1</v>
      </c>
      <c r="H1503">
        <v>1</v>
      </c>
      <c r="I1503" s="1">
        <f>G1503+H1503</f>
        <v>2</v>
      </c>
      <c r="J1503">
        <v>1</v>
      </c>
      <c r="K1503">
        <v>1</v>
      </c>
      <c r="M1503">
        <v>0</v>
      </c>
      <c r="O1503">
        <v>1</v>
      </c>
      <c r="P1503">
        <v>1</v>
      </c>
      <c r="Q1503">
        <v>1</v>
      </c>
      <c r="R1503">
        <v>0</v>
      </c>
      <c r="V1503">
        <v>0</v>
      </c>
      <c r="W1503">
        <v>0</v>
      </c>
      <c r="X1503">
        <v>0</v>
      </c>
      <c r="Y1503">
        <v>1</v>
      </c>
      <c r="Z1503">
        <v>1</v>
      </c>
      <c r="AA1503">
        <v>0</v>
      </c>
      <c r="AB1503">
        <v>0</v>
      </c>
      <c r="AE1503">
        <v>0</v>
      </c>
      <c r="AH1503">
        <v>0</v>
      </c>
      <c r="AI1503">
        <v>1</v>
      </c>
      <c r="AJ1503">
        <v>1</v>
      </c>
      <c r="AK1503">
        <v>1</v>
      </c>
      <c r="AL1503">
        <v>0</v>
      </c>
      <c r="AM1503" s="1">
        <f>(AI1503+AK1503+AJ1503)*(0.75+0.25*AL1503)</f>
        <v>2.25</v>
      </c>
      <c r="AN1503">
        <v>0</v>
      </c>
      <c r="AO1503">
        <v>0</v>
      </c>
      <c r="AP1503">
        <v>1</v>
      </c>
      <c r="AQ1503">
        <v>0</v>
      </c>
      <c r="AR1503">
        <v>0</v>
      </c>
      <c r="AS1503">
        <f>IF(AR1503&gt;0.75,AR1503,0)</f>
        <v>0</v>
      </c>
      <c r="AT1503">
        <v>0</v>
      </c>
      <c r="AV1503">
        <v>0</v>
      </c>
      <c r="AW1503">
        <v>2</v>
      </c>
      <c r="AX1503">
        <v>1</v>
      </c>
    </row>
    <row r="1504" spans="1:51" ht="12.75" customHeight="1" x14ac:dyDescent="0.2">
      <c r="A1504" t="s">
        <v>35</v>
      </c>
      <c r="B1504">
        <v>2003</v>
      </c>
      <c r="E1504">
        <v>0</v>
      </c>
      <c r="F1504">
        <v>0</v>
      </c>
      <c r="G1504">
        <v>1</v>
      </c>
      <c r="H1504">
        <v>0</v>
      </c>
      <c r="I1504" s="1">
        <f>G1504+H1504</f>
        <v>1</v>
      </c>
      <c r="J1504">
        <v>0</v>
      </c>
      <c r="K1504">
        <v>1</v>
      </c>
      <c r="M1504">
        <v>0</v>
      </c>
      <c r="O1504">
        <v>1</v>
      </c>
      <c r="P1504">
        <v>0</v>
      </c>
      <c r="Q1504">
        <v>1</v>
      </c>
      <c r="R1504">
        <v>0</v>
      </c>
      <c r="V1504">
        <v>0</v>
      </c>
      <c r="W1504">
        <v>0</v>
      </c>
      <c r="X1504">
        <v>0</v>
      </c>
      <c r="Y1504">
        <v>0</v>
      </c>
      <c r="Z1504">
        <v>1</v>
      </c>
      <c r="AA1504">
        <v>0</v>
      </c>
      <c r="AB1504">
        <v>0</v>
      </c>
      <c r="AE1504">
        <v>0</v>
      </c>
      <c r="AH1504">
        <v>0.5</v>
      </c>
      <c r="AI1504">
        <v>1</v>
      </c>
      <c r="AJ1504">
        <v>1</v>
      </c>
      <c r="AK1504">
        <v>1</v>
      </c>
      <c r="AL1504">
        <v>1</v>
      </c>
      <c r="AM1504" s="1">
        <f>(AI1504+AK1504+AJ1504)*(0.75+0.25*AL1504)</f>
        <v>3</v>
      </c>
      <c r="AN1504">
        <v>0</v>
      </c>
      <c r="AO1504">
        <v>0</v>
      </c>
      <c r="AP1504">
        <v>0</v>
      </c>
      <c r="AQ1504">
        <v>1</v>
      </c>
      <c r="AR1504">
        <v>0</v>
      </c>
      <c r="AS1504">
        <f>IF(AR1504&gt;0.75,AR1504,0)</f>
        <v>0</v>
      </c>
      <c r="AT1504">
        <v>0</v>
      </c>
      <c r="AV1504">
        <v>0</v>
      </c>
      <c r="AW1504">
        <v>2</v>
      </c>
      <c r="AX1504">
        <v>1</v>
      </c>
    </row>
    <row r="1505" spans="1:50" ht="12.75" customHeight="1" x14ac:dyDescent="0.2">
      <c r="A1505" t="s">
        <v>36</v>
      </c>
      <c r="B1505">
        <v>2003</v>
      </c>
      <c r="E1505">
        <v>0</v>
      </c>
      <c r="F1505">
        <v>0</v>
      </c>
      <c r="G1505">
        <v>1</v>
      </c>
      <c r="H1505">
        <v>0</v>
      </c>
      <c r="I1505" s="1">
        <f>G1505+H1505</f>
        <v>1</v>
      </c>
      <c r="J1505">
        <v>0</v>
      </c>
      <c r="K1505">
        <v>1</v>
      </c>
      <c r="M1505">
        <v>0</v>
      </c>
      <c r="O1505">
        <v>1</v>
      </c>
      <c r="P1505">
        <v>1</v>
      </c>
      <c r="Q1505">
        <v>1</v>
      </c>
      <c r="R1505">
        <v>0</v>
      </c>
      <c r="V1505">
        <v>0</v>
      </c>
      <c r="W1505">
        <v>0</v>
      </c>
      <c r="X1505">
        <v>0</v>
      </c>
      <c r="Y1505">
        <v>1</v>
      </c>
      <c r="Z1505">
        <v>1</v>
      </c>
      <c r="AA1505">
        <v>0</v>
      </c>
      <c r="AB1505">
        <v>0</v>
      </c>
      <c r="AE1505">
        <v>0</v>
      </c>
      <c r="AH1505">
        <v>1</v>
      </c>
      <c r="AI1505">
        <v>0</v>
      </c>
      <c r="AJ1505">
        <v>0</v>
      </c>
      <c r="AK1505">
        <v>0</v>
      </c>
      <c r="AL1505">
        <v>0</v>
      </c>
      <c r="AM1505" s="1">
        <f>(AI1505+AK1505+AJ1505)*(0.75+0.25*AL1505)</f>
        <v>0</v>
      </c>
      <c r="AN1505">
        <v>0</v>
      </c>
      <c r="AO1505">
        <v>0</v>
      </c>
      <c r="AP1505">
        <v>0.75</v>
      </c>
      <c r="AQ1505">
        <v>0</v>
      </c>
      <c r="AR1505">
        <v>0</v>
      </c>
      <c r="AS1505">
        <f>IF(AR1505&gt;0.75,AR1505,0)</f>
        <v>0</v>
      </c>
      <c r="AT1505">
        <v>0</v>
      </c>
      <c r="AV1505">
        <v>0</v>
      </c>
      <c r="AW1505">
        <v>2</v>
      </c>
      <c r="AX1505">
        <v>0</v>
      </c>
    </row>
    <row r="1506" spans="1:50" ht="12.75" customHeight="1" x14ac:dyDescent="0.2">
      <c r="A1506" t="s">
        <v>38</v>
      </c>
      <c r="B1506">
        <v>2003</v>
      </c>
      <c r="E1506">
        <v>0</v>
      </c>
      <c r="F1506">
        <v>0</v>
      </c>
      <c r="G1506">
        <v>1</v>
      </c>
      <c r="H1506">
        <v>0</v>
      </c>
      <c r="I1506" s="1">
        <f>G1506+H1506</f>
        <v>1</v>
      </c>
      <c r="J1506">
        <v>0</v>
      </c>
      <c r="K1506">
        <v>1</v>
      </c>
      <c r="M1506">
        <v>0</v>
      </c>
      <c r="O1506">
        <v>0</v>
      </c>
      <c r="P1506">
        <v>1</v>
      </c>
      <c r="Q1506">
        <v>1</v>
      </c>
      <c r="R1506">
        <v>0</v>
      </c>
      <c r="V1506">
        <v>0</v>
      </c>
      <c r="W1506">
        <v>0</v>
      </c>
      <c r="X1506">
        <v>0</v>
      </c>
      <c r="Y1506">
        <v>1</v>
      </c>
      <c r="Z1506">
        <v>1</v>
      </c>
      <c r="AA1506">
        <v>0</v>
      </c>
      <c r="AB1506">
        <v>0</v>
      </c>
      <c r="AE1506">
        <v>0</v>
      </c>
      <c r="AH1506">
        <v>0</v>
      </c>
      <c r="AI1506">
        <v>1</v>
      </c>
      <c r="AJ1506">
        <v>1</v>
      </c>
      <c r="AK1506">
        <v>1</v>
      </c>
      <c r="AL1506">
        <v>0</v>
      </c>
      <c r="AM1506" s="1">
        <f>(AI1506+AK1506+AJ1506)*(0.75+0.25*AL1506)</f>
        <v>2.25</v>
      </c>
      <c r="AN1506">
        <v>0</v>
      </c>
      <c r="AO1506">
        <v>0</v>
      </c>
      <c r="AP1506">
        <v>0</v>
      </c>
      <c r="AQ1506">
        <v>1</v>
      </c>
      <c r="AR1506">
        <v>0</v>
      </c>
      <c r="AS1506">
        <f>IF(AR1506&gt;0.75,AR1506,0)</f>
        <v>0</v>
      </c>
      <c r="AT1506">
        <v>0</v>
      </c>
      <c r="AV1506">
        <v>0</v>
      </c>
      <c r="AW1506">
        <v>2</v>
      </c>
      <c r="AX1506">
        <v>0</v>
      </c>
    </row>
    <row r="1507" spans="1:50" ht="12.75" customHeight="1" x14ac:dyDescent="0.2">
      <c r="A1507" t="s">
        <v>39</v>
      </c>
      <c r="B1507">
        <v>2003</v>
      </c>
      <c r="E1507">
        <v>1</v>
      </c>
      <c r="F1507">
        <v>0</v>
      </c>
      <c r="G1507">
        <v>1</v>
      </c>
      <c r="H1507">
        <v>1</v>
      </c>
      <c r="I1507" s="1">
        <f>G1507+H1507</f>
        <v>2</v>
      </c>
      <c r="J1507">
        <v>1</v>
      </c>
      <c r="K1507">
        <v>1</v>
      </c>
      <c r="M1507">
        <v>0</v>
      </c>
      <c r="O1507">
        <v>1</v>
      </c>
      <c r="P1507">
        <v>1</v>
      </c>
      <c r="Q1507">
        <v>1</v>
      </c>
      <c r="R1507">
        <v>0</v>
      </c>
      <c r="V1507">
        <v>0</v>
      </c>
      <c r="W1507">
        <v>0</v>
      </c>
      <c r="X1507">
        <v>0</v>
      </c>
      <c r="Y1507">
        <v>1</v>
      </c>
      <c r="Z1507">
        <v>1</v>
      </c>
      <c r="AA1507">
        <v>0</v>
      </c>
      <c r="AB1507">
        <v>0</v>
      </c>
      <c r="AE1507">
        <v>0</v>
      </c>
      <c r="AH1507">
        <v>1</v>
      </c>
      <c r="AI1507">
        <v>0</v>
      </c>
      <c r="AJ1507">
        <v>1</v>
      </c>
      <c r="AK1507">
        <v>1</v>
      </c>
      <c r="AL1507">
        <v>0</v>
      </c>
      <c r="AM1507" s="1">
        <f>(AI1507+AK1507+AJ1507)*(0.75+0.25*AL1507)</f>
        <v>1.5</v>
      </c>
      <c r="AN1507">
        <v>0</v>
      </c>
      <c r="AO1507">
        <v>0</v>
      </c>
      <c r="AP1507">
        <v>0</v>
      </c>
      <c r="AQ1507">
        <v>0</v>
      </c>
      <c r="AR1507">
        <v>0.5</v>
      </c>
      <c r="AS1507">
        <f>IF(AR1507&gt;0.75,AR1507,0)</f>
        <v>0</v>
      </c>
      <c r="AT1507">
        <v>0</v>
      </c>
      <c r="AV1507">
        <v>1</v>
      </c>
      <c r="AW1507">
        <v>2</v>
      </c>
      <c r="AX1507">
        <v>0</v>
      </c>
    </row>
    <row r="1508" spans="1:50" ht="12.75" customHeight="1" x14ac:dyDescent="0.2">
      <c r="A1508" t="s">
        <v>40</v>
      </c>
      <c r="B1508">
        <v>2003</v>
      </c>
      <c r="E1508">
        <v>1</v>
      </c>
      <c r="F1508">
        <v>0</v>
      </c>
      <c r="G1508">
        <v>1</v>
      </c>
      <c r="H1508">
        <v>0</v>
      </c>
      <c r="I1508" s="1">
        <f>G1508+H1508</f>
        <v>1</v>
      </c>
      <c r="J1508">
        <v>0</v>
      </c>
      <c r="K1508">
        <v>0</v>
      </c>
      <c r="M1508">
        <v>0</v>
      </c>
      <c r="O1508">
        <v>0</v>
      </c>
      <c r="P1508">
        <v>1</v>
      </c>
      <c r="Q1508">
        <v>1</v>
      </c>
      <c r="R1508">
        <v>0</v>
      </c>
      <c r="V1508">
        <v>0</v>
      </c>
      <c r="W1508">
        <v>0</v>
      </c>
      <c r="X1508">
        <v>1</v>
      </c>
      <c r="Y1508">
        <v>1</v>
      </c>
      <c r="Z1508">
        <v>1</v>
      </c>
      <c r="AA1508">
        <v>0</v>
      </c>
      <c r="AB1508">
        <v>0</v>
      </c>
      <c r="AE1508">
        <v>707.23</v>
      </c>
      <c r="AH1508">
        <v>0.5</v>
      </c>
      <c r="AI1508">
        <v>0</v>
      </c>
      <c r="AJ1508">
        <v>1</v>
      </c>
      <c r="AK1508">
        <v>1</v>
      </c>
      <c r="AL1508">
        <v>1</v>
      </c>
      <c r="AM1508" s="1">
        <f>(AI1508+AK1508+AJ1508)*(0.75+0.25*AL1508)</f>
        <v>2</v>
      </c>
      <c r="AN1508">
        <v>0</v>
      </c>
      <c r="AO1508">
        <v>0</v>
      </c>
      <c r="AP1508">
        <v>0</v>
      </c>
      <c r="AQ1508">
        <v>0</v>
      </c>
      <c r="AR1508">
        <v>0</v>
      </c>
      <c r="AS1508">
        <f>IF(AR1508&gt;0.75,AR1508,0)</f>
        <v>0</v>
      </c>
      <c r="AT1508">
        <v>0</v>
      </c>
      <c r="AV1508">
        <v>0</v>
      </c>
      <c r="AW1508">
        <v>2</v>
      </c>
      <c r="AX1508">
        <v>0</v>
      </c>
    </row>
    <row r="1509" spans="1:50" ht="12.75" customHeight="1" x14ac:dyDescent="0.2">
      <c r="A1509" t="s">
        <v>41</v>
      </c>
      <c r="B1509">
        <v>2003</v>
      </c>
      <c r="E1509">
        <v>0</v>
      </c>
      <c r="F1509">
        <v>0</v>
      </c>
      <c r="G1509">
        <v>1</v>
      </c>
      <c r="H1509">
        <v>1</v>
      </c>
      <c r="I1509" s="1">
        <f>G1509+H1509</f>
        <v>2</v>
      </c>
      <c r="J1509">
        <v>0</v>
      </c>
      <c r="K1509">
        <v>1</v>
      </c>
      <c r="M1509">
        <v>0</v>
      </c>
      <c r="O1509">
        <v>0</v>
      </c>
      <c r="P1509">
        <v>1</v>
      </c>
      <c r="Q1509">
        <v>1</v>
      </c>
      <c r="R1509">
        <v>2</v>
      </c>
      <c r="V1509">
        <v>0</v>
      </c>
      <c r="W1509">
        <v>0</v>
      </c>
      <c r="X1509">
        <v>0</v>
      </c>
      <c r="Y1509">
        <v>1</v>
      </c>
      <c r="Z1509">
        <v>1</v>
      </c>
      <c r="AA1509">
        <v>0</v>
      </c>
      <c r="AB1509">
        <v>0</v>
      </c>
      <c r="AE1509">
        <v>0</v>
      </c>
      <c r="AH1509">
        <v>1</v>
      </c>
      <c r="AI1509">
        <v>0</v>
      </c>
      <c r="AJ1509">
        <v>1</v>
      </c>
      <c r="AK1509">
        <v>1</v>
      </c>
      <c r="AL1509">
        <v>1</v>
      </c>
      <c r="AM1509" s="1">
        <f>(AI1509+AK1509+AJ1509)*(0.75+0.25*AL1509)</f>
        <v>2</v>
      </c>
      <c r="AN1509">
        <v>0</v>
      </c>
      <c r="AO1509">
        <v>0</v>
      </c>
      <c r="AP1509">
        <v>1</v>
      </c>
      <c r="AQ1509">
        <v>0</v>
      </c>
      <c r="AR1509">
        <v>0</v>
      </c>
      <c r="AS1509">
        <f>IF(AR1509&gt;0.75,AR1509,0)</f>
        <v>0</v>
      </c>
      <c r="AT1509">
        <v>0</v>
      </c>
      <c r="AV1509">
        <v>0</v>
      </c>
      <c r="AW1509">
        <v>2</v>
      </c>
      <c r="AX1509">
        <v>0</v>
      </c>
    </row>
    <row r="1510" spans="1:50" ht="12.75" customHeight="1" x14ac:dyDescent="0.2">
      <c r="A1510" t="s">
        <v>42</v>
      </c>
      <c r="B1510">
        <v>2003</v>
      </c>
      <c r="E1510">
        <v>0</v>
      </c>
      <c r="F1510">
        <v>0</v>
      </c>
      <c r="G1510">
        <v>1</v>
      </c>
      <c r="H1510">
        <v>1</v>
      </c>
      <c r="I1510" s="1">
        <f>G1510+H1510</f>
        <v>2</v>
      </c>
      <c r="J1510">
        <v>0</v>
      </c>
      <c r="K1510">
        <v>1</v>
      </c>
      <c r="M1510">
        <v>0</v>
      </c>
      <c r="O1510">
        <v>0</v>
      </c>
      <c r="P1510">
        <v>1</v>
      </c>
      <c r="Q1510">
        <v>1</v>
      </c>
      <c r="R1510">
        <v>0</v>
      </c>
      <c r="V1510">
        <v>0</v>
      </c>
      <c r="W1510">
        <v>1</v>
      </c>
      <c r="X1510">
        <v>0</v>
      </c>
      <c r="Y1510">
        <v>1</v>
      </c>
      <c r="Z1510">
        <v>1</v>
      </c>
      <c r="AA1510">
        <v>0</v>
      </c>
      <c r="AB1510">
        <v>0</v>
      </c>
      <c r="AH1510">
        <v>0</v>
      </c>
      <c r="AI1510">
        <v>0</v>
      </c>
      <c r="AJ1510">
        <v>0</v>
      </c>
      <c r="AK1510">
        <v>0</v>
      </c>
      <c r="AL1510">
        <v>0</v>
      </c>
      <c r="AM1510" s="1">
        <f>(AI1510+AK1510+AJ1510)*(0.75+0.25*AL1510)</f>
        <v>0</v>
      </c>
      <c r="AN1510">
        <v>0</v>
      </c>
      <c r="AO1510">
        <v>0</v>
      </c>
      <c r="AP1510">
        <v>0</v>
      </c>
      <c r="AQ1510">
        <v>0</v>
      </c>
      <c r="AR1510">
        <v>0</v>
      </c>
      <c r="AS1510">
        <f>IF(AR1510&gt;0.75,AR1510,0)</f>
        <v>0</v>
      </c>
      <c r="AT1510">
        <v>0</v>
      </c>
      <c r="AV1510">
        <v>0</v>
      </c>
      <c r="AW1510">
        <v>2</v>
      </c>
      <c r="AX1510">
        <v>1</v>
      </c>
    </row>
    <row r="1511" spans="1:50" ht="12.75" customHeight="1" x14ac:dyDescent="0.2">
      <c r="A1511" t="s">
        <v>43</v>
      </c>
      <c r="B1511">
        <v>2003</v>
      </c>
      <c r="E1511">
        <v>0</v>
      </c>
      <c r="F1511">
        <v>0</v>
      </c>
      <c r="G1511">
        <v>1</v>
      </c>
      <c r="H1511">
        <v>0</v>
      </c>
      <c r="I1511" s="1">
        <f>G1511+H1511</f>
        <v>1</v>
      </c>
      <c r="J1511">
        <v>0</v>
      </c>
      <c r="K1511">
        <v>1</v>
      </c>
      <c r="M1511">
        <v>0</v>
      </c>
      <c r="O1511">
        <v>1</v>
      </c>
      <c r="P1511">
        <v>1</v>
      </c>
      <c r="Q1511">
        <v>1</v>
      </c>
      <c r="R1511">
        <v>0</v>
      </c>
      <c r="V1511">
        <v>0</v>
      </c>
      <c r="W1511">
        <v>0</v>
      </c>
      <c r="X1511">
        <v>0</v>
      </c>
      <c r="Y1511">
        <v>1</v>
      </c>
      <c r="Z1511">
        <v>1</v>
      </c>
      <c r="AA1511">
        <v>0</v>
      </c>
      <c r="AB1511">
        <v>0</v>
      </c>
      <c r="AH1511">
        <v>0</v>
      </c>
      <c r="AI1511">
        <v>0</v>
      </c>
      <c r="AJ1511">
        <v>1</v>
      </c>
      <c r="AK1511">
        <v>1</v>
      </c>
      <c r="AL1511">
        <v>1</v>
      </c>
      <c r="AM1511" s="1">
        <f>(AI1511+AK1511+AJ1511)*(0.75+0.25*AL1511)</f>
        <v>2</v>
      </c>
      <c r="AN1511">
        <v>0</v>
      </c>
      <c r="AO1511">
        <v>0</v>
      </c>
      <c r="AP1511">
        <v>0.75</v>
      </c>
      <c r="AQ1511">
        <v>0</v>
      </c>
      <c r="AR1511">
        <v>0</v>
      </c>
      <c r="AS1511">
        <f>IF(AR1511&gt;0.75,AR1511,0)</f>
        <v>0</v>
      </c>
      <c r="AT1511">
        <v>0</v>
      </c>
      <c r="AV1511">
        <v>0</v>
      </c>
      <c r="AW1511">
        <v>2</v>
      </c>
      <c r="AX1511">
        <v>0</v>
      </c>
    </row>
    <row r="1512" spans="1:50" ht="12.75" customHeight="1" x14ac:dyDescent="0.2">
      <c r="A1512" t="s">
        <v>45</v>
      </c>
      <c r="B1512">
        <v>2003</v>
      </c>
      <c r="E1512">
        <v>1</v>
      </c>
      <c r="F1512">
        <v>0</v>
      </c>
      <c r="G1512">
        <v>1</v>
      </c>
      <c r="H1512">
        <v>1</v>
      </c>
      <c r="I1512" s="1">
        <f>G1512+H1512</f>
        <v>2</v>
      </c>
      <c r="J1512">
        <v>1</v>
      </c>
      <c r="K1512">
        <v>1</v>
      </c>
      <c r="M1512">
        <v>0</v>
      </c>
      <c r="O1512">
        <v>1</v>
      </c>
      <c r="P1512">
        <v>1</v>
      </c>
      <c r="Q1512">
        <v>1</v>
      </c>
      <c r="R1512">
        <v>0</v>
      </c>
      <c r="V1512">
        <v>0</v>
      </c>
      <c r="W1512">
        <v>0</v>
      </c>
      <c r="X1512">
        <v>0</v>
      </c>
      <c r="Y1512">
        <v>0</v>
      </c>
      <c r="Z1512">
        <v>1</v>
      </c>
      <c r="AA1512">
        <v>0</v>
      </c>
      <c r="AB1512">
        <v>0</v>
      </c>
      <c r="AC1512">
        <v>0</v>
      </c>
      <c r="AE1512">
        <v>0</v>
      </c>
      <c r="AH1512">
        <v>0</v>
      </c>
      <c r="AI1512">
        <v>0</v>
      </c>
      <c r="AJ1512">
        <v>0</v>
      </c>
      <c r="AK1512">
        <v>0</v>
      </c>
      <c r="AL1512">
        <v>0</v>
      </c>
      <c r="AM1512" s="1">
        <f>(AI1512+AK1512+AJ1512)*(0.75+0.25*AL1512)</f>
        <v>0</v>
      </c>
      <c r="AN1512">
        <v>0</v>
      </c>
      <c r="AO1512">
        <v>0</v>
      </c>
      <c r="AP1512">
        <v>0</v>
      </c>
      <c r="AQ1512">
        <v>0</v>
      </c>
      <c r="AR1512">
        <v>0</v>
      </c>
      <c r="AS1512">
        <f>IF(AR1512&gt;0.75,AR1512,0)</f>
        <v>0</v>
      </c>
      <c r="AT1512">
        <v>0</v>
      </c>
      <c r="AV1512">
        <v>0</v>
      </c>
      <c r="AW1512">
        <v>2</v>
      </c>
      <c r="AX1512">
        <v>0</v>
      </c>
    </row>
    <row r="1513" spans="1:50" ht="12.75" customHeight="1" x14ac:dyDescent="0.2">
      <c r="A1513" t="s">
        <v>47</v>
      </c>
      <c r="B1513">
        <v>2003</v>
      </c>
      <c r="E1513">
        <v>0.5</v>
      </c>
      <c r="F1513">
        <v>0</v>
      </c>
      <c r="G1513">
        <v>1</v>
      </c>
      <c r="H1513">
        <v>1</v>
      </c>
      <c r="I1513" s="1">
        <f>G1513+H1513</f>
        <v>2</v>
      </c>
      <c r="J1513">
        <v>0</v>
      </c>
      <c r="K1513">
        <v>1</v>
      </c>
      <c r="M1513">
        <v>0</v>
      </c>
      <c r="O1513">
        <v>1</v>
      </c>
      <c r="P1513">
        <v>1</v>
      </c>
      <c r="Q1513">
        <v>1</v>
      </c>
      <c r="R1513">
        <v>0</v>
      </c>
      <c r="V1513">
        <v>0</v>
      </c>
      <c r="W1513">
        <v>0</v>
      </c>
      <c r="X1513">
        <v>0</v>
      </c>
      <c r="Y1513">
        <v>0</v>
      </c>
      <c r="Z1513">
        <v>0</v>
      </c>
      <c r="AA1513">
        <v>0</v>
      </c>
      <c r="AB1513">
        <v>0</v>
      </c>
      <c r="AC1513">
        <v>0</v>
      </c>
      <c r="AE1513">
        <v>0</v>
      </c>
      <c r="AH1513">
        <v>0</v>
      </c>
      <c r="AI1513">
        <v>0</v>
      </c>
      <c r="AJ1513">
        <v>1</v>
      </c>
      <c r="AK1513">
        <v>1</v>
      </c>
      <c r="AL1513">
        <v>1</v>
      </c>
      <c r="AM1513" s="1">
        <f>(AI1513+AK1513+AJ1513)*(0.75+0.25*AL1513)</f>
        <v>2</v>
      </c>
      <c r="AN1513">
        <v>0</v>
      </c>
      <c r="AO1513">
        <v>0</v>
      </c>
      <c r="AP1513">
        <v>0</v>
      </c>
      <c r="AQ1513">
        <v>1</v>
      </c>
      <c r="AR1513">
        <v>0</v>
      </c>
      <c r="AS1513">
        <f>IF(AR1513&gt;0.75,AR1513,0)</f>
        <v>0</v>
      </c>
      <c r="AT1513">
        <v>0</v>
      </c>
      <c r="AV1513">
        <v>0</v>
      </c>
      <c r="AW1513">
        <v>2</v>
      </c>
      <c r="AX1513">
        <v>0</v>
      </c>
    </row>
    <row r="1514" spans="1:50" ht="12.75" customHeight="1" x14ac:dyDescent="0.2">
      <c r="A1514" t="s">
        <v>48</v>
      </c>
      <c r="B1514">
        <v>2003</v>
      </c>
      <c r="E1514">
        <v>0</v>
      </c>
      <c r="F1514">
        <v>0</v>
      </c>
      <c r="G1514">
        <v>1</v>
      </c>
      <c r="H1514">
        <v>0</v>
      </c>
      <c r="I1514" s="1">
        <f>G1514+H1514</f>
        <v>1</v>
      </c>
      <c r="J1514">
        <v>0</v>
      </c>
      <c r="K1514">
        <v>1</v>
      </c>
      <c r="M1514">
        <v>0</v>
      </c>
      <c r="O1514">
        <v>1</v>
      </c>
      <c r="P1514">
        <v>0</v>
      </c>
      <c r="Q1514">
        <v>1</v>
      </c>
      <c r="R1514">
        <v>0</v>
      </c>
      <c r="T1514">
        <v>0</v>
      </c>
      <c r="U1514">
        <v>0</v>
      </c>
      <c r="V1514">
        <v>0</v>
      </c>
      <c r="W1514">
        <v>0</v>
      </c>
      <c r="X1514">
        <v>0</v>
      </c>
      <c r="Y1514">
        <v>1</v>
      </c>
      <c r="Z1514">
        <v>1</v>
      </c>
      <c r="AA1514">
        <v>0</v>
      </c>
      <c r="AB1514">
        <v>0</v>
      </c>
      <c r="AC1514">
        <v>0</v>
      </c>
      <c r="AE1514">
        <v>0</v>
      </c>
      <c r="AH1514">
        <v>1</v>
      </c>
      <c r="AI1514">
        <v>0</v>
      </c>
      <c r="AJ1514">
        <v>1</v>
      </c>
      <c r="AK1514">
        <v>1</v>
      </c>
      <c r="AL1514">
        <v>0</v>
      </c>
      <c r="AM1514" s="1">
        <f>(AI1514+AK1514+AJ1514)*(0.75+0.25*AL1514)</f>
        <v>1.5</v>
      </c>
      <c r="AN1514">
        <v>0</v>
      </c>
      <c r="AO1514">
        <v>0</v>
      </c>
      <c r="AP1514">
        <v>0.75</v>
      </c>
      <c r="AQ1514">
        <v>0</v>
      </c>
      <c r="AR1514">
        <v>0</v>
      </c>
      <c r="AS1514">
        <f>IF(AR1514&gt;0.75,AR1514,0)</f>
        <v>0</v>
      </c>
      <c r="AT1514">
        <v>0</v>
      </c>
      <c r="AV1514">
        <v>0</v>
      </c>
      <c r="AW1514">
        <v>2</v>
      </c>
      <c r="AX1514">
        <v>0</v>
      </c>
    </row>
    <row r="1515" spans="1:50" ht="12.75" customHeight="1" x14ac:dyDescent="0.2">
      <c r="A1515" t="s">
        <v>49</v>
      </c>
      <c r="B1515">
        <v>2003</v>
      </c>
      <c r="E1515">
        <v>0</v>
      </c>
      <c r="F1515">
        <v>0</v>
      </c>
      <c r="G1515">
        <v>1</v>
      </c>
      <c r="H1515">
        <v>1</v>
      </c>
      <c r="I1515" s="1">
        <f>G1515+H1515</f>
        <v>2</v>
      </c>
      <c r="J1515">
        <v>0</v>
      </c>
      <c r="K1515">
        <v>0</v>
      </c>
      <c r="M1515">
        <v>0</v>
      </c>
      <c r="O1515">
        <v>1</v>
      </c>
      <c r="P1515">
        <v>1</v>
      </c>
      <c r="Q1515">
        <v>1</v>
      </c>
      <c r="R1515">
        <v>1</v>
      </c>
      <c r="W1515">
        <v>0</v>
      </c>
      <c r="X1515">
        <v>1</v>
      </c>
      <c r="Y1515">
        <v>1</v>
      </c>
      <c r="Z1515">
        <v>1</v>
      </c>
      <c r="AA1515">
        <v>0</v>
      </c>
      <c r="AB1515">
        <v>0</v>
      </c>
      <c r="AE1515">
        <f>1709.261</f>
        <v>1709.261</v>
      </c>
      <c r="AH1515">
        <v>0.5</v>
      </c>
      <c r="AI1515">
        <v>0</v>
      </c>
      <c r="AJ1515">
        <v>0</v>
      </c>
      <c r="AK1515">
        <v>1</v>
      </c>
      <c r="AL1515">
        <v>1</v>
      </c>
      <c r="AM1515" s="1">
        <f>(AI1515+AK1515+AJ1515)*(0.75+0.25*AL1515)</f>
        <v>1</v>
      </c>
      <c r="AN1515">
        <v>0</v>
      </c>
      <c r="AO1515">
        <v>0</v>
      </c>
      <c r="AP1515">
        <v>0.75</v>
      </c>
      <c r="AQ1515">
        <v>0</v>
      </c>
      <c r="AR1515">
        <v>0</v>
      </c>
      <c r="AS1515">
        <f>IF(AR1515&gt;0.75,AR1515,0)</f>
        <v>0</v>
      </c>
      <c r="AT1515">
        <v>0</v>
      </c>
      <c r="AV1515">
        <v>1</v>
      </c>
      <c r="AW1515">
        <v>2</v>
      </c>
      <c r="AX1515">
        <v>0</v>
      </c>
    </row>
    <row r="1516" spans="1:50" ht="12.75" customHeight="1" x14ac:dyDescent="0.2">
      <c r="A1516" t="s">
        <v>50</v>
      </c>
      <c r="B1516">
        <v>2003</v>
      </c>
      <c r="E1516">
        <v>0</v>
      </c>
      <c r="F1516">
        <v>0</v>
      </c>
      <c r="G1516">
        <v>1</v>
      </c>
      <c r="H1516">
        <v>1</v>
      </c>
      <c r="I1516" s="1">
        <f>G1516+H1516</f>
        <v>2</v>
      </c>
      <c r="J1516">
        <v>0</v>
      </c>
      <c r="K1516">
        <v>1</v>
      </c>
      <c r="M1516">
        <v>0</v>
      </c>
      <c r="O1516">
        <v>1</v>
      </c>
      <c r="P1516">
        <v>1</v>
      </c>
      <c r="Q1516">
        <v>1</v>
      </c>
      <c r="R1516">
        <v>0</v>
      </c>
      <c r="W1516">
        <v>0</v>
      </c>
      <c r="X1516">
        <v>1</v>
      </c>
      <c r="Y1516">
        <v>1</v>
      </c>
      <c r="Z1516">
        <v>1</v>
      </c>
      <c r="AA1516">
        <v>0</v>
      </c>
      <c r="AB1516">
        <v>0</v>
      </c>
      <c r="AE1516">
        <v>2158.0889999999999</v>
      </c>
      <c r="AH1516">
        <v>0.5</v>
      </c>
      <c r="AI1516">
        <v>0</v>
      </c>
      <c r="AJ1516">
        <v>1</v>
      </c>
      <c r="AK1516">
        <v>1</v>
      </c>
      <c r="AL1516">
        <v>1</v>
      </c>
      <c r="AM1516" s="1">
        <f>(AI1516+AK1516+AJ1516)*(0.75+0.25*AL1516)</f>
        <v>2</v>
      </c>
      <c r="AN1516">
        <v>0</v>
      </c>
      <c r="AO1516">
        <v>0</v>
      </c>
      <c r="AP1516">
        <v>0</v>
      </c>
      <c r="AQ1516">
        <v>0</v>
      </c>
      <c r="AR1516">
        <v>0</v>
      </c>
      <c r="AS1516">
        <f>IF(AR1516&gt;0.75,AR1516,0)</f>
        <v>0</v>
      </c>
      <c r="AT1516">
        <v>0</v>
      </c>
      <c r="AV1516">
        <v>0</v>
      </c>
      <c r="AW1516">
        <v>2</v>
      </c>
      <c r="AX1516">
        <v>0</v>
      </c>
    </row>
    <row r="1517" spans="1:50" ht="12.75" customHeight="1" x14ac:dyDescent="0.2">
      <c r="A1517" t="s">
        <v>51</v>
      </c>
      <c r="B1517">
        <v>2003</v>
      </c>
      <c r="E1517">
        <v>0</v>
      </c>
      <c r="F1517">
        <v>0</v>
      </c>
      <c r="G1517">
        <v>1</v>
      </c>
      <c r="H1517">
        <v>1</v>
      </c>
      <c r="I1517" s="1">
        <f>G1517+H1517</f>
        <v>2</v>
      </c>
      <c r="J1517">
        <v>0</v>
      </c>
      <c r="K1517">
        <v>0</v>
      </c>
      <c r="M1517">
        <v>0</v>
      </c>
      <c r="O1517">
        <v>1</v>
      </c>
      <c r="P1517">
        <v>0</v>
      </c>
      <c r="Q1517">
        <v>1</v>
      </c>
      <c r="R1517">
        <v>0</v>
      </c>
      <c r="V1517">
        <v>0</v>
      </c>
      <c r="W1517">
        <v>1</v>
      </c>
      <c r="X1517">
        <v>1</v>
      </c>
      <c r="Y1517">
        <v>1</v>
      </c>
      <c r="Z1517">
        <v>1</v>
      </c>
      <c r="AA1517">
        <v>0</v>
      </c>
      <c r="AB1517">
        <v>0</v>
      </c>
      <c r="AE1517">
        <f>314.898+665.092</f>
        <v>979.99</v>
      </c>
      <c r="AH1517">
        <v>0</v>
      </c>
      <c r="AI1517">
        <v>0</v>
      </c>
      <c r="AJ1517">
        <v>0</v>
      </c>
      <c r="AK1517">
        <v>1</v>
      </c>
      <c r="AL1517">
        <v>1</v>
      </c>
      <c r="AM1517" s="1">
        <f>(AI1517+AK1517+AJ1517)*(0.75+0.25*AL1517)</f>
        <v>1</v>
      </c>
      <c r="AN1517">
        <v>0</v>
      </c>
      <c r="AO1517">
        <v>0</v>
      </c>
      <c r="AP1517">
        <v>0</v>
      </c>
      <c r="AQ1517">
        <v>0</v>
      </c>
      <c r="AR1517">
        <v>0</v>
      </c>
      <c r="AS1517">
        <f>IF(AR1517&gt;0.75,AR1517,0)</f>
        <v>0</v>
      </c>
      <c r="AT1517">
        <v>0</v>
      </c>
      <c r="AV1517">
        <v>0</v>
      </c>
      <c r="AW1517">
        <v>2</v>
      </c>
      <c r="AX1517">
        <v>0</v>
      </c>
    </row>
    <row r="1518" spans="1:50" ht="12.75" customHeight="1" x14ac:dyDescent="0.2">
      <c r="A1518" t="s">
        <v>52</v>
      </c>
      <c r="B1518">
        <v>2003</v>
      </c>
      <c r="E1518">
        <v>0</v>
      </c>
      <c r="F1518">
        <v>0</v>
      </c>
      <c r="G1518">
        <v>1</v>
      </c>
      <c r="H1518">
        <v>0</v>
      </c>
      <c r="I1518" s="1">
        <f>G1518+H1518</f>
        <v>1</v>
      </c>
      <c r="J1518">
        <v>0</v>
      </c>
      <c r="K1518">
        <v>1</v>
      </c>
      <c r="M1518">
        <v>0</v>
      </c>
      <c r="O1518">
        <v>1</v>
      </c>
      <c r="P1518">
        <v>1</v>
      </c>
      <c r="Q1518">
        <v>1</v>
      </c>
      <c r="R1518">
        <v>1</v>
      </c>
      <c r="V1518">
        <v>0</v>
      </c>
      <c r="W1518">
        <v>0</v>
      </c>
      <c r="X1518">
        <v>0</v>
      </c>
      <c r="Y1518">
        <v>1</v>
      </c>
      <c r="Z1518">
        <v>1</v>
      </c>
      <c r="AA1518">
        <v>0</v>
      </c>
      <c r="AB1518">
        <v>0</v>
      </c>
      <c r="AE1518">
        <v>0</v>
      </c>
      <c r="AH1518">
        <v>1</v>
      </c>
      <c r="AI1518">
        <v>0</v>
      </c>
      <c r="AJ1518">
        <v>1</v>
      </c>
      <c r="AK1518">
        <v>1</v>
      </c>
      <c r="AL1518">
        <v>0</v>
      </c>
      <c r="AM1518" s="1">
        <f>(AI1518+AK1518+AJ1518)*(0.75+0.25*AL1518)</f>
        <v>1.5</v>
      </c>
      <c r="AN1518">
        <v>0</v>
      </c>
      <c r="AO1518">
        <v>0</v>
      </c>
      <c r="AP1518">
        <v>0</v>
      </c>
      <c r="AQ1518">
        <v>0</v>
      </c>
      <c r="AR1518">
        <v>0</v>
      </c>
      <c r="AS1518">
        <f>IF(AR1518&gt;0.75,AR1518,0)</f>
        <v>0</v>
      </c>
      <c r="AT1518">
        <v>0</v>
      </c>
      <c r="AV1518">
        <v>0</v>
      </c>
      <c r="AW1518">
        <v>2</v>
      </c>
      <c r="AX1518">
        <v>0</v>
      </c>
    </row>
    <row r="1519" spans="1:50" ht="12.75" customHeight="1" x14ac:dyDescent="0.2">
      <c r="A1519" t="s">
        <v>53</v>
      </c>
      <c r="B1519">
        <v>2003</v>
      </c>
      <c r="E1519">
        <v>0</v>
      </c>
      <c r="F1519">
        <v>0</v>
      </c>
      <c r="G1519">
        <v>1</v>
      </c>
      <c r="H1519">
        <v>0</v>
      </c>
      <c r="I1519" s="1">
        <f>G1519+H1519</f>
        <v>1</v>
      </c>
      <c r="J1519">
        <v>0</v>
      </c>
      <c r="K1519">
        <v>1</v>
      </c>
      <c r="M1519">
        <v>0</v>
      </c>
      <c r="O1519">
        <v>1</v>
      </c>
      <c r="P1519">
        <v>1</v>
      </c>
      <c r="Q1519">
        <v>1</v>
      </c>
      <c r="R1519">
        <v>0</v>
      </c>
      <c r="V1519">
        <v>0</v>
      </c>
      <c r="W1519">
        <v>0</v>
      </c>
      <c r="X1519">
        <v>0</v>
      </c>
      <c r="Y1519">
        <v>1</v>
      </c>
      <c r="Z1519">
        <v>1</v>
      </c>
      <c r="AA1519">
        <v>0</v>
      </c>
      <c r="AB1519">
        <v>0</v>
      </c>
      <c r="AE1519">
        <v>0</v>
      </c>
      <c r="AH1519">
        <v>0</v>
      </c>
      <c r="AI1519">
        <v>0</v>
      </c>
      <c r="AJ1519">
        <v>1</v>
      </c>
      <c r="AK1519">
        <v>1</v>
      </c>
      <c r="AL1519">
        <v>1</v>
      </c>
      <c r="AM1519" s="1">
        <f>(AI1519+AK1519+AJ1519)*(0.75+0.25*AL1519)</f>
        <v>2</v>
      </c>
      <c r="AN1519">
        <v>0</v>
      </c>
      <c r="AO1519">
        <v>0</v>
      </c>
      <c r="AP1519">
        <v>0</v>
      </c>
      <c r="AQ1519">
        <v>1</v>
      </c>
      <c r="AR1519">
        <v>0</v>
      </c>
      <c r="AS1519">
        <f>IF(AR1519&gt;0.75,AR1519,0)</f>
        <v>0</v>
      </c>
      <c r="AT1519">
        <v>0</v>
      </c>
      <c r="AV1519">
        <v>0.5</v>
      </c>
      <c r="AW1519">
        <v>2</v>
      </c>
      <c r="AX1519">
        <v>0</v>
      </c>
    </row>
    <row r="1520" spans="1:50" ht="12.75" customHeight="1" x14ac:dyDescent="0.2">
      <c r="A1520" t="s">
        <v>54</v>
      </c>
      <c r="B1520">
        <v>2003</v>
      </c>
      <c r="E1520">
        <v>0</v>
      </c>
      <c r="F1520">
        <v>0</v>
      </c>
      <c r="G1520">
        <v>1</v>
      </c>
      <c r="H1520">
        <v>1</v>
      </c>
      <c r="I1520" s="1">
        <f>G1520+H1520</f>
        <v>2</v>
      </c>
      <c r="J1520">
        <v>0</v>
      </c>
      <c r="K1520">
        <v>1</v>
      </c>
      <c r="M1520">
        <v>0</v>
      </c>
      <c r="O1520">
        <v>1</v>
      </c>
      <c r="P1520">
        <v>1</v>
      </c>
      <c r="Q1520">
        <v>1</v>
      </c>
      <c r="R1520">
        <v>0</v>
      </c>
      <c r="W1520">
        <v>1</v>
      </c>
      <c r="X1520">
        <v>1</v>
      </c>
      <c r="Y1520">
        <v>1</v>
      </c>
      <c r="Z1520">
        <v>1</v>
      </c>
      <c r="AA1520">
        <v>1</v>
      </c>
      <c r="AB1520">
        <v>0</v>
      </c>
      <c r="AE1520">
        <f>134.611+1592.859+277.315+553.713</f>
        <v>2558.4979999999996</v>
      </c>
      <c r="AH1520">
        <v>0</v>
      </c>
      <c r="AI1520">
        <v>1</v>
      </c>
      <c r="AJ1520">
        <v>1</v>
      </c>
      <c r="AK1520">
        <v>1</v>
      </c>
      <c r="AL1520">
        <v>0</v>
      </c>
      <c r="AM1520" s="1">
        <f>(AI1520+AK1520+AJ1520)*(0.75+0.25*AL1520)</f>
        <v>2.25</v>
      </c>
      <c r="AN1520">
        <v>0</v>
      </c>
      <c r="AO1520">
        <v>0</v>
      </c>
      <c r="AP1520">
        <v>0</v>
      </c>
      <c r="AQ1520">
        <v>0</v>
      </c>
      <c r="AR1520">
        <v>1</v>
      </c>
      <c r="AS1520">
        <f>IF(AR1520&gt;0.75,AR1520,0)</f>
        <v>1</v>
      </c>
      <c r="AT1520">
        <v>0</v>
      </c>
      <c r="AV1520">
        <v>0</v>
      </c>
      <c r="AW1520">
        <v>2</v>
      </c>
      <c r="AX1520">
        <v>0</v>
      </c>
    </row>
    <row r="1521" spans="1:50" ht="12.75" customHeight="1" x14ac:dyDescent="0.2">
      <c r="A1521" t="s">
        <v>55</v>
      </c>
      <c r="B1521">
        <v>2003</v>
      </c>
      <c r="E1521">
        <v>0</v>
      </c>
      <c r="F1521">
        <v>0</v>
      </c>
      <c r="G1521">
        <v>1</v>
      </c>
      <c r="H1521">
        <v>0</v>
      </c>
      <c r="I1521" s="1">
        <f>G1521+H1521</f>
        <v>1</v>
      </c>
      <c r="J1521">
        <v>0</v>
      </c>
      <c r="K1521">
        <v>1</v>
      </c>
      <c r="M1521">
        <v>0</v>
      </c>
      <c r="O1521">
        <v>1</v>
      </c>
      <c r="P1521">
        <v>1</v>
      </c>
      <c r="Q1521">
        <v>1</v>
      </c>
      <c r="R1521">
        <v>2</v>
      </c>
      <c r="V1521">
        <v>0</v>
      </c>
      <c r="W1521">
        <v>1</v>
      </c>
      <c r="X1521">
        <v>0</v>
      </c>
      <c r="Y1521">
        <v>1</v>
      </c>
      <c r="Z1521">
        <v>1</v>
      </c>
      <c r="AA1521">
        <v>0</v>
      </c>
      <c r="AB1521">
        <v>0</v>
      </c>
      <c r="AH1521">
        <v>1</v>
      </c>
      <c r="AI1521">
        <v>0</v>
      </c>
      <c r="AJ1521">
        <v>0</v>
      </c>
      <c r="AK1521">
        <v>1</v>
      </c>
      <c r="AL1521">
        <v>1</v>
      </c>
      <c r="AM1521" s="1">
        <f>(AI1521+AK1521+AJ1521)*(0.75+0.25*AL1521)</f>
        <v>1</v>
      </c>
      <c r="AN1521">
        <v>0</v>
      </c>
      <c r="AO1521">
        <v>0</v>
      </c>
      <c r="AP1521">
        <v>0</v>
      </c>
      <c r="AQ1521">
        <v>0.5</v>
      </c>
      <c r="AR1521">
        <v>0</v>
      </c>
      <c r="AS1521">
        <f>IF(AR1521&gt;0.75,AR1521,0)</f>
        <v>0</v>
      </c>
      <c r="AT1521">
        <v>0</v>
      </c>
      <c r="AV1521">
        <v>0</v>
      </c>
      <c r="AW1521">
        <v>2</v>
      </c>
      <c r="AX1521">
        <v>0</v>
      </c>
    </row>
    <row r="1522" spans="1:50" ht="12.75" customHeight="1" x14ac:dyDescent="0.2">
      <c r="A1522" t="s">
        <v>56</v>
      </c>
      <c r="B1522">
        <v>2003</v>
      </c>
      <c r="E1522">
        <v>0</v>
      </c>
      <c r="F1522">
        <v>0</v>
      </c>
      <c r="G1522">
        <v>1</v>
      </c>
      <c r="H1522">
        <v>1</v>
      </c>
      <c r="I1522" s="1">
        <f>G1522+H1522</f>
        <v>2</v>
      </c>
      <c r="J1522">
        <v>1</v>
      </c>
      <c r="K1522">
        <v>1</v>
      </c>
      <c r="M1522">
        <v>0</v>
      </c>
      <c r="O1522">
        <v>1</v>
      </c>
      <c r="P1522">
        <v>1</v>
      </c>
      <c r="Q1522">
        <v>1</v>
      </c>
      <c r="R1522">
        <v>1</v>
      </c>
      <c r="V1522">
        <v>0</v>
      </c>
      <c r="W1522">
        <v>0</v>
      </c>
      <c r="X1522">
        <v>0</v>
      </c>
      <c r="Y1522">
        <v>1</v>
      </c>
      <c r="Z1522">
        <v>1</v>
      </c>
      <c r="AA1522">
        <v>0.25</v>
      </c>
      <c r="AB1522">
        <v>0</v>
      </c>
      <c r="AH1522">
        <v>0.5</v>
      </c>
      <c r="AI1522">
        <v>0</v>
      </c>
      <c r="AJ1522">
        <v>1</v>
      </c>
      <c r="AK1522">
        <v>1</v>
      </c>
      <c r="AL1522">
        <v>1</v>
      </c>
      <c r="AM1522" s="1">
        <f>(AI1522+AK1522+AJ1522)*(0.75+0.25*AL1522)</f>
        <v>2</v>
      </c>
      <c r="AN1522">
        <v>0</v>
      </c>
      <c r="AO1522">
        <v>0</v>
      </c>
      <c r="AP1522">
        <v>0</v>
      </c>
      <c r="AQ1522">
        <v>1</v>
      </c>
      <c r="AR1522">
        <v>0</v>
      </c>
      <c r="AS1522">
        <f>IF(AR1522&gt;0.75,AR1522,0)</f>
        <v>0</v>
      </c>
      <c r="AT1522">
        <v>0</v>
      </c>
      <c r="AV1522">
        <v>0</v>
      </c>
      <c r="AW1522">
        <v>2</v>
      </c>
      <c r="AX1522">
        <v>0</v>
      </c>
    </row>
    <row r="1523" spans="1:50" ht="12.75" customHeight="1" x14ac:dyDescent="0.2">
      <c r="A1523" t="s">
        <v>57</v>
      </c>
      <c r="B1523">
        <v>2003</v>
      </c>
      <c r="E1523">
        <v>0</v>
      </c>
      <c r="F1523">
        <v>0</v>
      </c>
      <c r="G1523">
        <v>1</v>
      </c>
      <c r="H1523">
        <v>0</v>
      </c>
      <c r="I1523" s="1">
        <f>G1523+H1523</f>
        <v>1</v>
      </c>
      <c r="J1523">
        <v>1</v>
      </c>
      <c r="K1523">
        <v>1</v>
      </c>
      <c r="M1523">
        <v>0</v>
      </c>
      <c r="O1523">
        <v>1</v>
      </c>
      <c r="P1523">
        <v>1</v>
      </c>
      <c r="Q1523">
        <v>1</v>
      </c>
      <c r="R1523">
        <v>1</v>
      </c>
      <c r="W1523">
        <v>0</v>
      </c>
      <c r="X1523">
        <v>0</v>
      </c>
      <c r="Y1523">
        <v>1</v>
      </c>
      <c r="Z1523">
        <v>1</v>
      </c>
      <c r="AA1523">
        <v>0</v>
      </c>
      <c r="AB1523">
        <v>0</v>
      </c>
      <c r="AE1523">
        <v>0</v>
      </c>
      <c r="AH1523">
        <v>1</v>
      </c>
      <c r="AI1523">
        <v>0</v>
      </c>
      <c r="AJ1523">
        <v>0</v>
      </c>
      <c r="AK1523">
        <v>0</v>
      </c>
      <c r="AL1523">
        <v>0</v>
      </c>
      <c r="AM1523" s="1">
        <f>(AI1523+AK1523+AJ1523)*(0.75+0.25*AL1523)</f>
        <v>0</v>
      </c>
      <c r="AN1523">
        <v>0</v>
      </c>
      <c r="AO1523">
        <v>0</v>
      </c>
      <c r="AP1523">
        <v>0</v>
      </c>
      <c r="AQ1523">
        <v>0</v>
      </c>
      <c r="AR1523">
        <v>0</v>
      </c>
      <c r="AS1523">
        <f>IF(AR1523&gt;0.75,AR1523,0)</f>
        <v>0</v>
      </c>
      <c r="AT1523">
        <v>0</v>
      </c>
      <c r="AV1523">
        <v>0</v>
      </c>
      <c r="AW1523">
        <v>2</v>
      </c>
      <c r="AX1523">
        <v>0</v>
      </c>
    </row>
    <row r="1524" spans="1:50" ht="12.75" customHeight="1" x14ac:dyDescent="0.2">
      <c r="A1524" t="s">
        <v>58</v>
      </c>
      <c r="B1524">
        <v>2003</v>
      </c>
      <c r="E1524">
        <v>0</v>
      </c>
      <c r="F1524">
        <v>0</v>
      </c>
      <c r="G1524">
        <v>1</v>
      </c>
      <c r="H1524">
        <v>1</v>
      </c>
      <c r="I1524" s="1">
        <f>G1524+H1524</f>
        <v>2</v>
      </c>
      <c r="J1524">
        <v>1</v>
      </c>
      <c r="K1524">
        <v>1</v>
      </c>
      <c r="M1524">
        <v>0</v>
      </c>
      <c r="O1524">
        <v>1</v>
      </c>
      <c r="P1524">
        <v>0</v>
      </c>
      <c r="Q1524">
        <v>1</v>
      </c>
      <c r="R1524">
        <v>0</v>
      </c>
      <c r="V1524">
        <v>0</v>
      </c>
      <c r="W1524">
        <v>0</v>
      </c>
      <c r="X1524">
        <v>1</v>
      </c>
      <c r="Y1524">
        <v>1</v>
      </c>
      <c r="Z1524">
        <v>1</v>
      </c>
      <c r="AA1524">
        <v>0</v>
      </c>
      <c r="AB1524">
        <v>0</v>
      </c>
      <c r="AE1524">
        <v>1130.202</v>
      </c>
      <c r="AH1524">
        <v>0</v>
      </c>
      <c r="AI1524">
        <v>0</v>
      </c>
      <c r="AJ1524">
        <v>1</v>
      </c>
      <c r="AK1524">
        <v>1</v>
      </c>
      <c r="AL1524">
        <v>1</v>
      </c>
      <c r="AM1524" s="1">
        <f>(AI1524+AK1524+AJ1524)*(0.75+0.25*AL1524)</f>
        <v>2</v>
      </c>
      <c r="AN1524">
        <v>0</v>
      </c>
      <c r="AO1524">
        <v>0</v>
      </c>
      <c r="AP1524">
        <v>0</v>
      </c>
      <c r="AQ1524">
        <v>0</v>
      </c>
      <c r="AR1524">
        <v>0</v>
      </c>
      <c r="AS1524">
        <f>IF(AR1524&gt;0.75,AR1524,0)</f>
        <v>0</v>
      </c>
      <c r="AT1524">
        <v>0</v>
      </c>
      <c r="AV1524">
        <v>0</v>
      </c>
      <c r="AW1524">
        <v>2</v>
      </c>
      <c r="AX1524">
        <v>0</v>
      </c>
    </row>
    <row r="1525" spans="1:50" ht="12.75" customHeight="1" x14ac:dyDescent="0.2">
      <c r="A1525" t="s">
        <v>59</v>
      </c>
      <c r="B1525">
        <v>2003</v>
      </c>
      <c r="E1525">
        <v>0</v>
      </c>
      <c r="F1525">
        <v>0</v>
      </c>
      <c r="G1525">
        <v>1</v>
      </c>
      <c r="H1525">
        <v>0</v>
      </c>
      <c r="I1525" s="1">
        <f>G1525+H1525</f>
        <v>1</v>
      </c>
      <c r="J1525">
        <v>0</v>
      </c>
      <c r="K1525">
        <v>1</v>
      </c>
      <c r="M1525">
        <v>0</v>
      </c>
      <c r="O1525">
        <v>1</v>
      </c>
      <c r="P1525">
        <v>0</v>
      </c>
      <c r="Q1525">
        <v>1</v>
      </c>
      <c r="R1525">
        <v>2</v>
      </c>
      <c r="V1525">
        <v>0</v>
      </c>
      <c r="W1525">
        <v>0</v>
      </c>
      <c r="X1525">
        <v>0</v>
      </c>
      <c r="Y1525">
        <v>1</v>
      </c>
      <c r="Z1525">
        <v>1</v>
      </c>
      <c r="AA1525">
        <v>0</v>
      </c>
      <c r="AB1525">
        <v>0</v>
      </c>
      <c r="AE1525">
        <v>0</v>
      </c>
      <c r="AH1525">
        <v>1</v>
      </c>
      <c r="AI1525">
        <v>0</v>
      </c>
      <c r="AJ1525">
        <v>1</v>
      </c>
      <c r="AK1525">
        <v>1</v>
      </c>
      <c r="AL1525">
        <v>1</v>
      </c>
      <c r="AM1525" s="1">
        <f>(AI1525+AK1525+AJ1525)*(0.75+0.25*AL1525)</f>
        <v>2</v>
      </c>
      <c r="AN1525">
        <v>0</v>
      </c>
      <c r="AO1525">
        <v>0</v>
      </c>
      <c r="AP1525">
        <v>0</v>
      </c>
      <c r="AQ1525">
        <v>1</v>
      </c>
      <c r="AR1525">
        <v>0</v>
      </c>
      <c r="AS1525">
        <f>IF(AR1525&gt;0.75,AR1525,0)</f>
        <v>0</v>
      </c>
      <c r="AT1525">
        <v>0</v>
      </c>
      <c r="AV1525">
        <v>0</v>
      </c>
      <c r="AW1525">
        <v>2</v>
      </c>
      <c r="AX1525">
        <v>1</v>
      </c>
    </row>
    <row r="1526" spans="1:50" ht="12.75" customHeight="1" x14ac:dyDescent="0.2">
      <c r="A1526" t="s">
        <v>60</v>
      </c>
      <c r="B1526">
        <v>2003</v>
      </c>
      <c r="E1526">
        <v>0</v>
      </c>
      <c r="F1526">
        <v>0</v>
      </c>
      <c r="G1526">
        <v>1</v>
      </c>
      <c r="H1526">
        <v>0</v>
      </c>
      <c r="I1526" s="1">
        <f>G1526+H1526</f>
        <v>1</v>
      </c>
      <c r="J1526">
        <v>1</v>
      </c>
      <c r="K1526">
        <v>1</v>
      </c>
      <c r="M1526">
        <v>0</v>
      </c>
      <c r="O1526">
        <v>0</v>
      </c>
      <c r="P1526">
        <v>1</v>
      </c>
      <c r="Q1526">
        <v>1</v>
      </c>
      <c r="R1526">
        <v>0</v>
      </c>
      <c r="V1526">
        <v>0</v>
      </c>
      <c r="W1526">
        <v>0</v>
      </c>
      <c r="X1526">
        <v>1</v>
      </c>
      <c r="Y1526">
        <v>0</v>
      </c>
      <c r="Z1526">
        <v>1</v>
      </c>
      <c r="AA1526">
        <v>0</v>
      </c>
      <c r="AB1526">
        <v>0</v>
      </c>
      <c r="AE1526">
        <v>2699.837</v>
      </c>
      <c r="AH1526">
        <v>0</v>
      </c>
      <c r="AI1526">
        <v>1</v>
      </c>
      <c r="AJ1526">
        <v>1</v>
      </c>
      <c r="AK1526">
        <v>1</v>
      </c>
      <c r="AL1526">
        <v>0</v>
      </c>
      <c r="AM1526" s="1">
        <f>(AI1526+AK1526+AJ1526)*(0.75+0.25*AL1526)</f>
        <v>2.25</v>
      </c>
      <c r="AN1526">
        <v>0</v>
      </c>
      <c r="AO1526">
        <v>0</v>
      </c>
      <c r="AP1526">
        <v>0</v>
      </c>
      <c r="AQ1526">
        <v>0</v>
      </c>
      <c r="AR1526">
        <v>0</v>
      </c>
      <c r="AS1526">
        <f>IF(AR1526&gt;0.75,AR1526,0)</f>
        <v>0</v>
      </c>
      <c r="AT1526">
        <v>0</v>
      </c>
      <c r="AV1526">
        <v>0</v>
      </c>
      <c r="AW1526">
        <v>2</v>
      </c>
      <c r="AX1526">
        <v>0</v>
      </c>
    </row>
    <row r="1527" spans="1:50" x14ac:dyDescent="0.2">
      <c r="A1527" t="s">
        <v>61</v>
      </c>
      <c r="B1527">
        <v>2003</v>
      </c>
      <c r="E1527">
        <v>0</v>
      </c>
      <c r="F1527">
        <v>0</v>
      </c>
      <c r="G1527">
        <v>1</v>
      </c>
      <c r="H1527">
        <v>0</v>
      </c>
      <c r="I1527" s="1">
        <f>G1527+H1527</f>
        <v>1</v>
      </c>
      <c r="J1527">
        <v>1</v>
      </c>
      <c r="K1527">
        <v>1</v>
      </c>
      <c r="M1527">
        <v>0</v>
      </c>
      <c r="O1527">
        <v>0</v>
      </c>
      <c r="P1527">
        <v>1</v>
      </c>
      <c r="Q1527">
        <v>1</v>
      </c>
      <c r="R1527">
        <v>1</v>
      </c>
      <c r="V1527">
        <v>0</v>
      </c>
      <c r="W1527">
        <v>0</v>
      </c>
      <c r="X1527">
        <v>1</v>
      </c>
      <c r="Y1527">
        <v>0</v>
      </c>
      <c r="Z1527">
        <v>1</v>
      </c>
      <c r="AA1527">
        <v>0</v>
      </c>
      <c r="AB1527">
        <v>0</v>
      </c>
      <c r="AE1527">
        <v>1304.9870000000001</v>
      </c>
      <c r="AH1527">
        <v>1</v>
      </c>
      <c r="AI1527">
        <v>1</v>
      </c>
      <c r="AJ1527">
        <v>1</v>
      </c>
      <c r="AK1527">
        <v>1</v>
      </c>
      <c r="AL1527">
        <v>0</v>
      </c>
      <c r="AM1527" s="1">
        <f>(AI1527+AK1527+AJ1527)*(0.75+0.25*AL1527)</f>
        <v>2.25</v>
      </c>
      <c r="AN1527">
        <v>0</v>
      </c>
      <c r="AO1527">
        <v>0</v>
      </c>
      <c r="AP1527">
        <v>0.5</v>
      </c>
      <c r="AQ1527">
        <v>1</v>
      </c>
      <c r="AR1527">
        <v>0</v>
      </c>
      <c r="AS1527">
        <f>IF(AR1527&gt;0.75,AR1527,0)</f>
        <v>0</v>
      </c>
      <c r="AT1527">
        <v>0</v>
      </c>
      <c r="AV1527">
        <v>0</v>
      </c>
      <c r="AW1527">
        <v>2</v>
      </c>
      <c r="AX1527">
        <v>0</v>
      </c>
    </row>
    <row r="1528" spans="1:50" ht="12.75" customHeight="1" x14ac:dyDescent="0.2">
      <c r="A1528" t="s">
        <v>62</v>
      </c>
      <c r="B1528">
        <v>2003</v>
      </c>
      <c r="E1528">
        <v>0</v>
      </c>
      <c r="F1528">
        <v>0</v>
      </c>
      <c r="G1528">
        <v>1</v>
      </c>
      <c r="H1528">
        <v>0</v>
      </c>
      <c r="I1528" s="1">
        <f>G1528+H1528</f>
        <v>1</v>
      </c>
      <c r="J1528">
        <v>0</v>
      </c>
      <c r="K1528">
        <v>1</v>
      </c>
      <c r="M1528">
        <v>0</v>
      </c>
      <c r="O1528">
        <v>0</v>
      </c>
      <c r="P1528">
        <v>1</v>
      </c>
      <c r="Q1528">
        <v>1</v>
      </c>
      <c r="R1528">
        <v>0</v>
      </c>
      <c r="V1528">
        <v>0</v>
      </c>
      <c r="W1528">
        <v>0</v>
      </c>
      <c r="X1528">
        <v>0</v>
      </c>
      <c r="Y1528">
        <v>1</v>
      </c>
      <c r="Z1528">
        <v>1</v>
      </c>
      <c r="AA1528">
        <v>1</v>
      </c>
      <c r="AB1528">
        <v>0.5</v>
      </c>
      <c r="AE1528">
        <v>0</v>
      </c>
      <c r="AH1528">
        <v>0</v>
      </c>
      <c r="AI1528">
        <v>0</v>
      </c>
      <c r="AJ1528">
        <v>1</v>
      </c>
      <c r="AK1528">
        <v>1</v>
      </c>
      <c r="AL1528">
        <v>0</v>
      </c>
      <c r="AM1528" s="1">
        <f>(AI1528+AK1528+AJ1528)*(0.75+0.25*AL1528)</f>
        <v>1.5</v>
      </c>
      <c r="AN1528">
        <v>0</v>
      </c>
      <c r="AO1528">
        <v>0</v>
      </c>
      <c r="AP1528">
        <v>0</v>
      </c>
      <c r="AQ1528">
        <v>0</v>
      </c>
      <c r="AR1528">
        <v>0</v>
      </c>
      <c r="AS1528">
        <f>IF(AR1528&gt;0.75,AR1528,0)</f>
        <v>0</v>
      </c>
      <c r="AT1528">
        <v>0</v>
      </c>
      <c r="AV1528">
        <v>0</v>
      </c>
      <c r="AW1528">
        <v>2</v>
      </c>
      <c r="AX1528">
        <v>0</v>
      </c>
    </row>
    <row r="1529" spans="1:50" ht="12.75" customHeight="1" x14ac:dyDescent="0.2">
      <c r="A1529" t="s">
        <v>64</v>
      </c>
      <c r="B1529">
        <v>2003</v>
      </c>
      <c r="E1529">
        <v>0</v>
      </c>
      <c r="F1529">
        <v>0</v>
      </c>
      <c r="G1529">
        <v>1</v>
      </c>
      <c r="H1529">
        <v>0</v>
      </c>
      <c r="I1529" s="1">
        <f>G1529+H1529</f>
        <v>1</v>
      </c>
      <c r="J1529">
        <v>1</v>
      </c>
      <c r="K1529">
        <v>1</v>
      </c>
      <c r="M1529">
        <v>0</v>
      </c>
      <c r="O1529">
        <v>1</v>
      </c>
      <c r="P1529">
        <v>1</v>
      </c>
      <c r="Q1529">
        <v>1</v>
      </c>
      <c r="R1529">
        <v>0</v>
      </c>
      <c r="V1529">
        <v>0</v>
      </c>
      <c r="W1529">
        <v>0</v>
      </c>
      <c r="X1529">
        <v>0</v>
      </c>
      <c r="Y1529">
        <v>1</v>
      </c>
      <c r="Z1529">
        <v>1</v>
      </c>
      <c r="AA1529">
        <v>0</v>
      </c>
      <c r="AB1529">
        <v>0</v>
      </c>
      <c r="AE1529">
        <v>0</v>
      </c>
      <c r="AH1529">
        <v>1</v>
      </c>
      <c r="AI1529">
        <v>0</v>
      </c>
      <c r="AJ1529">
        <v>1</v>
      </c>
      <c r="AK1529">
        <v>1</v>
      </c>
      <c r="AL1529">
        <v>0</v>
      </c>
      <c r="AM1529" s="1">
        <f>(AI1529+AK1529+AJ1529)*(0.75+0.25*AL1529)</f>
        <v>1.5</v>
      </c>
      <c r="AN1529">
        <v>0</v>
      </c>
      <c r="AO1529">
        <v>0</v>
      </c>
      <c r="AP1529">
        <v>0</v>
      </c>
      <c r="AQ1529">
        <v>0</v>
      </c>
      <c r="AR1529">
        <v>0</v>
      </c>
      <c r="AS1529">
        <f>IF(AR1529&gt;0.75,AR1529,0)</f>
        <v>0</v>
      </c>
      <c r="AT1529">
        <v>0</v>
      </c>
      <c r="AV1529">
        <v>0</v>
      </c>
      <c r="AW1529">
        <v>2</v>
      </c>
      <c r="AX1529">
        <v>0</v>
      </c>
    </row>
    <row r="1530" spans="1:50" ht="12.75" customHeight="1" x14ac:dyDescent="0.2">
      <c r="A1530" t="s">
        <v>65</v>
      </c>
      <c r="B1530">
        <v>2003</v>
      </c>
      <c r="E1530">
        <v>0</v>
      </c>
      <c r="F1530">
        <v>0</v>
      </c>
      <c r="G1530">
        <v>1</v>
      </c>
      <c r="H1530">
        <v>0</v>
      </c>
      <c r="I1530" s="1">
        <f>G1530+H1530</f>
        <v>1</v>
      </c>
      <c r="J1530">
        <v>1</v>
      </c>
      <c r="K1530">
        <v>1</v>
      </c>
      <c r="M1530">
        <v>0</v>
      </c>
      <c r="O1530">
        <v>1</v>
      </c>
      <c r="P1530">
        <v>1</v>
      </c>
      <c r="Q1530">
        <v>1</v>
      </c>
      <c r="R1530">
        <v>0</v>
      </c>
      <c r="V1530">
        <v>0</v>
      </c>
      <c r="W1530">
        <v>0</v>
      </c>
      <c r="X1530">
        <v>1</v>
      </c>
      <c r="Y1530">
        <v>1</v>
      </c>
      <c r="Z1530">
        <v>1</v>
      </c>
      <c r="AA1530">
        <v>1</v>
      </c>
      <c r="AB1530">
        <v>1</v>
      </c>
      <c r="AE1530">
        <v>9625.3040000000001</v>
      </c>
      <c r="AH1530">
        <v>0</v>
      </c>
      <c r="AI1530">
        <v>0</v>
      </c>
      <c r="AJ1530">
        <v>1</v>
      </c>
      <c r="AK1530">
        <v>1</v>
      </c>
      <c r="AL1530">
        <v>1</v>
      </c>
      <c r="AM1530" s="1">
        <f>(AI1530+AK1530+AJ1530)*(0.75+0.25*AL1530)</f>
        <v>2</v>
      </c>
      <c r="AN1530">
        <v>1</v>
      </c>
      <c r="AO1530">
        <v>0</v>
      </c>
      <c r="AP1530">
        <v>0</v>
      </c>
      <c r="AQ1530">
        <v>0.5</v>
      </c>
      <c r="AR1530">
        <v>0</v>
      </c>
      <c r="AS1530">
        <f>IF(AR1530&gt;0.75,AR1530,0)</f>
        <v>0</v>
      </c>
      <c r="AT1530">
        <v>0</v>
      </c>
      <c r="AV1530">
        <v>0</v>
      </c>
      <c r="AW1530">
        <v>2</v>
      </c>
      <c r="AX1530">
        <v>1</v>
      </c>
    </row>
    <row r="1531" spans="1:50" ht="12.75" customHeight="1" x14ac:dyDescent="0.2">
      <c r="A1531" t="s">
        <v>66</v>
      </c>
      <c r="B1531">
        <v>2003</v>
      </c>
      <c r="E1531">
        <v>0</v>
      </c>
      <c r="F1531">
        <v>0</v>
      </c>
      <c r="G1531">
        <v>0</v>
      </c>
      <c r="H1531">
        <v>0</v>
      </c>
      <c r="I1531" s="1">
        <f>G1531+H1531</f>
        <v>0</v>
      </c>
      <c r="J1531">
        <v>0</v>
      </c>
      <c r="K1531">
        <v>0</v>
      </c>
      <c r="M1531">
        <v>0</v>
      </c>
      <c r="O1531">
        <v>1</v>
      </c>
      <c r="P1531">
        <v>1</v>
      </c>
      <c r="Q1531">
        <v>0</v>
      </c>
      <c r="R1531">
        <v>0.5</v>
      </c>
      <c r="V1531">
        <v>0</v>
      </c>
      <c r="W1531">
        <v>0</v>
      </c>
      <c r="X1531">
        <v>0</v>
      </c>
      <c r="Y1531">
        <v>1</v>
      </c>
      <c r="Z1531">
        <v>1</v>
      </c>
      <c r="AA1531">
        <v>0</v>
      </c>
      <c r="AB1531">
        <v>0</v>
      </c>
      <c r="AE1531">
        <v>0</v>
      </c>
      <c r="AH1531">
        <v>1</v>
      </c>
      <c r="AI1531">
        <v>0</v>
      </c>
      <c r="AJ1531">
        <v>1</v>
      </c>
      <c r="AK1531">
        <v>1</v>
      </c>
      <c r="AL1531">
        <v>1</v>
      </c>
      <c r="AM1531" s="1">
        <f>(AI1531+AK1531+AJ1531)*(0.75+0.25*AL1531)</f>
        <v>2</v>
      </c>
      <c r="AN1531">
        <v>0</v>
      </c>
      <c r="AO1531">
        <v>0</v>
      </c>
      <c r="AP1531">
        <v>0</v>
      </c>
      <c r="AQ1531">
        <v>1</v>
      </c>
      <c r="AR1531">
        <v>0</v>
      </c>
      <c r="AS1531">
        <f>IF(AR1531&gt;0.75,AR1531,0)</f>
        <v>0</v>
      </c>
      <c r="AT1531">
        <v>0</v>
      </c>
      <c r="AV1531">
        <v>0</v>
      </c>
      <c r="AW1531">
        <v>2</v>
      </c>
      <c r="AX1531">
        <v>0</v>
      </c>
    </row>
    <row r="1532" spans="1:50" ht="12.75" customHeight="1" x14ac:dyDescent="0.2">
      <c r="A1532" t="s">
        <v>67</v>
      </c>
      <c r="B1532">
        <v>2003</v>
      </c>
      <c r="E1532">
        <v>0</v>
      </c>
      <c r="F1532">
        <v>0</v>
      </c>
      <c r="G1532">
        <v>1</v>
      </c>
      <c r="H1532">
        <v>1</v>
      </c>
      <c r="I1532" s="1">
        <f>G1532+H1532</f>
        <v>2</v>
      </c>
      <c r="J1532">
        <v>1</v>
      </c>
      <c r="K1532">
        <v>1</v>
      </c>
      <c r="M1532">
        <v>0</v>
      </c>
      <c r="O1532">
        <v>1</v>
      </c>
      <c r="P1532">
        <v>1</v>
      </c>
      <c r="Q1532">
        <v>1</v>
      </c>
      <c r="R1532">
        <v>1</v>
      </c>
      <c r="V1532">
        <v>0</v>
      </c>
      <c r="W1532">
        <v>0</v>
      </c>
      <c r="X1532">
        <v>1</v>
      </c>
      <c r="Y1532">
        <v>1</v>
      </c>
      <c r="Z1532">
        <v>1</v>
      </c>
      <c r="AA1532">
        <v>0</v>
      </c>
      <c r="AB1532">
        <v>0</v>
      </c>
      <c r="AE1532">
        <v>4488.3339999999998</v>
      </c>
      <c r="AH1532">
        <v>0</v>
      </c>
      <c r="AI1532">
        <v>0</v>
      </c>
      <c r="AJ1532">
        <v>0</v>
      </c>
      <c r="AK1532">
        <v>0</v>
      </c>
      <c r="AL1532">
        <v>0</v>
      </c>
      <c r="AM1532" s="1">
        <f>(AI1532+AK1532+AJ1532)*(0.75+0.25*AL1532)</f>
        <v>0</v>
      </c>
      <c r="AN1532">
        <v>0</v>
      </c>
      <c r="AO1532">
        <v>0</v>
      </c>
      <c r="AP1532">
        <v>0</v>
      </c>
      <c r="AQ1532">
        <v>1</v>
      </c>
      <c r="AR1532">
        <v>0</v>
      </c>
      <c r="AS1532">
        <f>IF(AR1532&gt;0.75,AR1532,0)</f>
        <v>0</v>
      </c>
      <c r="AT1532">
        <v>0</v>
      </c>
      <c r="AV1532">
        <v>0</v>
      </c>
      <c r="AW1532">
        <v>2</v>
      </c>
      <c r="AX1532">
        <v>1</v>
      </c>
    </row>
    <row r="1533" spans="1:50" ht="12.75" customHeight="1" x14ac:dyDescent="0.2">
      <c r="A1533" t="s">
        <v>68</v>
      </c>
      <c r="B1533">
        <v>2003</v>
      </c>
      <c r="E1533">
        <v>0</v>
      </c>
      <c r="F1533">
        <v>1</v>
      </c>
      <c r="G1533">
        <v>1</v>
      </c>
      <c r="H1533">
        <v>1</v>
      </c>
      <c r="I1533" s="1">
        <f>G1533+H1533</f>
        <v>2</v>
      </c>
      <c r="J1533">
        <v>0</v>
      </c>
      <c r="K1533">
        <v>1</v>
      </c>
      <c r="M1533">
        <v>0</v>
      </c>
      <c r="O1533">
        <v>1</v>
      </c>
      <c r="P1533">
        <v>1</v>
      </c>
      <c r="Q1533">
        <v>1</v>
      </c>
      <c r="R1533">
        <v>0</v>
      </c>
      <c r="V1533">
        <v>0</v>
      </c>
      <c r="W1533">
        <v>1</v>
      </c>
      <c r="X1533">
        <v>0</v>
      </c>
      <c r="Y1533">
        <v>1</v>
      </c>
      <c r="Z1533">
        <v>1</v>
      </c>
      <c r="AA1533">
        <v>0</v>
      </c>
      <c r="AB1533">
        <v>0</v>
      </c>
      <c r="AE1533">
        <v>159.36699999999999</v>
      </c>
      <c r="AH1533">
        <v>1</v>
      </c>
      <c r="AI1533">
        <v>1</v>
      </c>
      <c r="AJ1533">
        <v>1</v>
      </c>
      <c r="AK1533">
        <v>1</v>
      </c>
      <c r="AL1533">
        <v>1</v>
      </c>
      <c r="AM1533" s="1">
        <f>(AI1533+AK1533+AJ1533)*(0.75+0.25*AL1533)</f>
        <v>3</v>
      </c>
      <c r="AN1533">
        <v>0</v>
      </c>
      <c r="AO1533">
        <v>0</v>
      </c>
      <c r="AP1533">
        <v>1</v>
      </c>
      <c r="AQ1533">
        <v>0</v>
      </c>
      <c r="AR1533">
        <v>0</v>
      </c>
      <c r="AS1533">
        <f>IF(AR1533&gt;0.75,AR1533,0)</f>
        <v>0</v>
      </c>
      <c r="AT1533">
        <v>0</v>
      </c>
      <c r="AV1533">
        <v>0</v>
      </c>
      <c r="AW1533">
        <v>2</v>
      </c>
      <c r="AX1533">
        <v>0</v>
      </c>
    </row>
    <row r="1534" spans="1:50" ht="12.75" customHeight="1" x14ac:dyDescent="0.2">
      <c r="A1534" t="s">
        <v>70</v>
      </c>
      <c r="B1534">
        <v>2003</v>
      </c>
      <c r="E1534">
        <v>0</v>
      </c>
      <c r="F1534">
        <v>0</v>
      </c>
      <c r="G1534">
        <v>1</v>
      </c>
      <c r="H1534">
        <v>1</v>
      </c>
      <c r="I1534" s="1">
        <f>G1534+H1534</f>
        <v>2</v>
      </c>
      <c r="J1534">
        <v>1</v>
      </c>
      <c r="K1534">
        <v>1</v>
      </c>
      <c r="M1534">
        <v>2</v>
      </c>
      <c r="O1534">
        <v>1</v>
      </c>
      <c r="P1534">
        <v>1</v>
      </c>
      <c r="Q1534">
        <v>1</v>
      </c>
      <c r="R1534">
        <v>1</v>
      </c>
      <c r="V1534">
        <v>0</v>
      </c>
      <c r="W1534">
        <v>1</v>
      </c>
      <c r="X1534">
        <v>0</v>
      </c>
      <c r="Y1534">
        <v>1</v>
      </c>
      <c r="Z1534">
        <v>1</v>
      </c>
      <c r="AA1534">
        <v>0</v>
      </c>
      <c r="AB1534">
        <v>0</v>
      </c>
      <c r="AE1534">
        <v>0</v>
      </c>
      <c r="AH1534">
        <v>1</v>
      </c>
      <c r="AI1534">
        <v>0</v>
      </c>
      <c r="AJ1534">
        <v>0</v>
      </c>
      <c r="AK1534">
        <v>0</v>
      </c>
      <c r="AL1534">
        <v>0</v>
      </c>
      <c r="AM1534" s="1">
        <f>(AI1534+AK1534+AJ1534)*(0.75+0.25*AL1534)</f>
        <v>0</v>
      </c>
      <c r="AN1534">
        <v>0</v>
      </c>
      <c r="AO1534">
        <v>0</v>
      </c>
      <c r="AP1534">
        <v>0</v>
      </c>
      <c r="AQ1534">
        <v>1</v>
      </c>
      <c r="AR1534">
        <v>0</v>
      </c>
      <c r="AS1534">
        <f>IF(AR1534&gt;0.75,AR1534,0)</f>
        <v>0</v>
      </c>
      <c r="AT1534">
        <v>0</v>
      </c>
      <c r="AV1534">
        <v>1</v>
      </c>
      <c r="AW1534">
        <v>2</v>
      </c>
      <c r="AX1534">
        <v>0</v>
      </c>
    </row>
    <row r="1535" spans="1:50" ht="12.75" customHeight="1" x14ac:dyDescent="0.2">
      <c r="A1535" t="s">
        <v>71</v>
      </c>
      <c r="B1535">
        <v>2003</v>
      </c>
      <c r="E1535">
        <v>0</v>
      </c>
      <c r="F1535">
        <v>0</v>
      </c>
      <c r="G1535">
        <v>1</v>
      </c>
      <c r="H1535">
        <v>1</v>
      </c>
      <c r="I1535" s="1">
        <f>G1535+H1535</f>
        <v>2</v>
      </c>
      <c r="J1535">
        <v>1</v>
      </c>
      <c r="K1535">
        <v>1</v>
      </c>
      <c r="M1535">
        <v>0</v>
      </c>
      <c r="O1535">
        <v>1</v>
      </c>
      <c r="P1535">
        <v>1</v>
      </c>
      <c r="Q1535">
        <v>1</v>
      </c>
      <c r="R1535">
        <v>0</v>
      </c>
      <c r="V1535">
        <v>0</v>
      </c>
      <c r="W1535">
        <v>0</v>
      </c>
      <c r="X1535">
        <v>0</v>
      </c>
      <c r="Y1535">
        <v>0</v>
      </c>
      <c r="Z1535">
        <v>1</v>
      </c>
      <c r="AA1535">
        <v>0</v>
      </c>
      <c r="AB1535">
        <v>0</v>
      </c>
      <c r="AE1535">
        <v>0</v>
      </c>
      <c r="AH1535">
        <v>0</v>
      </c>
      <c r="AI1535">
        <v>0</v>
      </c>
      <c r="AJ1535">
        <v>1</v>
      </c>
      <c r="AK1535">
        <v>1</v>
      </c>
      <c r="AL1535">
        <v>1</v>
      </c>
      <c r="AM1535" s="1">
        <f>(AI1535+AK1535+AJ1535)*(0.75+0.25*AL1535)</f>
        <v>2</v>
      </c>
      <c r="AN1535">
        <v>0</v>
      </c>
      <c r="AO1535">
        <v>0</v>
      </c>
      <c r="AP1535">
        <v>0</v>
      </c>
      <c r="AQ1535">
        <v>0</v>
      </c>
      <c r="AR1535">
        <v>0</v>
      </c>
      <c r="AS1535">
        <f>IF(AR1535&gt;0.75,AR1535,0)</f>
        <v>0</v>
      </c>
      <c r="AT1535">
        <v>0</v>
      </c>
      <c r="AV1535">
        <v>0</v>
      </c>
      <c r="AW1535">
        <v>2</v>
      </c>
      <c r="AX1535">
        <v>0</v>
      </c>
    </row>
    <row r="1536" spans="1:50" ht="12.75" customHeight="1" x14ac:dyDescent="0.2">
      <c r="A1536" t="s">
        <v>72</v>
      </c>
      <c r="B1536">
        <v>2003</v>
      </c>
      <c r="E1536">
        <v>0</v>
      </c>
      <c r="F1536">
        <v>0</v>
      </c>
      <c r="G1536">
        <v>1</v>
      </c>
      <c r="H1536">
        <v>0</v>
      </c>
      <c r="I1536" s="1">
        <f>G1536+H1536</f>
        <v>1</v>
      </c>
      <c r="J1536">
        <v>0</v>
      </c>
      <c r="K1536">
        <v>1</v>
      </c>
      <c r="M1536">
        <v>0</v>
      </c>
      <c r="O1536">
        <v>1</v>
      </c>
      <c r="P1536">
        <v>1</v>
      </c>
      <c r="Q1536">
        <v>1</v>
      </c>
      <c r="R1536">
        <v>1</v>
      </c>
      <c r="V1536">
        <v>0</v>
      </c>
      <c r="W1536">
        <v>0</v>
      </c>
      <c r="X1536">
        <v>0</v>
      </c>
      <c r="Y1536">
        <v>1</v>
      </c>
      <c r="Z1536">
        <v>1</v>
      </c>
      <c r="AA1536">
        <v>0</v>
      </c>
      <c r="AB1536">
        <v>0</v>
      </c>
      <c r="AE1536">
        <v>0</v>
      </c>
      <c r="AH1536">
        <v>0</v>
      </c>
      <c r="AI1536">
        <v>1</v>
      </c>
      <c r="AJ1536">
        <v>1</v>
      </c>
      <c r="AK1536">
        <v>1</v>
      </c>
      <c r="AL1536">
        <v>0</v>
      </c>
      <c r="AM1536" s="1">
        <f>(AI1536+AK1536+AJ1536)*(0.75+0.25*AL1536)</f>
        <v>2.25</v>
      </c>
      <c r="AN1536">
        <v>0</v>
      </c>
      <c r="AO1536">
        <v>0</v>
      </c>
      <c r="AP1536">
        <v>0</v>
      </c>
      <c r="AQ1536">
        <v>1</v>
      </c>
      <c r="AR1536">
        <v>0</v>
      </c>
      <c r="AS1536">
        <f>IF(AR1536&gt;0.75,AR1536,0)</f>
        <v>0</v>
      </c>
      <c r="AT1536">
        <v>0</v>
      </c>
      <c r="AV1536">
        <v>0</v>
      </c>
      <c r="AW1536">
        <v>2</v>
      </c>
      <c r="AX1536">
        <v>0</v>
      </c>
    </row>
    <row r="1537" spans="1:50" ht="12.75" customHeight="1" x14ac:dyDescent="0.2">
      <c r="A1537" t="s">
        <v>73</v>
      </c>
      <c r="B1537">
        <v>2003</v>
      </c>
      <c r="E1537">
        <v>0</v>
      </c>
      <c r="F1537">
        <v>0</v>
      </c>
      <c r="G1537">
        <v>1</v>
      </c>
      <c r="H1537">
        <v>0</v>
      </c>
      <c r="I1537" s="1">
        <f>G1537+H1537</f>
        <v>1</v>
      </c>
      <c r="J1537">
        <v>0</v>
      </c>
      <c r="K1537">
        <v>1</v>
      </c>
      <c r="M1537">
        <v>0</v>
      </c>
      <c r="O1537">
        <v>1</v>
      </c>
      <c r="P1537">
        <v>1</v>
      </c>
      <c r="Q1537">
        <v>1</v>
      </c>
      <c r="R1537">
        <v>0</v>
      </c>
      <c r="V1537">
        <v>0</v>
      </c>
      <c r="W1537">
        <v>0</v>
      </c>
      <c r="X1537">
        <v>0</v>
      </c>
      <c r="Y1537">
        <v>1</v>
      </c>
      <c r="Z1537">
        <v>1</v>
      </c>
      <c r="AA1537">
        <v>0</v>
      </c>
      <c r="AB1537">
        <v>0</v>
      </c>
      <c r="AE1537">
        <v>0</v>
      </c>
      <c r="AH1537">
        <v>0</v>
      </c>
      <c r="AI1537">
        <v>0</v>
      </c>
      <c r="AJ1537">
        <v>0</v>
      </c>
      <c r="AK1537">
        <v>1</v>
      </c>
      <c r="AL1537">
        <v>1</v>
      </c>
      <c r="AM1537" s="1">
        <f>(AI1537+AK1537+AJ1537)*(0.75+0.25*AL1537)</f>
        <v>1</v>
      </c>
      <c r="AN1537">
        <v>0</v>
      </c>
      <c r="AO1537">
        <v>0</v>
      </c>
      <c r="AP1537">
        <v>0</v>
      </c>
      <c r="AQ1537">
        <v>0</v>
      </c>
      <c r="AR1537">
        <v>0</v>
      </c>
      <c r="AS1537">
        <f>IF(AR1537&gt;0.75,AR1537,0)</f>
        <v>0</v>
      </c>
      <c r="AT1537">
        <v>0</v>
      </c>
      <c r="AV1537">
        <v>0</v>
      </c>
      <c r="AW1537">
        <v>2</v>
      </c>
      <c r="AX1537">
        <v>0</v>
      </c>
    </row>
    <row r="1538" spans="1:50" ht="12.75" customHeight="1" x14ac:dyDescent="0.2">
      <c r="A1538" t="s">
        <v>74</v>
      </c>
      <c r="B1538">
        <v>2003</v>
      </c>
      <c r="E1538">
        <v>0</v>
      </c>
      <c r="F1538">
        <v>0</v>
      </c>
      <c r="G1538">
        <v>1</v>
      </c>
      <c r="H1538">
        <v>1</v>
      </c>
      <c r="I1538" s="1">
        <f>G1538+H1538</f>
        <v>2</v>
      </c>
      <c r="J1538">
        <v>0</v>
      </c>
      <c r="K1538">
        <v>1</v>
      </c>
      <c r="M1538">
        <v>0</v>
      </c>
      <c r="O1538">
        <v>1</v>
      </c>
      <c r="P1538">
        <v>1</v>
      </c>
      <c r="Q1538">
        <v>1</v>
      </c>
      <c r="R1538">
        <v>0</v>
      </c>
      <c r="V1538">
        <v>0</v>
      </c>
      <c r="W1538">
        <v>0</v>
      </c>
      <c r="X1538">
        <v>0</v>
      </c>
      <c r="Y1538">
        <v>1</v>
      </c>
      <c r="Z1538">
        <v>1</v>
      </c>
      <c r="AA1538">
        <v>0</v>
      </c>
      <c r="AB1538">
        <v>0</v>
      </c>
      <c r="AE1538">
        <v>0</v>
      </c>
      <c r="AH1538">
        <v>1</v>
      </c>
      <c r="AI1538">
        <v>0</v>
      </c>
      <c r="AJ1538">
        <v>1</v>
      </c>
      <c r="AK1538">
        <v>1</v>
      </c>
      <c r="AL1538">
        <v>0</v>
      </c>
      <c r="AM1538" s="1">
        <f>(AI1538+AK1538+AJ1538)*(0.75+0.25*AL1538)</f>
        <v>1.5</v>
      </c>
      <c r="AN1538">
        <v>0</v>
      </c>
      <c r="AO1538">
        <v>0</v>
      </c>
      <c r="AP1538">
        <v>0.75</v>
      </c>
      <c r="AQ1538">
        <v>1</v>
      </c>
      <c r="AR1538">
        <v>0</v>
      </c>
      <c r="AS1538">
        <f>IF(AR1538&gt;0.75,AR1538,0)</f>
        <v>0</v>
      </c>
      <c r="AT1538">
        <v>0</v>
      </c>
      <c r="AV1538">
        <v>0</v>
      </c>
      <c r="AW1538">
        <v>2</v>
      </c>
      <c r="AX1538">
        <v>0</v>
      </c>
    </row>
    <row r="1539" spans="1:50" ht="12.75" customHeight="1" x14ac:dyDescent="0.2">
      <c r="A1539" t="s">
        <v>75</v>
      </c>
      <c r="B1539">
        <v>2003</v>
      </c>
      <c r="E1539">
        <v>0</v>
      </c>
      <c r="F1539">
        <v>0</v>
      </c>
      <c r="G1539">
        <v>1</v>
      </c>
      <c r="H1539">
        <v>1</v>
      </c>
      <c r="I1539" s="1">
        <f>G1539+H1539</f>
        <v>2</v>
      </c>
      <c r="J1539">
        <v>1</v>
      </c>
      <c r="K1539">
        <v>1</v>
      </c>
      <c r="M1539">
        <v>0</v>
      </c>
      <c r="O1539">
        <v>1</v>
      </c>
      <c r="P1539">
        <v>0</v>
      </c>
      <c r="Q1539">
        <v>1</v>
      </c>
      <c r="R1539">
        <v>1</v>
      </c>
      <c r="W1539">
        <v>0</v>
      </c>
      <c r="X1539">
        <v>0</v>
      </c>
      <c r="Y1539">
        <v>1</v>
      </c>
      <c r="Z1539">
        <v>1</v>
      </c>
      <c r="AA1539">
        <v>1</v>
      </c>
      <c r="AB1539">
        <v>0</v>
      </c>
      <c r="AE1539">
        <v>0</v>
      </c>
      <c r="AH1539">
        <v>1</v>
      </c>
      <c r="AI1539">
        <v>0</v>
      </c>
      <c r="AJ1539">
        <v>1</v>
      </c>
      <c r="AK1539">
        <v>1</v>
      </c>
      <c r="AL1539">
        <v>0</v>
      </c>
      <c r="AM1539" s="1">
        <f>(AI1539+AK1539+AJ1539)*(0.75+0.25*AL1539)</f>
        <v>1.5</v>
      </c>
      <c r="AN1539">
        <v>0</v>
      </c>
      <c r="AO1539">
        <v>1</v>
      </c>
      <c r="AP1539">
        <v>0</v>
      </c>
      <c r="AQ1539">
        <v>0</v>
      </c>
      <c r="AR1539">
        <v>0</v>
      </c>
      <c r="AS1539">
        <f>IF(AR1539&gt;0.75,AR1539,0)</f>
        <v>0</v>
      </c>
      <c r="AT1539">
        <v>0</v>
      </c>
      <c r="AV1539">
        <v>0</v>
      </c>
      <c r="AW1539">
        <v>2</v>
      </c>
      <c r="AX1539">
        <v>0</v>
      </c>
    </row>
    <row r="1540" spans="1:50" ht="12.75" customHeight="1" x14ac:dyDescent="0.2">
      <c r="A1540" t="s">
        <v>76</v>
      </c>
      <c r="B1540">
        <v>2003</v>
      </c>
      <c r="E1540">
        <v>0</v>
      </c>
      <c r="F1540">
        <v>0</v>
      </c>
      <c r="G1540">
        <v>1</v>
      </c>
      <c r="H1540">
        <v>0</v>
      </c>
      <c r="I1540" s="1">
        <f>G1540+H1540</f>
        <v>1</v>
      </c>
      <c r="J1540">
        <v>0</v>
      </c>
      <c r="K1540">
        <v>1</v>
      </c>
      <c r="M1540">
        <v>0</v>
      </c>
      <c r="O1540">
        <v>1</v>
      </c>
      <c r="P1540">
        <v>1</v>
      </c>
      <c r="Q1540">
        <v>1</v>
      </c>
      <c r="R1540">
        <v>0</v>
      </c>
      <c r="V1540">
        <v>0</v>
      </c>
      <c r="W1540">
        <v>0</v>
      </c>
      <c r="X1540">
        <v>0</v>
      </c>
      <c r="Y1540">
        <v>1</v>
      </c>
      <c r="Z1540">
        <v>1</v>
      </c>
      <c r="AA1540">
        <v>0</v>
      </c>
      <c r="AB1540">
        <v>0</v>
      </c>
      <c r="AE1540">
        <v>0</v>
      </c>
      <c r="AH1540">
        <v>1</v>
      </c>
      <c r="AI1540">
        <v>0</v>
      </c>
      <c r="AJ1540">
        <v>0</v>
      </c>
      <c r="AK1540">
        <v>1</v>
      </c>
      <c r="AL1540">
        <v>1</v>
      </c>
      <c r="AM1540" s="1">
        <f>(AI1540+AK1540+AJ1540)*(0.75+0.25*AL1540)</f>
        <v>1</v>
      </c>
      <c r="AN1540">
        <v>0</v>
      </c>
      <c r="AO1540">
        <v>0</v>
      </c>
      <c r="AP1540">
        <v>0.5</v>
      </c>
      <c r="AQ1540">
        <v>0.5</v>
      </c>
      <c r="AR1540">
        <v>0</v>
      </c>
      <c r="AS1540">
        <f>IF(AR1540&gt;0.75,AR1540,0)</f>
        <v>0</v>
      </c>
      <c r="AT1540">
        <v>0</v>
      </c>
      <c r="AV1540">
        <v>0</v>
      </c>
      <c r="AW1540">
        <v>2</v>
      </c>
      <c r="AX1540">
        <v>0</v>
      </c>
    </row>
    <row r="1541" spans="1:50" ht="12.75" customHeight="1" x14ac:dyDescent="0.2">
      <c r="A1541" t="s">
        <v>77</v>
      </c>
      <c r="B1541">
        <v>2003</v>
      </c>
      <c r="E1541">
        <v>0</v>
      </c>
      <c r="F1541">
        <v>0</v>
      </c>
      <c r="G1541">
        <v>1</v>
      </c>
      <c r="H1541">
        <v>0</v>
      </c>
      <c r="I1541" s="1">
        <f>G1541+H1541</f>
        <v>1</v>
      </c>
      <c r="J1541">
        <v>0</v>
      </c>
      <c r="K1541">
        <v>1</v>
      </c>
      <c r="M1541">
        <v>0</v>
      </c>
      <c r="O1541">
        <v>1</v>
      </c>
      <c r="P1541">
        <v>0</v>
      </c>
      <c r="Q1541">
        <v>1</v>
      </c>
      <c r="R1541">
        <v>1</v>
      </c>
      <c r="V1541">
        <v>0</v>
      </c>
      <c r="W1541">
        <v>1</v>
      </c>
      <c r="X1541">
        <v>0</v>
      </c>
      <c r="Y1541">
        <v>1</v>
      </c>
      <c r="Z1541">
        <v>1</v>
      </c>
      <c r="AA1541">
        <v>0</v>
      </c>
      <c r="AB1541">
        <v>0</v>
      </c>
      <c r="AE1541">
        <v>335.33300000000003</v>
      </c>
      <c r="AH1541">
        <v>0</v>
      </c>
      <c r="AI1541">
        <v>0</v>
      </c>
      <c r="AJ1541">
        <v>0</v>
      </c>
      <c r="AK1541">
        <v>0</v>
      </c>
      <c r="AL1541">
        <v>0</v>
      </c>
      <c r="AM1541" s="1">
        <f>(AI1541+AK1541+AJ1541)*(0.75+0.25*AL1541)</f>
        <v>0</v>
      </c>
      <c r="AN1541">
        <v>0.5</v>
      </c>
      <c r="AO1541">
        <v>0</v>
      </c>
      <c r="AP1541">
        <v>1</v>
      </c>
      <c r="AQ1541">
        <v>0</v>
      </c>
      <c r="AR1541">
        <v>0</v>
      </c>
      <c r="AS1541">
        <f>IF(AR1541&gt;0.75,AR1541,0)</f>
        <v>0</v>
      </c>
      <c r="AT1541">
        <v>0</v>
      </c>
      <c r="AV1541">
        <v>0</v>
      </c>
      <c r="AW1541">
        <v>2</v>
      </c>
      <c r="AX1541">
        <v>0</v>
      </c>
    </row>
    <row r="1542" spans="1:50" ht="12.75" customHeight="1" x14ac:dyDescent="0.2">
      <c r="A1542" t="s">
        <v>78</v>
      </c>
      <c r="B1542">
        <v>2003</v>
      </c>
      <c r="E1542">
        <v>0</v>
      </c>
      <c r="F1542">
        <v>0</v>
      </c>
      <c r="G1542">
        <v>1</v>
      </c>
      <c r="H1542">
        <v>0</v>
      </c>
      <c r="I1542" s="1">
        <f>G1542+H1542</f>
        <v>1</v>
      </c>
      <c r="J1542">
        <v>0</v>
      </c>
      <c r="K1542">
        <v>1</v>
      </c>
      <c r="M1542">
        <v>0</v>
      </c>
      <c r="O1542">
        <v>1</v>
      </c>
      <c r="P1542">
        <v>1</v>
      </c>
      <c r="Q1542">
        <v>1</v>
      </c>
      <c r="R1542">
        <v>1</v>
      </c>
      <c r="V1542">
        <v>0</v>
      </c>
      <c r="W1542">
        <v>0</v>
      </c>
      <c r="X1542">
        <v>0</v>
      </c>
      <c r="Y1542">
        <v>0</v>
      </c>
      <c r="Z1542">
        <v>1</v>
      </c>
      <c r="AA1542">
        <v>0</v>
      </c>
      <c r="AB1542">
        <v>0</v>
      </c>
      <c r="AE1542">
        <v>0</v>
      </c>
      <c r="AH1542">
        <v>1</v>
      </c>
      <c r="AI1542">
        <v>1</v>
      </c>
      <c r="AJ1542">
        <v>1</v>
      </c>
      <c r="AK1542">
        <v>1</v>
      </c>
      <c r="AL1542">
        <v>1</v>
      </c>
      <c r="AM1542" s="1">
        <f>(AI1542+AK1542+AJ1542)*(0.75+0.25*AL1542)</f>
        <v>3</v>
      </c>
      <c r="AN1542">
        <v>0</v>
      </c>
      <c r="AO1542">
        <v>0</v>
      </c>
      <c r="AP1542">
        <v>0.75</v>
      </c>
      <c r="AQ1542">
        <v>0</v>
      </c>
      <c r="AR1542">
        <v>0</v>
      </c>
      <c r="AS1542">
        <f>IF(AR1542&gt;0.75,AR1542,0)</f>
        <v>0</v>
      </c>
      <c r="AT1542">
        <v>0</v>
      </c>
      <c r="AV1542">
        <v>0</v>
      </c>
      <c r="AW1542">
        <v>2</v>
      </c>
      <c r="AX1542">
        <v>0</v>
      </c>
    </row>
    <row r="1543" spans="1:50" ht="12.75" customHeight="1" x14ac:dyDescent="0.2">
      <c r="A1543" t="s">
        <v>80</v>
      </c>
      <c r="B1543">
        <v>2003</v>
      </c>
      <c r="E1543">
        <v>0</v>
      </c>
      <c r="F1543">
        <v>0</v>
      </c>
      <c r="G1543">
        <v>1</v>
      </c>
      <c r="H1543">
        <v>0</v>
      </c>
      <c r="I1543" s="1">
        <f>G1543+H1543</f>
        <v>1</v>
      </c>
      <c r="J1543">
        <v>0</v>
      </c>
      <c r="K1543">
        <v>1</v>
      </c>
      <c r="M1543">
        <v>0</v>
      </c>
      <c r="O1543">
        <v>1</v>
      </c>
      <c r="P1543">
        <v>1</v>
      </c>
      <c r="Q1543">
        <v>1</v>
      </c>
      <c r="R1543">
        <v>1</v>
      </c>
      <c r="W1543">
        <v>0</v>
      </c>
      <c r="X1543">
        <v>1</v>
      </c>
      <c r="Y1543">
        <v>1</v>
      </c>
      <c r="Z1543">
        <v>1</v>
      </c>
      <c r="AA1543">
        <v>1</v>
      </c>
      <c r="AB1543">
        <v>0</v>
      </c>
      <c r="AE1543">
        <v>70.375</v>
      </c>
      <c r="AH1543">
        <v>1</v>
      </c>
      <c r="AI1543">
        <v>1</v>
      </c>
      <c r="AJ1543">
        <v>1</v>
      </c>
      <c r="AK1543">
        <v>1</v>
      </c>
      <c r="AL1543">
        <v>0</v>
      </c>
      <c r="AM1543" s="1">
        <f>(AI1543+AK1543+AJ1543)*(0.75+0.25*AL1543)</f>
        <v>2.25</v>
      </c>
      <c r="AN1543">
        <v>0</v>
      </c>
      <c r="AO1543">
        <v>0</v>
      </c>
      <c r="AP1543">
        <v>0</v>
      </c>
      <c r="AQ1543">
        <v>1</v>
      </c>
      <c r="AR1543">
        <v>0</v>
      </c>
      <c r="AS1543">
        <f>IF(AR1543&gt;0.75,AR1543,0)</f>
        <v>0</v>
      </c>
      <c r="AT1543">
        <v>0</v>
      </c>
      <c r="AV1543">
        <v>0</v>
      </c>
      <c r="AW1543">
        <v>2</v>
      </c>
      <c r="AX1543">
        <v>1</v>
      </c>
    </row>
    <row r="1544" spans="1:50" ht="12.75" customHeight="1" x14ac:dyDescent="0.2">
      <c r="A1544" t="s">
        <v>81</v>
      </c>
      <c r="B1544">
        <v>2003</v>
      </c>
      <c r="E1544">
        <v>0</v>
      </c>
      <c r="F1544">
        <v>0</v>
      </c>
      <c r="G1544">
        <v>1</v>
      </c>
      <c r="H1544">
        <v>0</v>
      </c>
      <c r="I1544" s="1">
        <f>G1544+H1544</f>
        <v>1</v>
      </c>
      <c r="J1544">
        <v>1</v>
      </c>
      <c r="K1544">
        <v>1</v>
      </c>
      <c r="M1544">
        <v>0</v>
      </c>
      <c r="O1544">
        <v>1</v>
      </c>
      <c r="P1544">
        <v>1</v>
      </c>
      <c r="Q1544">
        <v>0</v>
      </c>
      <c r="R1544">
        <v>0</v>
      </c>
      <c r="V1544">
        <v>0</v>
      </c>
      <c r="W1544">
        <v>0</v>
      </c>
      <c r="X1544">
        <v>0</v>
      </c>
      <c r="Y1544">
        <v>0</v>
      </c>
      <c r="Z1544">
        <v>0</v>
      </c>
      <c r="AA1544">
        <v>0</v>
      </c>
      <c r="AB1544">
        <v>0</v>
      </c>
      <c r="AE1544">
        <v>0</v>
      </c>
      <c r="AH1544">
        <v>0</v>
      </c>
      <c r="AI1544">
        <v>1</v>
      </c>
      <c r="AJ1544">
        <v>1</v>
      </c>
      <c r="AK1544">
        <v>1</v>
      </c>
      <c r="AL1544">
        <v>1</v>
      </c>
      <c r="AM1544" s="1">
        <f>(AI1544+AK1544+AJ1544)*(0.75+0.25*AL1544)</f>
        <v>3</v>
      </c>
      <c r="AN1544">
        <v>0</v>
      </c>
      <c r="AO1544">
        <v>0</v>
      </c>
      <c r="AP1544">
        <v>0</v>
      </c>
      <c r="AQ1544">
        <v>0</v>
      </c>
      <c r="AR1544">
        <v>0</v>
      </c>
      <c r="AS1544">
        <f>IF(AR1544&gt;0.75,AR1544,0)</f>
        <v>0</v>
      </c>
      <c r="AT1544">
        <v>0</v>
      </c>
      <c r="AV1544">
        <v>0</v>
      </c>
      <c r="AW1544">
        <v>2</v>
      </c>
      <c r="AX1544">
        <v>0</v>
      </c>
    </row>
    <row r="1545" spans="1:50" ht="12.75" customHeight="1" x14ac:dyDescent="0.2">
      <c r="A1545" t="s">
        <v>82</v>
      </c>
      <c r="B1545">
        <v>2003</v>
      </c>
      <c r="E1545">
        <v>1</v>
      </c>
      <c r="F1545">
        <v>0</v>
      </c>
      <c r="G1545">
        <v>1</v>
      </c>
      <c r="H1545">
        <v>1</v>
      </c>
      <c r="I1545" s="1">
        <f>G1545+H1545</f>
        <v>2</v>
      </c>
      <c r="J1545">
        <v>0</v>
      </c>
      <c r="K1545">
        <v>1</v>
      </c>
      <c r="M1545">
        <v>0</v>
      </c>
      <c r="O1545">
        <v>1</v>
      </c>
      <c r="P1545">
        <v>0</v>
      </c>
      <c r="Q1545">
        <v>1</v>
      </c>
      <c r="R1545">
        <v>0</v>
      </c>
      <c r="V1545">
        <v>0</v>
      </c>
      <c r="W1545">
        <v>0</v>
      </c>
      <c r="X1545">
        <v>0</v>
      </c>
      <c r="Y1545">
        <v>1</v>
      </c>
      <c r="Z1545">
        <v>1</v>
      </c>
      <c r="AA1545">
        <v>0</v>
      </c>
      <c r="AB1545">
        <v>0</v>
      </c>
      <c r="AE1545">
        <v>0</v>
      </c>
      <c r="AH1545">
        <v>1</v>
      </c>
      <c r="AI1545">
        <v>1</v>
      </c>
      <c r="AJ1545">
        <v>1</v>
      </c>
      <c r="AK1545">
        <v>1</v>
      </c>
      <c r="AL1545">
        <v>0</v>
      </c>
      <c r="AM1545" s="1">
        <f>(AI1545+AK1545+AJ1545)*(0.75+0.25*AL1545)</f>
        <v>2.25</v>
      </c>
      <c r="AN1545">
        <v>0</v>
      </c>
      <c r="AO1545">
        <v>0</v>
      </c>
      <c r="AP1545">
        <v>0.5</v>
      </c>
      <c r="AQ1545">
        <v>1</v>
      </c>
      <c r="AR1545">
        <v>0.5</v>
      </c>
      <c r="AS1545">
        <f>IF(AR1545&gt;0.75,AR1545,0)</f>
        <v>0</v>
      </c>
      <c r="AT1545">
        <v>0</v>
      </c>
      <c r="AV1545">
        <v>1</v>
      </c>
      <c r="AW1545">
        <v>2</v>
      </c>
      <c r="AX1545">
        <v>0</v>
      </c>
    </row>
    <row r="1546" spans="1:50" ht="12.75" customHeight="1" x14ac:dyDescent="0.2">
      <c r="A1546" t="s">
        <v>83</v>
      </c>
      <c r="B1546">
        <v>2003</v>
      </c>
      <c r="E1546">
        <v>0</v>
      </c>
      <c r="F1546">
        <v>0</v>
      </c>
      <c r="G1546">
        <v>1</v>
      </c>
      <c r="H1546">
        <v>0</v>
      </c>
      <c r="I1546" s="1">
        <f>G1546+H1546</f>
        <v>1</v>
      </c>
      <c r="J1546">
        <v>0</v>
      </c>
      <c r="K1546">
        <v>1</v>
      </c>
      <c r="M1546">
        <v>0</v>
      </c>
      <c r="O1546">
        <v>1</v>
      </c>
      <c r="P1546">
        <v>1</v>
      </c>
      <c r="Q1546">
        <v>1</v>
      </c>
      <c r="R1546">
        <v>0</v>
      </c>
      <c r="W1546">
        <v>0</v>
      </c>
      <c r="X1546">
        <v>0</v>
      </c>
      <c r="Y1546">
        <v>0</v>
      </c>
      <c r="Z1546">
        <v>0</v>
      </c>
      <c r="AA1546">
        <v>0</v>
      </c>
      <c r="AB1546">
        <v>0</v>
      </c>
      <c r="AC1546">
        <v>0</v>
      </c>
      <c r="AE1546">
        <v>0</v>
      </c>
      <c r="AH1546">
        <v>1</v>
      </c>
      <c r="AI1546">
        <v>0</v>
      </c>
      <c r="AJ1546">
        <v>1</v>
      </c>
      <c r="AK1546">
        <v>1</v>
      </c>
      <c r="AL1546">
        <v>0</v>
      </c>
      <c r="AM1546" s="1">
        <f>(AI1546+AK1546+AJ1546)*(0.75+0.25*AL1546)</f>
        <v>1.5</v>
      </c>
      <c r="AN1546">
        <v>0</v>
      </c>
      <c r="AO1546">
        <v>0</v>
      </c>
      <c r="AP1546">
        <v>0</v>
      </c>
      <c r="AQ1546">
        <v>1</v>
      </c>
      <c r="AR1546">
        <v>0</v>
      </c>
      <c r="AS1546">
        <f>IF(AR1546&gt;0.75,AR1546,0)</f>
        <v>0</v>
      </c>
      <c r="AT1546">
        <v>0</v>
      </c>
      <c r="AV1546">
        <v>1</v>
      </c>
      <c r="AW1546">
        <v>2</v>
      </c>
      <c r="AX1546">
        <v>0</v>
      </c>
    </row>
    <row r="1547" spans="1:50" ht="12.75" customHeight="1" x14ac:dyDescent="0.2">
      <c r="A1547" t="s">
        <v>84</v>
      </c>
      <c r="B1547">
        <v>2003</v>
      </c>
      <c r="E1547">
        <v>0</v>
      </c>
      <c r="F1547">
        <v>0</v>
      </c>
      <c r="G1547">
        <v>1</v>
      </c>
      <c r="H1547">
        <v>0</v>
      </c>
      <c r="I1547" s="1">
        <f>G1547+H1547</f>
        <v>1</v>
      </c>
      <c r="J1547">
        <v>1</v>
      </c>
      <c r="K1547">
        <v>1</v>
      </c>
      <c r="M1547">
        <v>0</v>
      </c>
      <c r="O1547">
        <v>1</v>
      </c>
      <c r="P1547">
        <v>1</v>
      </c>
      <c r="Q1547">
        <v>1</v>
      </c>
      <c r="R1547">
        <v>2</v>
      </c>
      <c r="V1547">
        <v>0</v>
      </c>
      <c r="W1547">
        <v>0</v>
      </c>
      <c r="X1547">
        <v>0</v>
      </c>
      <c r="Y1547">
        <v>0</v>
      </c>
      <c r="Z1547">
        <v>1</v>
      </c>
      <c r="AA1547">
        <v>0</v>
      </c>
      <c r="AB1547">
        <v>0</v>
      </c>
      <c r="AE1547">
        <v>0</v>
      </c>
      <c r="AH1547">
        <v>1</v>
      </c>
      <c r="AI1547">
        <v>0</v>
      </c>
      <c r="AJ1547">
        <v>0</v>
      </c>
      <c r="AK1547">
        <v>1</v>
      </c>
      <c r="AL1547">
        <v>1</v>
      </c>
      <c r="AM1547" s="1">
        <f>(AI1547+AK1547+AJ1547)*(0.75+0.25*AL1547)</f>
        <v>1</v>
      </c>
      <c r="AN1547">
        <v>0</v>
      </c>
      <c r="AO1547">
        <v>0</v>
      </c>
      <c r="AP1547">
        <v>0</v>
      </c>
      <c r="AQ1547">
        <v>0</v>
      </c>
      <c r="AR1547">
        <v>0</v>
      </c>
      <c r="AS1547">
        <f>IF(AR1547&gt;0.75,AR1547,0)</f>
        <v>0</v>
      </c>
      <c r="AT1547">
        <v>0</v>
      </c>
      <c r="AV1547">
        <v>0</v>
      </c>
      <c r="AW1547">
        <v>2</v>
      </c>
      <c r="AX1547">
        <v>0</v>
      </c>
    </row>
    <row r="1548" spans="1:50" ht="12.75" customHeight="1" x14ac:dyDescent="0.2">
      <c r="A1548" t="s">
        <v>85</v>
      </c>
      <c r="B1548">
        <v>2003</v>
      </c>
      <c r="E1548">
        <v>0</v>
      </c>
      <c r="F1548">
        <v>0</v>
      </c>
      <c r="G1548">
        <v>1</v>
      </c>
      <c r="H1548">
        <v>0</v>
      </c>
      <c r="I1548" s="1">
        <f>G1548+H1548</f>
        <v>1</v>
      </c>
      <c r="J1548">
        <v>1</v>
      </c>
      <c r="K1548">
        <v>1</v>
      </c>
      <c r="M1548">
        <v>0</v>
      </c>
      <c r="O1548">
        <v>0</v>
      </c>
      <c r="P1548">
        <v>1</v>
      </c>
      <c r="Q1548">
        <v>1</v>
      </c>
      <c r="R1548">
        <v>1</v>
      </c>
      <c r="V1548">
        <v>0</v>
      </c>
      <c r="W1548">
        <v>0</v>
      </c>
      <c r="X1548">
        <v>0</v>
      </c>
      <c r="Y1548">
        <v>1</v>
      </c>
      <c r="Z1548">
        <v>1</v>
      </c>
      <c r="AA1548">
        <v>0</v>
      </c>
      <c r="AB1548">
        <v>0</v>
      </c>
      <c r="AE1548">
        <v>0</v>
      </c>
      <c r="AH1548">
        <v>0.5</v>
      </c>
      <c r="AI1548">
        <v>0</v>
      </c>
      <c r="AJ1548">
        <v>1</v>
      </c>
      <c r="AK1548">
        <v>1</v>
      </c>
      <c r="AL1548">
        <v>1</v>
      </c>
      <c r="AM1548" s="1">
        <f>(AI1548+AK1548+AJ1548)*(0.75+0.25*AL1548)</f>
        <v>2</v>
      </c>
      <c r="AN1548">
        <v>0</v>
      </c>
      <c r="AO1548">
        <v>0</v>
      </c>
      <c r="AP1548">
        <v>0</v>
      </c>
      <c r="AQ1548">
        <v>0</v>
      </c>
      <c r="AR1548">
        <v>0.5</v>
      </c>
      <c r="AS1548">
        <f>IF(AR1548&gt;0.75,AR1548,0)</f>
        <v>0</v>
      </c>
      <c r="AT1548">
        <v>0</v>
      </c>
      <c r="AV1548">
        <v>0</v>
      </c>
      <c r="AW1548">
        <v>2</v>
      </c>
      <c r="AX1548">
        <v>0</v>
      </c>
    </row>
    <row r="1549" spans="1:50" ht="12.75" customHeight="1" x14ac:dyDescent="0.2">
      <c r="A1549" t="s">
        <v>86</v>
      </c>
      <c r="B1549">
        <v>2003</v>
      </c>
      <c r="E1549">
        <v>0</v>
      </c>
      <c r="F1549">
        <v>1</v>
      </c>
      <c r="G1549">
        <v>1</v>
      </c>
      <c r="H1549">
        <v>1</v>
      </c>
      <c r="I1549" s="1">
        <f>G1549+H1549</f>
        <v>2</v>
      </c>
      <c r="J1549">
        <v>1</v>
      </c>
      <c r="K1549">
        <v>1</v>
      </c>
      <c r="M1549">
        <v>0</v>
      </c>
      <c r="O1549">
        <v>1</v>
      </c>
      <c r="P1549">
        <v>0</v>
      </c>
      <c r="Q1549">
        <v>1</v>
      </c>
      <c r="R1549">
        <v>0</v>
      </c>
      <c r="W1549">
        <v>0</v>
      </c>
      <c r="X1549">
        <v>0</v>
      </c>
      <c r="Y1549">
        <v>1</v>
      </c>
      <c r="Z1549">
        <v>1</v>
      </c>
      <c r="AA1549">
        <v>0</v>
      </c>
      <c r="AB1549">
        <v>0</v>
      </c>
      <c r="AE1549">
        <v>0</v>
      </c>
      <c r="AH1549">
        <v>1</v>
      </c>
      <c r="AI1549">
        <v>0</v>
      </c>
      <c r="AJ1549">
        <v>1</v>
      </c>
      <c r="AK1549">
        <v>1</v>
      </c>
      <c r="AL1549">
        <v>0</v>
      </c>
      <c r="AM1549" s="1">
        <f>(AI1549+AK1549+AJ1549)*(0.75+0.25*AL1549)</f>
        <v>1.5</v>
      </c>
      <c r="AN1549">
        <v>0</v>
      </c>
      <c r="AO1549">
        <v>0</v>
      </c>
      <c r="AP1549">
        <v>0</v>
      </c>
      <c r="AQ1549">
        <v>0</v>
      </c>
      <c r="AR1549">
        <v>0</v>
      </c>
      <c r="AS1549">
        <f>IF(AR1549&gt;0.75,AR1549,0)</f>
        <v>0</v>
      </c>
      <c r="AT1549">
        <v>0</v>
      </c>
      <c r="AV1549">
        <v>1</v>
      </c>
      <c r="AW1549">
        <v>2</v>
      </c>
      <c r="AX1549">
        <v>0</v>
      </c>
    </row>
    <row r="1550" spans="1:50" ht="12.75" customHeight="1" x14ac:dyDescent="0.2">
      <c r="A1550" t="s">
        <v>87</v>
      </c>
      <c r="B1550">
        <v>2003</v>
      </c>
      <c r="E1550">
        <v>0</v>
      </c>
      <c r="F1550">
        <v>0</v>
      </c>
      <c r="G1550">
        <v>1</v>
      </c>
      <c r="H1550">
        <v>0</v>
      </c>
      <c r="I1550" s="1">
        <f>G1550+H1550</f>
        <v>1</v>
      </c>
      <c r="J1550">
        <v>1</v>
      </c>
      <c r="K1550">
        <v>1</v>
      </c>
      <c r="M1550">
        <v>0</v>
      </c>
      <c r="O1550">
        <v>0</v>
      </c>
      <c r="P1550">
        <v>1</v>
      </c>
      <c r="Q1550">
        <v>1</v>
      </c>
      <c r="R1550">
        <v>1</v>
      </c>
      <c r="V1550">
        <v>0</v>
      </c>
      <c r="W1550">
        <v>1</v>
      </c>
      <c r="X1550">
        <v>0</v>
      </c>
      <c r="Y1550">
        <v>1</v>
      </c>
      <c r="Z1550">
        <v>1</v>
      </c>
      <c r="AA1550">
        <v>1</v>
      </c>
      <c r="AB1550">
        <v>0</v>
      </c>
      <c r="AH1550">
        <v>0</v>
      </c>
      <c r="AI1550">
        <v>0</v>
      </c>
      <c r="AJ1550">
        <v>1</v>
      </c>
      <c r="AK1550">
        <v>1</v>
      </c>
      <c r="AL1550">
        <v>1</v>
      </c>
      <c r="AM1550" s="1">
        <f>(AI1550+AK1550+AJ1550)*(0.75+0.25*AL1550)</f>
        <v>2</v>
      </c>
      <c r="AN1550">
        <v>0</v>
      </c>
      <c r="AO1550">
        <v>0</v>
      </c>
      <c r="AP1550">
        <v>0</v>
      </c>
      <c r="AQ1550">
        <v>0</v>
      </c>
      <c r="AR1550">
        <v>0</v>
      </c>
      <c r="AS1550">
        <f>IF(AR1550&gt;0.75,AR1550,0)</f>
        <v>0</v>
      </c>
      <c r="AT1550">
        <v>0</v>
      </c>
      <c r="AV1550">
        <v>0</v>
      </c>
      <c r="AW1550">
        <v>2</v>
      </c>
      <c r="AX1550">
        <v>0</v>
      </c>
    </row>
    <row r="1551" spans="1:50" ht="12.75" customHeight="1" x14ac:dyDescent="0.2">
      <c r="A1551" t="s">
        <v>88</v>
      </c>
      <c r="B1551">
        <v>2003</v>
      </c>
      <c r="E1551">
        <v>0</v>
      </c>
      <c r="F1551">
        <v>0</v>
      </c>
      <c r="G1551">
        <v>1</v>
      </c>
      <c r="H1551">
        <v>0</v>
      </c>
      <c r="I1551" s="1">
        <f>G1551+H1551</f>
        <v>1</v>
      </c>
      <c r="J1551">
        <v>0</v>
      </c>
      <c r="K1551">
        <v>1</v>
      </c>
      <c r="M1551">
        <v>0</v>
      </c>
      <c r="O1551">
        <v>1</v>
      </c>
      <c r="P1551">
        <v>0</v>
      </c>
      <c r="Q1551">
        <v>0</v>
      </c>
      <c r="R1551">
        <v>0.5</v>
      </c>
      <c r="W1551">
        <v>0</v>
      </c>
      <c r="X1551">
        <v>0</v>
      </c>
      <c r="Y1551">
        <v>1</v>
      </c>
      <c r="Z1551">
        <v>1</v>
      </c>
      <c r="AA1551">
        <v>0</v>
      </c>
      <c r="AB1551">
        <v>0</v>
      </c>
      <c r="AE1551">
        <v>0</v>
      </c>
      <c r="AH1551">
        <v>0.5</v>
      </c>
      <c r="AI1551">
        <v>0</v>
      </c>
      <c r="AJ1551">
        <v>1</v>
      </c>
      <c r="AK1551">
        <v>1</v>
      </c>
      <c r="AL1551">
        <v>1</v>
      </c>
      <c r="AM1551" s="1">
        <f>(AI1551+AK1551+AJ1551)*(0.75+0.25*AL1551)</f>
        <v>2</v>
      </c>
      <c r="AN1551">
        <v>0</v>
      </c>
      <c r="AO1551">
        <v>0</v>
      </c>
      <c r="AP1551">
        <v>0</v>
      </c>
      <c r="AQ1551">
        <v>1</v>
      </c>
      <c r="AR1551">
        <v>0</v>
      </c>
      <c r="AS1551">
        <f>IF(AR1551&gt;0.75,AR1551,0)</f>
        <v>0</v>
      </c>
      <c r="AT1551">
        <v>0</v>
      </c>
      <c r="AV1551">
        <v>0</v>
      </c>
      <c r="AW1551">
        <v>2</v>
      </c>
      <c r="AX1551">
        <v>0</v>
      </c>
    </row>
    <row r="1552" spans="1:50" ht="12.75" customHeight="1" x14ac:dyDescent="0.2">
      <c r="A1552" t="s">
        <v>89</v>
      </c>
      <c r="B1552">
        <v>2003</v>
      </c>
      <c r="E1552">
        <v>0</v>
      </c>
      <c r="F1552">
        <v>0</v>
      </c>
      <c r="G1552">
        <v>1</v>
      </c>
      <c r="H1552">
        <v>0</v>
      </c>
      <c r="I1552" s="1">
        <f>G1552+H1552</f>
        <v>1</v>
      </c>
      <c r="J1552">
        <v>0</v>
      </c>
      <c r="K1552">
        <v>1</v>
      </c>
      <c r="M1552">
        <v>0</v>
      </c>
      <c r="O1552">
        <v>1</v>
      </c>
      <c r="P1552">
        <v>0</v>
      </c>
      <c r="Q1552">
        <v>1</v>
      </c>
      <c r="R1552">
        <v>0</v>
      </c>
      <c r="V1552">
        <v>0</v>
      </c>
      <c r="W1552">
        <v>0</v>
      </c>
      <c r="X1552">
        <v>0</v>
      </c>
      <c r="Y1552">
        <v>1</v>
      </c>
      <c r="Z1552">
        <v>1</v>
      </c>
      <c r="AA1552">
        <v>0</v>
      </c>
      <c r="AB1552">
        <v>0</v>
      </c>
      <c r="AE1552">
        <v>0</v>
      </c>
      <c r="AH1552">
        <v>0</v>
      </c>
      <c r="AI1552">
        <v>1</v>
      </c>
      <c r="AJ1552">
        <v>1</v>
      </c>
      <c r="AK1552">
        <v>1</v>
      </c>
      <c r="AL1552">
        <v>1</v>
      </c>
      <c r="AM1552" s="1">
        <f>(AI1552+AK1552+AJ1552)*(0.75+0.25*AL1552)</f>
        <v>3</v>
      </c>
      <c r="AN1552">
        <v>0</v>
      </c>
      <c r="AO1552">
        <v>0</v>
      </c>
      <c r="AP1552">
        <v>0</v>
      </c>
      <c r="AQ1552">
        <v>0</v>
      </c>
      <c r="AR1552">
        <v>0</v>
      </c>
      <c r="AS1552">
        <f>IF(AR1552&gt;0.75,AR1552,0)</f>
        <v>0</v>
      </c>
      <c r="AT1552">
        <v>0</v>
      </c>
      <c r="AV1552">
        <v>0</v>
      </c>
      <c r="AW1552">
        <v>2</v>
      </c>
      <c r="AX1552">
        <v>1</v>
      </c>
    </row>
    <row r="1553" spans="1:51" ht="12.75" customHeight="1" x14ac:dyDescent="0.2">
      <c r="A1553" t="s">
        <v>34</v>
      </c>
      <c r="B1553">
        <v>2004</v>
      </c>
      <c r="C1553" t="s">
        <v>90</v>
      </c>
      <c r="D1553" t="s">
        <v>90</v>
      </c>
      <c r="E1553">
        <v>0</v>
      </c>
      <c r="F1553">
        <v>0</v>
      </c>
      <c r="G1553">
        <v>1</v>
      </c>
      <c r="H1553">
        <v>1</v>
      </c>
      <c r="I1553" s="1">
        <f>G1553+H1553</f>
        <v>2</v>
      </c>
      <c r="J1553">
        <v>1</v>
      </c>
      <c r="K1553">
        <v>1</v>
      </c>
      <c r="L1553" t="s">
        <v>90</v>
      </c>
      <c r="M1553">
        <v>0</v>
      </c>
      <c r="N1553" t="s">
        <v>90</v>
      </c>
      <c r="O1553">
        <v>1</v>
      </c>
      <c r="P1553">
        <v>1</v>
      </c>
      <c r="Q1553">
        <v>1</v>
      </c>
      <c r="R1553">
        <v>0</v>
      </c>
      <c r="S1553" t="s">
        <v>90</v>
      </c>
      <c r="T1553" t="s">
        <v>90</v>
      </c>
      <c r="U1553" t="s">
        <v>90</v>
      </c>
      <c r="V1553">
        <v>0</v>
      </c>
      <c r="W1553">
        <v>0</v>
      </c>
      <c r="X1553">
        <v>0</v>
      </c>
      <c r="Y1553">
        <v>1</v>
      </c>
      <c r="Z1553">
        <v>1</v>
      </c>
      <c r="AA1553">
        <v>0</v>
      </c>
      <c r="AB1553">
        <v>0</v>
      </c>
      <c r="AC1553">
        <v>3323</v>
      </c>
      <c r="AD1553">
        <f>AC1553/AY1553</f>
        <v>2.6346460313810684E-2</v>
      </c>
      <c r="AE1553">
        <v>0</v>
      </c>
      <c r="AF1553">
        <f>AE1553/AY1553</f>
        <v>0</v>
      </c>
      <c r="AG1553">
        <f>LN(AE1553+1)/LN(AY1553)</f>
        <v>0</v>
      </c>
      <c r="AH1553">
        <v>0</v>
      </c>
      <c r="AI1553">
        <v>1</v>
      </c>
      <c r="AJ1553">
        <v>1</v>
      </c>
      <c r="AK1553">
        <v>1</v>
      </c>
      <c r="AL1553">
        <v>0</v>
      </c>
      <c r="AM1553" s="1">
        <f>(AI1553+AK1553+AJ1553)*(0.75+0.25*AL1553)</f>
        <v>2.25</v>
      </c>
      <c r="AN1553">
        <v>0</v>
      </c>
      <c r="AO1553">
        <v>0</v>
      </c>
      <c r="AP1553">
        <v>1</v>
      </c>
      <c r="AQ1553">
        <v>0</v>
      </c>
      <c r="AR1553">
        <v>0</v>
      </c>
      <c r="AS1553">
        <f>IF(AR1553&gt;0.75,AR1553,0)</f>
        <v>0</v>
      </c>
      <c r="AT1553">
        <v>0</v>
      </c>
      <c r="AU1553" t="s">
        <v>90</v>
      </c>
      <c r="AV1553">
        <v>0</v>
      </c>
      <c r="AW1553">
        <v>2</v>
      </c>
      <c r="AX1553">
        <v>1</v>
      </c>
      <c r="AY1553">
        <v>126127</v>
      </c>
    </row>
    <row r="1554" spans="1:51" ht="12.75" customHeight="1" x14ac:dyDescent="0.2">
      <c r="A1554" t="s">
        <v>35</v>
      </c>
      <c r="B1554">
        <v>2004</v>
      </c>
      <c r="C1554" t="s">
        <v>90</v>
      </c>
      <c r="D1554" t="s">
        <v>90</v>
      </c>
      <c r="E1554">
        <v>0</v>
      </c>
      <c r="F1554">
        <v>0</v>
      </c>
      <c r="G1554">
        <v>1</v>
      </c>
      <c r="H1554">
        <v>0</v>
      </c>
      <c r="I1554" s="1">
        <f>G1554+H1554</f>
        <v>1</v>
      </c>
      <c r="J1554">
        <v>0</v>
      </c>
      <c r="K1554">
        <v>1</v>
      </c>
      <c r="L1554" t="s">
        <v>90</v>
      </c>
      <c r="M1554">
        <v>0</v>
      </c>
      <c r="N1554" t="s">
        <v>90</v>
      </c>
      <c r="O1554">
        <v>1</v>
      </c>
      <c r="P1554">
        <v>0</v>
      </c>
      <c r="Q1554">
        <v>1</v>
      </c>
      <c r="R1554">
        <v>0</v>
      </c>
      <c r="S1554" t="s">
        <v>90</v>
      </c>
      <c r="T1554" t="s">
        <v>90</v>
      </c>
      <c r="U1554" t="s">
        <v>90</v>
      </c>
      <c r="V1554">
        <v>0</v>
      </c>
      <c r="W1554">
        <v>0</v>
      </c>
      <c r="X1554">
        <v>0</v>
      </c>
      <c r="Y1554">
        <v>0</v>
      </c>
      <c r="Z1554">
        <v>1</v>
      </c>
      <c r="AA1554">
        <v>0</v>
      </c>
      <c r="AB1554">
        <v>0</v>
      </c>
      <c r="AC1554">
        <v>2413</v>
      </c>
      <c r="AD1554">
        <f>AC1554/AY1554</f>
        <v>0.10468819144966897</v>
      </c>
      <c r="AE1554">
        <v>0</v>
      </c>
      <c r="AF1554">
        <f>AE1554/AY1554</f>
        <v>0</v>
      </c>
      <c r="AG1554">
        <f>LN(AE1554+1)/LN(AY1554)</f>
        <v>0</v>
      </c>
      <c r="AH1554">
        <v>0.5</v>
      </c>
      <c r="AI1554">
        <v>1</v>
      </c>
      <c r="AJ1554">
        <v>1</v>
      </c>
      <c r="AK1554">
        <v>1</v>
      </c>
      <c r="AL1554">
        <v>1</v>
      </c>
      <c r="AM1554" s="1">
        <f>(AI1554+AK1554+AJ1554)*(0.75+0.25*AL1554)</f>
        <v>3</v>
      </c>
      <c r="AN1554">
        <v>0</v>
      </c>
      <c r="AO1554">
        <v>0</v>
      </c>
      <c r="AP1554">
        <v>0</v>
      </c>
      <c r="AQ1554">
        <v>1</v>
      </c>
      <c r="AR1554">
        <v>0</v>
      </c>
      <c r="AS1554">
        <f>IF(AR1554&gt;0.75,AR1554,0)</f>
        <v>0</v>
      </c>
      <c r="AT1554">
        <v>0</v>
      </c>
      <c r="AU1554" t="s">
        <v>90</v>
      </c>
      <c r="AV1554">
        <v>0</v>
      </c>
      <c r="AW1554">
        <v>2</v>
      </c>
      <c r="AX1554">
        <v>1</v>
      </c>
      <c r="AY1554">
        <v>23049.4</v>
      </c>
    </row>
    <row r="1555" spans="1:51" ht="12.75" customHeight="1" x14ac:dyDescent="0.2">
      <c r="A1555" t="s">
        <v>36</v>
      </c>
      <c r="B1555">
        <v>2004</v>
      </c>
      <c r="C1555" t="s">
        <v>90</v>
      </c>
      <c r="D1555" t="s">
        <v>90</v>
      </c>
      <c r="E1555">
        <v>0</v>
      </c>
      <c r="F1555">
        <v>0</v>
      </c>
      <c r="G1555">
        <v>1</v>
      </c>
      <c r="H1555">
        <v>0</v>
      </c>
      <c r="I1555" s="1">
        <f>G1555+H1555</f>
        <v>1</v>
      </c>
      <c r="J1555">
        <v>0</v>
      </c>
      <c r="K1555">
        <v>1</v>
      </c>
      <c r="L1555" t="s">
        <v>90</v>
      </c>
      <c r="M1555">
        <v>0</v>
      </c>
      <c r="N1555" t="s">
        <v>90</v>
      </c>
      <c r="O1555">
        <v>1</v>
      </c>
      <c r="P1555">
        <v>1</v>
      </c>
      <c r="Q1555">
        <v>1</v>
      </c>
      <c r="R1555">
        <v>0</v>
      </c>
      <c r="S1555" t="s">
        <v>90</v>
      </c>
      <c r="T1555" t="s">
        <v>90</v>
      </c>
      <c r="U1555" t="s">
        <v>90</v>
      </c>
      <c r="V1555">
        <v>0</v>
      </c>
      <c r="W1555">
        <v>0</v>
      </c>
      <c r="X1555">
        <v>0</v>
      </c>
      <c r="Y1555">
        <v>1</v>
      </c>
      <c r="Z1555">
        <v>1</v>
      </c>
      <c r="AA1555">
        <v>0</v>
      </c>
      <c r="AB1555">
        <v>0</v>
      </c>
      <c r="AC1555">
        <v>1191</v>
      </c>
      <c r="AD1555">
        <f>AC1555/AY1555</f>
        <v>7.2931465242737472E-3</v>
      </c>
      <c r="AE1555">
        <v>0</v>
      </c>
      <c r="AF1555">
        <f>AE1555/AY1555</f>
        <v>0</v>
      </c>
      <c r="AG1555">
        <f>LN(AE1555+1)/LN(AY1555)</f>
        <v>0</v>
      </c>
      <c r="AH1555">
        <v>1</v>
      </c>
      <c r="AI1555">
        <v>0</v>
      </c>
      <c r="AJ1555">
        <v>0</v>
      </c>
      <c r="AK1555">
        <v>0</v>
      </c>
      <c r="AL1555">
        <v>0</v>
      </c>
      <c r="AM1555" s="1">
        <f>(AI1555+AK1555+AJ1555)*(0.75+0.25*AL1555)</f>
        <v>0</v>
      </c>
      <c r="AN1555">
        <v>0</v>
      </c>
      <c r="AO1555">
        <v>0</v>
      </c>
      <c r="AP1555">
        <v>0.75</v>
      </c>
      <c r="AQ1555">
        <v>0</v>
      </c>
      <c r="AR1555">
        <v>0</v>
      </c>
      <c r="AS1555">
        <f>IF(AR1555&gt;0.75,AR1555,0)</f>
        <v>0</v>
      </c>
      <c r="AT1555">
        <v>0</v>
      </c>
      <c r="AU1555" t="s">
        <v>90</v>
      </c>
      <c r="AV1555">
        <v>0</v>
      </c>
      <c r="AW1555">
        <v>2</v>
      </c>
      <c r="AX1555">
        <v>0</v>
      </c>
      <c r="AY1555">
        <v>163304</v>
      </c>
    </row>
    <row r="1556" spans="1:51" ht="12.75" customHeight="1" x14ac:dyDescent="0.2">
      <c r="A1556" t="s">
        <v>38</v>
      </c>
      <c r="B1556">
        <v>2004</v>
      </c>
      <c r="C1556" t="s">
        <v>90</v>
      </c>
      <c r="D1556" t="s">
        <v>90</v>
      </c>
      <c r="E1556">
        <v>0</v>
      </c>
      <c r="F1556">
        <v>0</v>
      </c>
      <c r="G1556">
        <v>1</v>
      </c>
      <c r="H1556">
        <v>0</v>
      </c>
      <c r="I1556" s="1">
        <f>G1556+H1556</f>
        <v>1</v>
      </c>
      <c r="J1556">
        <v>0</v>
      </c>
      <c r="K1556">
        <v>1</v>
      </c>
      <c r="L1556" t="s">
        <v>90</v>
      </c>
      <c r="M1556">
        <v>0</v>
      </c>
      <c r="N1556" t="s">
        <v>90</v>
      </c>
      <c r="O1556">
        <v>0</v>
      </c>
      <c r="P1556">
        <v>1</v>
      </c>
      <c r="Q1556">
        <v>1</v>
      </c>
      <c r="R1556">
        <v>0</v>
      </c>
      <c r="S1556" t="s">
        <v>90</v>
      </c>
      <c r="T1556" t="s">
        <v>90</v>
      </c>
      <c r="U1556" t="s">
        <v>90</v>
      </c>
      <c r="V1556">
        <v>0</v>
      </c>
      <c r="W1556">
        <v>0</v>
      </c>
      <c r="X1556">
        <v>0</v>
      </c>
      <c r="Y1556">
        <v>1</v>
      </c>
      <c r="Z1556">
        <v>1</v>
      </c>
      <c r="AA1556">
        <v>0</v>
      </c>
      <c r="AB1556">
        <v>0</v>
      </c>
      <c r="AC1556">
        <v>4574</v>
      </c>
      <c r="AD1556">
        <f>AC1556/AY1556</f>
        <v>6.3858155038218567E-2</v>
      </c>
      <c r="AE1556">
        <v>0</v>
      </c>
      <c r="AF1556">
        <f>AE1556/AY1556</f>
        <v>0</v>
      </c>
      <c r="AG1556">
        <f>LN(AE1556+1)/LN(AY1556)</f>
        <v>0</v>
      </c>
      <c r="AH1556">
        <v>0</v>
      </c>
      <c r="AI1556">
        <v>1</v>
      </c>
      <c r="AJ1556">
        <v>1</v>
      </c>
      <c r="AK1556">
        <v>1</v>
      </c>
      <c r="AL1556">
        <v>0</v>
      </c>
      <c r="AM1556" s="1">
        <f>(AI1556+AK1556+AJ1556)*(0.75+0.25*AL1556)</f>
        <v>2.25</v>
      </c>
      <c r="AN1556">
        <v>0</v>
      </c>
      <c r="AO1556">
        <v>0</v>
      </c>
      <c r="AP1556">
        <v>0</v>
      </c>
      <c r="AQ1556">
        <v>1</v>
      </c>
      <c r="AR1556">
        <v>0</v>
      </c>
      <c r="AS1556">
        <f>IF(AR1556&gt;0.75,AR1556,0)</f>
        <v>0</v>
      </c>
      <c r="AT1556">
        <v>0</v>
      </c>
      <c r="AU1556" t="s">
        <v>90</v>
      </c>
      <c r="AV1556">
        <v>0</v>
      </c>
      <c r="AW1556">
        <v>2</v>
      </c>
      <c r="AX1556">
        <v>1</v>
      </c>
      <c r="AY1556">
        <v>71627.5</v>
      </c>
    </row>
    <row r="1557" spans="1:51" ht="12.75" customHeight="1" x14ac:dyDescent="0.2">
      <c r="A1557" t="s">
        <v>39</v>
      </c>
      <c r="B1557">
        <v>2004</v>
      </c>
      <c r="C1557" t="s">
        <v>90</v>
      </c>
      <c r="D1557" t="s">
        <v>90</v>
      </c>
      <c r="E1557">
        <v>1</v>
      </c>
      <c r="F1557">
        <v>0</v>
      </c>
      <c r="G1557">
        <v>1</v>
      </c>
      <c r="H1557">
        <v>1</v>
      </c>
      <c r="I1557" s="1">
        <f>G1557+H1557</f>
        <v>2</v>
      </c>
      <c r="J1557">
        <v>1</v>
      </c>
      <c r="K1557">
        <v>1</v>
      </c>
      <c r="L1557" t="s">
        <v>90</v>
      </c>
      <c r="M1557">
        <v>0</v>
      </c>
      <c r="N1557" t="s">
        <v>90</v>
      </c>
      <c r="O1557">
        <v>1</v>
      </c>
      <c r="P1557">
        <v>1</v>
      </c>
      <c r="Q1557">
        <v>1</v>
      </c>
      <c r="R1557">
        <v>0</v>
      </c>
      <c r="S1557" t="s">
        <v>90</v>
      </c>
      <c r="T1557" t="s">
        <v>90</v>
      </c>
      <c r="U1557" t="s">
        <v>90</v>
      </c>
      <c r="V1557">
        <v>0</v>
      </c>
      <c r="W1557">
        <v>0</v>
      </c>
      <c r="X1557">
        <v>0</v>
      </c>
      <c r="Y1557">
        <v>1</v>
      </c>
      <c r="Z1557">
        <v>1</v>
      </c>
      <c r="AA1557">
        <v>0</v>
      </c>
      <c r="AB1557">
        <v>0</v>
      </c>
      <c r="AC1557">
        <v>42143</v>
      </c>
      <c r="AD1557">
        <f>AC1557/AY1557</f>
        <v>3.2417692307692307E-2</v>
      </c>
      <c r="AE1557">
        <v>0</v>
      </c>
      <c r="AF1557">
        <f>AE1557/AY1557</f>
        <v>0</v>
      </c>
      <c r="AG1557">
        <f>LN(AE1557+1)/LN(AY1557)</f>
        <v>0</v>
      </c>
      <c r="AH1557">
        <v>1</v>
      </c>
      <c r="AI1557">
        <v>0</v>
      </c>
      <c r="AJ1557">
        <v>1</v>
      </c>
      <c r="AK1557">
        <v>1</v>
      </c>
      <c r="AL1557">
        <v>0</v>
      </c>
      <c r="AM1557" s="1">
        <f>(AI1557+AK1557+AJ1557)*(0.75+0.25*AL1557)</f>
        <v>1.5</v>
      </c>
      <c r="AN1557">
        <v>0</v>
      </c>
      <c r="AO1557">
        <v>0</v>
      </c>
      <c r="AP1557">
        <v>0</v>
      </c>
      <c r="AQ1557">
        <v>0</v>
      </c>
      <c r="AR1557">
        <v>1</v>
      </c>
      <c r="AS1557">
        <f>IF(AR1557&gt;0.75,AR1557,0)</f>
        <v>1</v>
      </c>
      <c r="AT1557">
        <v>0</v>
      </c>
      <c r="AU1557" t="s">
        <v>90</v>
      </c>
      <c r="AV1557">
        <v>1</v>
      </c>
      <c r="AW1557">
        <v>2</v>
      </c>
      <c r="AX1557">
        <v>0</v>
      </c>
      <c r="AY1557" s="9">
        <v>1300000</v>
      </c>
    </row>
    <row r="1558" spans="1:51" ht="12.75" customHeight="1" x14ac:dyDescent="0.2">
      <c r="A1558" t="s">
        <v>40</v>
      </c>
      <c r="B1558">
        <v>2004</v>
      </c>
      <c r="C1558" t="s">
        <v>90</v>
      </c>
      <c r="D1558" t="s">
        <v>90</v>
      </c>
      <c r="E1558">
        <v>1</v>
      </c>
      <c r="F1558">
        <v>0</v>
      </c>
      <c r="G1558">
        <v>1</v>
      </c>
      <c r="H1558">
        <v>0</v>
      </c>
      <c r="I1558" s="1">
        <f>G1558+H1558</f>
        <v>1</v>
      </c>
      <c r="J1558">
        <v>0</v>
      </c>
      <c r="K1558">
        <v>0</v>
      </c>
      <c r="L1558" t="s">
        <v>90</v>
      </c>
      <c r="M1558">
        <v>0</v>
      </c>
      <c r="N1558" t="s">
        <v>90</v>
      </c>
      <c r="O1558">
        <v>0</v>
      </c>
      <c r="P1558">
        <v>1</v>
      </c>
      <c r="Q1558">
        <v>1</v>
      </c>
      <c r="R1558">
        <v>0</v>
      </c>
      <c r="S1558" t="s">
        <v>90</v>
      </c>
      <c r="T1558" t="s">
        <v>90</v>
      </c>
      <c r="U1558" t="s">
        <v>90</v>
      </c>
      <c r="V1558">
        <v>0</v>
      </c>
      <c r="W1558">
        <v>0</v>
      </c>
      <c r="X1558">
        <v>1</v>
      </c>
      <c r="Y1558">
        <v>1</v>
      </c>
      <c r="Z1558">
        <v>1</v>
      </c>
      <c r="AA1558">
        <v>0</v>
      </c>
      <c r="AB1558">
        <v>0</v>
      </c>
      <c r="AC1558">
        <v>103649</v>
      </c>
      <c r="AD1558">
        <f>AC1558/AY1558</f>
        <v>0.63698937418954382</v>
      </c>
      <c r="AE1558">
        <v>711.01499999999999</v>
      </c>
      <c r="AF1558">
        <f>AE1558/AY1558</f>
        <v>4.3696417706816128E-3</v>
      </c>
      <c r="AG1558">
        <f>LN(AE1558+1)/LN(AY1558)</f>
        <v>0.54735217397660973</v>
      </c>
      <c r="AH1558">
        <v>0.5</v>
      </c>
      <c r="AI1558">
        <v>0</v>
      </c>
      <c r="AJ1558">
        <v>1</v>
      </c>
      <c r="AK1558">
        <v>1</v>
      </c>
      <c r="AL1558">
        <v>1</v>
      </c>
      <c r="AM1558" s="1">
        <f>(AI1558+AK1558+AJ1558)*(0.75+0.25*AL1558)</f>
        <v>2</v>
      </c>
      <c r="AN1558">
        <v>0</v>
      </c>
      <c r="AO1558">
        <v>0</v>
      </c>
      <c r="AP1558">
        <v>0</v>
      </c>
      <c r="AQ1558">
        <v>0</v>
      </c>
      <c r="AR1558">
        <v>0</v>
      </c>
      <c r="AS1558">
        <f>IF(AR1558&gt;0.75,AR1558,0)</f>
        <v>0</v>
      </c>
      <c r="AT1558">
        <v>0</v>
      </c>
      <c r="AU1558" t="s">
        <v>90</v>
      </c>
      <c r="AV1558">
        <v>0</v>
      </c>
      <c r="AW1558">
        <v>2</v>
      </c>
      <c r="AX1558">
        <v>1</v>
      </c>
      <c r="AY1558">
        <v>162717</v>
      </c>
    </row>
    <row r="1559" spans="1:51" ht="12.75" customHeight="1" x14ac:dyDescent="0.2">
      <c r="A1559" t="s">
        <v>41</v>
      </c>
      <c r="B1559">
        <v>2004</v>
      </c>
      <c r="C1559" t="s">
        <v>90</v>
      </c>
      <c r="D1559" t="s">
        <v>90</v>
      </c>
      <c r="E1559">
        <v>0</v>
      </c>
      <c r="F1559">
        <v>0</v>
      </c>
      <c r="G1559">
        <v>1</v>
      </c>
      <c r="H1559">
        <v>1</v>
      </c>
      <c r="I1559" s="1">
        <f>G1559+H1559</f>
        <v>2</v>
      </c>
      <c r="J1559">
        <v>0</v>
      </c>
      <c r="K1559">
        <v>1</v>
      </c>
      <c r="L1559" t="s">
        <v>90</v>
      </c>
      <c r="M1559">
        <v>0</v>
      </c>
      <c r="N1559" t="s">
        <v>90</v>
      </c>
      <c r="O1559">
        <v>0</v>
      </c>
      <c r="P1559">
        <v>1</v>
      </c>
      <c r="Q1559">
        <v>1</v>
      </c>
      <c r="R1559">
        <v>2</v>
      </c>
      <c r="S1559" t="s">
        <v>90</v>
      </c>
      <c r="T1559" t="s">
        <v>90</v>
      </c>
      <c r="U1559" t="s">
        <v>90</v>
      </c>
      <c r="V1559">
        <v>0</v>
      </c>
      <c r="W1559">
        <v>0</v>
      </c>
      <c r="X1559">
        <v>0</v>
      </c>
      <c r="Y1559">
        <v>1</v>
      </c>
      <c r="Z1559">
        <v>1</v>
      </c>
      <c r="AA1559">
        <v>0</v>
      </c>
      <c r="AB1559">
        <v>0</v>
      </c>
      <c r="AC1559">
        <v>445721</v>
      </c>
      <c r="AD1559">
        <f>AC1559/AY1559</f>
        <v>2.8336988931484552</v>
      </c>
      <c r="AE1559">
        <v>0</v>
      </c>
      <c r="AF1559">
        <f>AE1559/AY1559</f>
        <v>0</v>
      </c>
      <c r="AG1559">
        <f>LN(AE1559+1)/LN(AY1559)</f>
        <v>0</v>
      </c>
      <c r="AH1559">
        <v>1</v>
      </c>
      <c r="AI1559">
        <v>0</v>
      </c>
      <c r="AJ1559">
        <v>1</v>
      </c>
      <c r="AK1559">
        <v>1</v>
      </c>
      <c r="AL1559">
        <v>1</v>
      </c>
      <c r="AM1559" s="1">
        <f>(AI1559+AK1559+AJ1559)*(0.75+0.25*AL1559)</f>
        <v>2</v>
      </c>
      <c r="AN1559">
        <v>0</v>
      </c>
      <c r="AO1559">
        <v>0</v>
      </c>
      <c r="AP1559">
        <v>1</v>
      </c>
      <c r="AQ1559">
        <v>0</v>
      </c>
      <c r="AR1559">
        <v>0</v>
      </c>
      <c r="AS1559">
        <f>IF(AR1559&gt;0.75,AR1559,0)</f>
        <v>0</v>
      </c>
      <c r="AT1559">
        <v>0</v>
      </c>
      <c r="AU1559" t="s">
        <v>90</v>
      </c>
      <c r="AV1559">
        <v>0</v>
      </c>
      <c r="AW1559">
        <v>2</v>
      </c>
      <c r="AX1559">
        <v>0</v>
      </c>
      <c r="AY1559">
        <v>157293</v>
      </c>
    </row>
    <row r="1560" spans="1:51" ht="12.75" customHeight="1" x14ac:dyDescent="0.2">
      <c r="A1560" t="s">
        <v>42</v>
      </c>
      <c r="B1560">
        <v>2004</v>
      </c>
      <c r="C1560" t="s">
        <v>90</v>
      </c>
      <c r="D1560" t="s">
        <v>90</v>
      </c>
      <c r="E1560">
        <v>0</v>
      </c>
      <c r="F1560">
        <v>0</v>
      </c>
      <c r="G1560">
        <v>1</v>
      </c>
      <c r="H1560">
        <v>1</v>
      </c>
      <c r="I1560" s="1">
        <f>G1560+H1560</f>
        <v>2</v>
      </c>
      <c r="J1560">
        <v>0</v>
      </c>
      <c r="K1560">
        <v>1</v>
      </c>
      <c r="L1560" t="s">
        <v>90</v>
      </c>
      <c r="M1560">
        <v>0</v>
      </c>
      <c r="N1560" t="s">
        <v>90</v>
      </c>
      <c r="O1560">
        <v>0</v>
      </c>
      <c r="P1560">
        <v>1</v>
      </c>
      <c r="Q1560">
        <v>1</v>
      </c>
      <c r="R1560">
        <v>0</v>
      </c>
      <c r="S1560" t="s">
        <v>90</v>
      </c>
      <c r="T1560" t="s">
        <v>90</v>
      </c>
      <c r="U1560" t="s">
        <v>90</v>
      </c>
      <c r="V1560">
        <v>0</v>
      </c>
      <c r="W1560">
        <v>1</v>
      </c>
      <c r="X1560">
        <v>0</v>
      </c>
      <c r="Y1560">
        <v>1</v>
      </c>
      <c r="Z1560">
        <v>1</v>
      </c>
      <c r="AA1560">
        <v>0</v>
      </c>
      <c r="AB1560">
        <v>0</v>
      </c>
      <c r="AC1560">
        <v>188</v>
      </c>
      <c r="AD1560">
        <f>AC1560/AY1560</f>
        <v>6.2870366654627658E-3</v>
      </c>
      <c r="AH1560">
        <v>0</v>
      </c>
      <c r="AI1560">
        <v>0</v>
      </c>
      <c r="AJ1560">
        <v>0</v>
      </c>
      <c r="AK1560">
        <v>0</v>
      </c>
      <c r="AL1560">
        <v>0</v>
      </c>
      <c r="AM1560" s="1">
        <f>(AI1560+AK1560+AJ1560)*(0.75+0.25*AL1560)</f>
        <v>0</v>
      </c>
      <c r="AN1560">
        <v>0</v>
      </c>
      <c r="AO1560">
        <v>0</v>
      </c>
      <c r="AP1560">
        <v>0</v>
      </c>
      <c r="AQ1560">
        <v>0</v>
      </c>
      <c r="AR1560">
        <v>0</v>
      </c>
      <c r="AS1560">
        <f>IF(AR1560&gt;0.75,AR1560,0)</f>
        <v>0</v>
      </c>
      <c r="AT1560">
        <v>0</v>
      </c>
      <c r="AU1560" t="s">
        <v>90</v>
      </c>
      <c r="AV1560">
        <v>0</v>
      </c>
      <c r="AW1560">
        <v>2</v>
      </c>
      <c r="AX1560">
        <v>1</v>
      </c>
      <c r="AY1560">
        <v>29902.799999999999</v>
      </c>
    </row>
    <row r="1561" spans="1:51" ht="12.75" customHeight="1" x14ac:dyDescent="0.2">
      <c r="A1561" t="s">
        <v>43</v>
      </c>
      <c r="B1561">
        <v>2004</v>
      </c>
      <c r="C1561" t="s">
        <v>90</v>
      </c>
      <c r="D1561" t="s">
        <v>90</v>
      </c>
      <c r="E1561">
        <v>0</v>
      </c>
      <c r="F1561">
        <v>0</v>
      </c>
      <c r="G1561">
        <v>1</v>
      </c>
      <c r="H1561">
        <v>0</v>
      </c>
      <c r="I1561" s="1">
        <f>G1561+H1561</f>
        <v>1</v>
      </c>
      <c r="J1561">
        <v>0</v>
      </c>
      <c r="K1561">
        <v>1</v>
      </c>
      <c r="L1561" t="s">
        <v>90</v>
      </c>
      <c r="M1561">
        <v>0</v>
      </c>
      <c r="N1561" t="s">
        <v>90</v>
      </c>
      <c r="O1561">
        <v>1</v>
      </c>
      <c r="P1561">
        <v>1</v>
      </c>
      <c r="Q1561">
        <v>1</v>
      </c>
      <c r="R1561">
        <v>0</v>
      </c>
      <c r="S1561" t="s">
        <v>90</v>
      </c>
      <c r="T1561" t="s">
        <v>90</v>
      </c>
      <c r="U1561" t="s">
        <v>90</v>
      </c>
      <c r="V1561">
        <v>0</v>
      </c>
      <c r="W1561">
        <v>0</v>
      </c>
      <c r="X1561">
        <v>0</v>
      </c>
      <c r="Y1561">
        <v>1</v>
      </c>
      <c r="Z1561">
        <v>1</v>
      </c>
      <c r="AA1561">
        <v>0</v>
      </c>
      <c r="AB1561">
        <v>0</v>
      </c>
      <c r="AC1561">
        <v>26747</v>
      </c>
      <c r="AD1561">
        <f>AC1561/AY1561</f>
        <v>4.7217225363525149E-2</v>
      </c>
      <c r="AH1561">
        <v>0</v>
      </c>
      <c r="AI1561">
        <v>0</v>
      </c>
      <c r="AJ1561">
        <v>1</v>
      </c>
      <c r="AK1561">
        <v>1</v>
      </c>
      <c r="AL1561">
        <v>1</v>
      </c>
      <c r="AM1561" s="1">
        <f>(AI1561+AK1561+AJ1561)*(0.75+0.25*AL1561)</f>
        <v>2</v>
      </c>
      <c r="AN1561">
        <v>0</v>
      </c>
      <c r="AO1561">
        <v>0</v>
      </c>
      <c r="AP1561">
        <v>0.75</v>
      </c>
      <c r="AQ1561">
        <v>0</v>
      </c>
      <c r="AR1561">
        <v>0</v>
      </c>
      <c r="AS1561">
        <f>IF(AR1561&gt;0.75,AR1561,0)</f>
        <v>0</v>
      </c>
      <c r="AT1561">
        <v>0</v>
      </c>
      <c r="AU1561" t="s">
        <v>90</v>
      </c>
      <c r="AV1561">
        <v>0</v>
      </c>
      <c r="AW1561">
        <v>2</v>
      </c>
      <c r="AX1561">
        <v>1</v>
      </c>
      <c r="AY1561">
        <v>566467</v>
      </c>
    </row>
    <row r="1562" spans="1:51" ht="12.75" customHeight="1" x14ac:dyDescent="0.2">
      <c r="A1562" t="s">
        <v>45</v>
      </c>
      <c r="B1562">
        <v>2004</v>
      </c>
      <c r="C1562" t="s">
        <v>90</v>
      </c>
      <c r="D1562" t="s">
        <v>90</v>
      </c>
      <c r="E1562">
        <v>1</v>
      </c>
      <c r="F1562">
        <v>0</v>
      </c>
      <c r="G1562">
        <v>1</v>
      </c>
      <c r="H1562">
        <v>1</v>
      </c>
      <c r="I1562" s="1">
        <f>G1562+H1562</f>
        <v>2</v>
      </c>
      <c r="J1562">
        <v>1</v>
      </c>
      <c r="K1562">
        <v>1</v>
      </c>
      <c r="L1562" t="s">
        <v>90</v>
      </c>
      <c r="M1562">
        <v>0</v>
      </c>
      <c r="N1562" t="s">
        <v>90</v>
      </c>
      <c r="O1562">
        <v>1</v>
      </c>
      <c r="P1562">
        <v>1</v>
      </c>
      <c r="Q1562">
        <v>1</v>
      </c>
      <c r="R1562">
        <v>0</v>
      </c>
      <c r="S1562" t="s">
        <v>90</v>
      </c>
      <c r="T1562" t="s">
        <v>90</v>
      </c>
      <c r="U1562" t="s">
        <v>90</v>
      </c>
      <c r="V1562">
        <v>0</v>
      </c>
      <c r="W1562">
        <v>0</v>
      </c>
      <c r="X1562">
        <v>0</v>
      </c>
      <c r="Y1562">
        <v>0</v>
      </c>
      <c r="Z1562">
        <v>1</v>
      </c>
      <c r="AA1562">
        <v>0</v>
      </c>
      <c r="AB1562">
        <v>0</v>
      </c>
      <c r="AC1562">
        <v>0</v>
      </c>
      <c r="AD1562">
        <f>AC1562/AY1562</f>
        <v>0</v>
      </c>
      <c r="AE1562">
        <v>0</v>
      </c>
      <c r="AF1562">
        <f>AE1562/AY1562</f>
        <v>0</v>
      </c>
      <c r="AG1562">
        <f>LN(AE1562+1)/LN(AY1562)</f>
        <v>0</v>
      </c>
      <c r="AH1562">
        <v>0</v>
      </c>
      <c r="AI1562">
        <v>0</v>
      </c>
      <c r="AJ1562">
        <v>0</v>
      </c>
      <c r="AK1562">
        <v>0</v>
      </c>
      <c r="AL1562">
        <v>0</v>
      </c>
      <c r="AM1562" s="1">
        <f>(AI1562+AK1562+AJ1562)*(0.75+0.25*AL1562)</f>
        <v>0</v>
      </c>
      <c r="AN1562">
        <v>0</v>
      </c>
      <c r="AO1562">
        <v>0</v>
      </c>
      <c r="AP1562">
        <v>0</v>
      </c>
      <c r="AQ1562">
        <v>0</v>
      </c>
      <c r="AR1562">
        <v>0</v>
      </c>
      <c r="AS1562">
        <f>IF(AR1562&gt;0.75,AR1562,0)</f>
        <v>0</v>
      </c>
      <c r="AT1562">
        <v>0</v>
      </c>
      <c r="AU1562" t="s">
        <v>90</v>
      </c>
      <c r="AV1562">
        <v>0</v>
      </c>
      <c r="AW1562">
        <v>2</v>
      </c>
      <c r="AX1562">
        <v>1</v>
      </c>
      <c r="AY1562">
        <v>268808</v>
      </c>
    </row>
    <row r="1563" spans="1:51" ht="12.75" customHeight="1" x14ac:dyDescent="0.2">
      <c r="A1563" t="s">
        <v>47</v>
      </c>
      <c r="B1563">
        <v>2004</v>
      </c>
      <c r="C1563" t="s">
        <v>90</v>
      </c>
      <c r="D1563" t="s">
        <v>90</v>
      </c>
      <c r="E1563">
        <v>0.5</v>
      </c>
      <c r="F1563">
        <v>0</v>
      </c>
      <c r="G1563">
        <v>1</v>
      </c>
      <c r="H1563">
        <v>1</v>
      </c>
      <c r="I1563" s="1">
        <f>G1563+H1563</f>
        <v>2</v>
      </c>
      <c r="J1563">
        <v>0</v>
      </c>
      <c r="K1563">
        <v>1</v>
      </c>
      <c r="L1563" t="s">
        <v>90</v>
      </c>
      <c r="M1563">
        <v>0</v>
      </c>
      <c r="N1563" t="s">
        <v>90</v>
      </c>
      <c r="O1563">
        <v>1</v>
      </c>
      <c r="P1563">
        <v>1</v>
      </c>
      <c r="Q1563">
        <v>1</v>
      </c>
      <c r="R1563">
        <v>0</v>
      </c>
      <c r="S1563" t="s">
        <v>90</v>
      </c>
      <c r="T1563" t="s">
        <v>90</v>
      </c>
      <c r="U1563" t="s">
        <v>90</v>
      </c>
      <c r="V1563">
        <v>0</v>
      </c>
      <c r="W1563">
        <v>0</v>
      </c>
      <c r="X1563">
        <v>0</v>
      </c>
      <c r="Y1563">
        <v>0</v>
      </c>
      <c r="Z1563">
        <v>0</v>
      </c>
      <c r="AA1563">
        <v>0</v>
      </c>
      <c r="AB1563">
        <v>0</v>
      </c>
      <c r="AC1563">
        <v>0</v>
      </c>
      <c r="AD1563">
        <f>AC1563/AY1563</f>
        <v>0</v>
      </c>
      <c r="AE1563">
        <v>0</v>
      </c>
      <c r="AF1563">
        <f>AE1563/AY1563</f>
        <v>0</v>
      </c>
      <c r="AG1563">
        <f>LN(AE1563+1)/LN(AY1563)</f>
        <v>0</v>
      </c>
      <c r="AH1563">
        <v>0</v>
      </c>
      <c r="AI1563">
        <v>0</v>
      </c>
      <c r="AJ1563">
        <v>1</v>
      </c>
      <c r="AK1563">
        <v>1</v>
      </c>
      <c r="AL1563">
        <v>1</v>
      </c>
      <c r="AM1563" s="1">
        <f>(AI1563+AK1563+AJ1563)*(0.75+0.25*AL1563)</f>
        <v>2</v>
      </c>
      <c r="AN1563">
        <v>0</v>
      </c>
      <c r="AO1563">
        <v>0</v>
      </c>
      <c r="AP1563">
        <v>0</v>
      </c>
      <c r="AQ1563">
        <v>1</v>
      </c>
      <c r="AR1563">
        <v>0</v>
      </c>
      <c r="AS1563">
        <f>IF(AR1563&gt;0.75,AR1563,0)</f>
        <v>0</v>
      </c>
      <c r="AT1563">
        <v>0</v>
      </c>
      <c r="AU1563" t="s">
        <v>90</v>
      </c>
      <c r="AV1563">
        <v>0</v>
      </c>
      <c r="AW1563">
        <v>2</v>
      </c>
      <c r="AX1563">
        <v>0</v>
      </c>
      <c r="AY1563">
        <v>41255.199999999997</v>
      </c>
    </row>
    <row r="1564" spans="1:51" ht="12.75" customHeight="1" x14ac:dyDescent="0.2">
      <c r="A1564" t="s">
        <v>48</v>
      </c>
      <c r="B1564">
        <v>2004</v>
      </c>
      <c r="C1564" t="s">
        <v>90</v>
      </c>
      <c r="D1564" t="s">
        <v>90</v>
      </c>
      <c r="E1564">
        <v>0</v>
      </c>
      <c r="F1564">
        <v>0</v>
      </c>
      <c r="G1564">
        <v>1</v>
      </c>
      <c r="H1564">
        <v>0</v>
      </c>
      <c r="I1564" s="1">
        <f>G1564+H1564</f>
        <v>1</v>
      </c>
      <c r="J1564">
        <v>0</v>
      </c>
      <c r="K1564">
        <v>1</v>
      </c>
      <c r="L1564" t="s">
        <v>90</v>
      </c>
      <c r="M1564">
        <v>0</v>
      </c>
      <c r="N1564" t="s">
        <v>90</v>
      </c>
      <c r="O1564">
        <v>1</v>
      </c>
      <c r="P1564">
        <v>0</v>
      </c>
      <c r="Q1564">
        <v>1</v>
      </c>
      <c r="R1564">
        <v>0</v>
      </c>
      <c r="S1564" t="s">
        <v>90</v>
      </c>
      <c r="T1564">
        <v>0</v>
      </c>
      <c r="U1564">
        <v>0</v>
      </c>
      <c r="V1564">
        <v>0</v>
      </c>
      <c r="W1564">
        <v>0</v>
      </c>
      <c r="X1564">
        <v>0</v>
      </c>
      <c r="Y1564">
        <v>1</v>
      </c>
      <c r="Z1564">
        <v>1</v>
      </c>
      <c r="AA1564">
        <v>0</v>
      </c>
      <c r="AB1564">
        <v>0</v>
      </c>
      <c r="AC1564">
        <v>0</v>
      </c>
      <c r="AD1564">
        <f>AC1564/AY1564</f>
        <v>0</v>
      </c>
      <c r="AE1564">
        <v>0</v>
      </c>
      <c r="AF1564">
        <f>AE1564/AY1564</f>
        <v>0</v>
      </c>
      <c r="AG1564">
        <f>LN(AE1564+1)/LN(AY1564)</f>
        <v>0</v>
      </c>
      <c r="AH1564">
        <v>1</v>
      </c>
      <c r="AI1564">
        <v>0</v>
      </c>
      <c r="AJ1564">
        <v>1</v>
      </c>
      <c r="AK1564">
        <v>1</v>
      </c>
      <c r="AL1564">
        <v>0</v>
      </c>
      <c r="AM1564" s="1">
        <f>(AI1564+AK1564+AJ1564)*(0.75+0.25*AL1564)</f>
        <v>1.5</v>
      </c>
      <c r="AN1564">
        <v>0</v>
      </c>
      <c r="AO1564">
        <v>0</v>
      </c>
      <c r="AP1564">
        <v>0.75</v>
      </c>
      <c r="AQ1564">
        <v>0</v>
      </c>
      <c r="AR1564">
        <v>0</v>
      </c>
      <c r="AS1564">
        <f>IF(AR1564&gt;0.75,AR1564,0)</f>
        <v>0</v>
      </c>
      <c r="AT1564">
        <v>0</v>
      </c>
      <c r="AU1564" t="s">
        <v>90</v>
      </c>
      <c r="AV1564">
        <v>0</v>
      </c>
      <c r="AW1564">
        <v>2</v>
      </c>
      <c r="AX1564">
        <v>1</v>
      </c>
      <c r="AY1564">
        <v>38577.1</v>
      </c>
    </row>
    <row r="1565" spans="1:51" ht="12.75" customHeight="1" x14ac:dyDescent="0.2">
      <c r="A1565" t="s">
        <v>49</v>
      </c>
      <c r="B1565">
        <v>2004</v>
      </c>
      <c r="C1565" t="s">
        <v>90</v>
      </c>
      <c r="D1565" t="s">
        <v>90</v>
      </c>
      <c r="E1565">
        <v>0</v>
      </c>
      <c r="F1565">
        <v>0</v>
      </c>
      <c r="G1565">
        <v>1</v>
      </c>
      <c r="H1565">
        <v>1</v>
      </c>
      <c r="I1565" s="1">
        <f>G1565+H1565</f>
        <v>2</v>
      </c>
      <c r="J1565">
        <v>0</v>
      </c>
      <c r="K1565">
        <v>0</v>
      </c>
      <c r="L1565" t="s">
        <v>90</v>
      </c>
      <c r="M1565">
        <v>0</v>
      </c>
      <c r="N1565" t="s">
        <v>90</v>
      </c>
      <c r="O1565">
        <v>1</v>
      </c>
      <c r="P1565">
        <v>1</v>
      </c>
      <c r="Q1565">
        <v>1</v>
      </c>
      <c r="R1565">
        <v>1</v>
      </c>
      <c r="S1565" t="s">
        <v>90</v>
      </c>
      <c r="T1565" t="s">
        <v>90</v>
      </c>
      <c r="U1565" t="s">
        <v>90</v>
      </c>
      <c r="V1565" t="s">
        <v>90</v>
      </c>
      <c r="W1565">
        <v>0</v>
      </c>
      <c r="X1565">
        <v>1</v>
      </c>
      <c r="Y1565">
        <v>1</v>
      </c>
      <c r="Z1565">
        <v>1</v>
      </c>
      <c r="AA1565">
        <v>0</v>
      </c>
      <c r="AB1565">
        <v>0</v>
      </c>
      <c r="AC1565">
        <v>797964</v>
      </c>
      <c r="AD1565">
        <f>AC1565/AY1565</f>
        <v>1.7927827130205034</v>
      </c>
      <c r="AE1565">
        <f>1717.115</f>
        <v>1717.115</v>
      </c>
      <c r="AF1565">
        <f>AE1565/AY1565</f>
        <v>3.8578358024524938E-3</v>
      </c>
      <c r="AG1565">
        <f>LN(AE1565+1)/LN(AY1565)</f>
        <v>0.57273216504098279</v>
      </c>
      <c r="AH1565">
        <v>1</v>
      </c>
      <c r="AI1565">
        <v>0</v>
      </c>
      <c r="AJ1565">
        <v>0</v>
      </c>
      <c r="AK1565">
        <v>1</v>
      </c>
      <c r="AL1565">
        <v>1</v>
      </c>
      <c r="AM1565" s="1">
        <f>(AI1565+AK1565+AJ1565)*(0.75+0.25*AL1565)</f>
        <v>1</v>
      </c>
      <c r="AN1565">
        <v>0</v>
      </c>
      <c r="AO1565">
        <v>0</v>
      </c>
      <c r="AP1565">
        <v>0.75</v>
      </c>
      <c r="AQ1565">
        <v>0</v>
      </c>
      <c r="AR1565">
        <v>0</v>
      </c>
      <c r="AS1565">
        <f>IF(AR1565&gt;0.75,AR1565,0)</f>
        <v>0</v>
      </c>
      <c r="AT1565">
        <v>0</v>
      </c>
      <c r="AU1565" t="s">
        <v>90</v>
      </c>
      <c r="AV1565">
        <v>1</v>
      </c>
      <c r="AW1565">
        <v>2</v>
      </c>
      <c r="AX1565">
        <v>0</v>
      </c>
      <c r="AY1565">
        <v>445098</v>
      </c>
    </row>
    <row r="1566" spans="1:51" ht="12.75" customHeight="1" x14ac:dyDescent="0.2">
      <c r="A1566" t="s">
        <v>50</v>
      </c>
      <c r="B1566">
        <v>2004</v>
      </c>
      <c r="C1566" t="s">
        <v>90</v>
      </c>
      <c r="D1566" t="s">
        <v>90</v>
      </c>
      <c r="E1566">
        <v>0</v>
      </c>
      <c r="F1566">
        <v>0</v>
      </c>
      <c r="G1566">
        <v>1</v>
      </c>
      <c r="H1566">
        <v>1</v>
      </c>
      <c r="I1566" s="1">
        <f>G1566+H1566</f>
        <v>2</v>
      </c>
      <c r="J1566">
        <v>0</v>
      </c>
      <c r="K1566">
        <v>1</v>
      </c>
      <c r="L1566" t="s">
        <v>90</v>
      </c>
      <c r="M1566">
        <v>0</v>
      </c>
      <c r="N1566" t="s">
        <v>90</v>
      </c>
      <c r="O1566">
        <v>1</v>
      </c>
      <c r="P1566">
        <v>1</v>
      </c>
      <c r="Q1566">
        <v>1</v>
      </c>
      <c r="R1566">
        <v>0</v>
      </c>
      <c r="S1566" t="s">
        <v>90</v>
      </c>
      <c r="T1566" t="s">
        <v>90</v>
      </c>
      <c r="U1566" t="s">
        <v>90</v>
      </c>
      <c r="V1566" t="s">
        <v>90</v>
      </c>
      <c r="W1566">
        <v>0</v>
      </c>
      <c r="X1566">
        <v>1</v>
      </c>
      <c r="Y1566">
        <v>1</v>
      </c>
      <c r="Z1566">
        <v>1</v>
      </c>
      <c r="AA1566">
        <v>0</v>
      </c>
      <c r="AB1566">
        <v>0</v>
      </c>
      <c r="AC1566">
        <v>770469</v>
      </c>
      <c r="AD1566">
        <f>AC1566/AY1566</f>
        <v>4.1111852215487064</v>
      </c>
      <c r="AE1566">
        <v>2313.1210000000001</v>
      </c>
      <c r="AF1566">
        <f>AE1566/AY1566</f>
        <v>1.2342701485528899E-2</v>
      </c>
      <c r="AG1566">
        <f>LN(AE1566+1)/LN(AY1566)</f>
        <v>0.63806585493247781</v>
      </c>
      <c r="AH1566">
        <v>0.5</v>
      </c>
      <c r="AI1566">
        <v>0</v>
      </c>
      <c r="AJ1566">
        <v>1</v>
      </c>
      <c r="AK1566">
        <v>1</v>
      </c>
      <c r="AL1566">
        <v>1</v>
      </c>
      <c r="AM1566" s="1">
        <f>(AI1566+AK1566+AJ1566)*(0.75+0.25*AL1566)</f>
        <v>2</v>
      </c>
      <c r="AN1566">
        <v>0</v>
      </c>
      <c r="AO1566">
        <v>0</v>
      </c>
      <c r="AP1566">
        <v>0</v>
      </c>
      <c r="AQ1566">
        <v>0</v>
      </c>
      <c r="AR1566">
        <v>0</v>
      </c>
      <c r="AS1566">
        <f>IF(AR1566&gt;0.75,AR1566,0)</f>
        <v>0</v>
      </c>
      <c r="AT1566">
        <v>0</v>
      </c>
      <c r="AU1566" t="s">
        <v>90</v>
      </c>
      <c r="AV1566">
        <v>0</v>
      </c>
      <c r="AW1566">
        <v>2</v>
      </c>
      <c r="AX1566">
        <v>0</v>
      </c>
      <c r="AY1566">
        <v>187408</v>
      </c>
    </row>
    <row r="1567" spans="1:51" ht="12.75" customHeight="1" x14ac:dyDescent="0.2">
      <c r="A1567" t="s">
        <v>51</v>
      </c>
      <c r="B1567">
        <v>2004</v>
      </c>
      <c r="C1567" t="s">
        <v>90</v>
      </c>
      <c r="D1567" t="s">
        <v>90</v>
      </c>
      <c r="E1567">
        <v>0</v>
      </c>
      <c r="F1567">
        <v>0</v>
      </c>
      <c r="G1567">
        <v>1</v>
      </c>
      <c r="H1567">
        <v>1</v>
      </c>
      <c r="I1567" s="1">
        <f>G1567+H1567</f>
        <v>2</v>
      </c>
      <c r="J1567">
        <v>0</v>
      </c>
      <c r="K1567">
        <v>0</v>
      </c>
      <c r="L1567" t="s">
        <v>90</v>
      </c>
      <c r="M1567">
        <v>0</v>
      </c>
      <c r="N1567" t="s">
        <v>90</v>
      </c>
      <c r="O1567">
        <v>1</v>
      </c>
      <c r="P1567">
        <v>0</v>
      </c>
      <c r="Q1567">
        <v>1</v>
      </c>
      <c r="R1567">
        <v>0</v>
      </c>
      <c r="S1567" t="s">
        <v>90</v>
      </c>
      <c r="T1567" t="s">
        <v>90</v>
      </c>
      <c r="U1567" t="s">
        <v>90</v>
      </c>
      <c r="V1567">
        <v>0</v>
      </c>
      <c r="W1567">
        <v>1</v>
      </c>
      <c r="X1567">
        <v>1</v>
      </c>
      <c r="Y1567">
        <v>1</v>
      </c>
      <c r="Z1567">
        <v>1</v>
      </c>
      <c r="AA1567">
        <v>0</v>
      </c>
      <c r="AB1567">
        <v>0</v>
      </c>
      <c r="AC1567">
        <v>216763</v>
      </c>
      <c r="AD1567">
        <f>AC1567/AY1567</f>
        <v>2.3689557001797783</v>
      </c>
      <c r="AE1567">
        <f>336.005+715.51</f>
        <v>1051.5149999999999</v>
      </c>
      <c r="AF1567">
        <f>AE1567/AY1567</f>
        <v>1.1491778823297978E-2</v>
      </c>
      <c r="AG1567">
        <f>LN(AE1567+1)/LN(AY1567)</f>
        <v>0.60914481956133482</v>
      </c>
      <c r="AH1567">
        <v>0</v>
      </c>
      <c r="AI1567">
        <v>0</v>
      </c>
      <c r="AJ1567">
        <v>0</v>
      </c>
      <c r="AK1567">
        <v>1</v>
      </c>
      <c r="AL1567">
        <v>1</v>
      </c>
      <c r="AM1567" s="1">
        <f>(AI1567+AK1567+AJ1567)*(0.75+0.25*AL1567)</f>
        <v>1</v>
      </c>
      <c r="AN1567">
        <v>0</v>
      </c>
      <c r="AO1567">
        <v>0</v>
      </c>
      <c r="AP1567">
        <v>0</v>
      </c>
      <c r="AQ1567">
        <v>0</v>
      </c>
      <c r="AR1567">
        <v>0</v>
      </c>
      <c r="AS1567">
        <f>IF(AR1567&gt;0.75,AR1567,0)</f>
        <v>0</v>
      </c>
      <c r="AT1567">
        <v>0</v>
      </c>
      <c r="AU1567" t="s">
        <v>90</v>
      </c>
      <c r="AV1567">
        <v>0</v>
      </c>
      <c r="AW1567">
        <v>2</v>
      </c>
      <c r="AX1567">
        <v>1</v>
      </c>
      <c r="AY1567">
        <v>91501.5</v>
      </c>
    </row>
    <row r="1568" spans="1:51" ht="12.75" customHeight="1" x14ac:dyDescent="0.2">
      <c r="A1568" t="s">
        <v>52</v>
      </c>
      <c r="B1568">
        <v>2004</v>
      </c>
      <c r="C1568" t="s">
        <v>90</v>
      </c>
      <c r="D1568" t="s">
        <v>90</v>
      </c>
      <c r="E1568">
        <v>0</v>
      </c>
      <c r="F1568">
        <v>0</v>
      </c>
      <c r="G1568">
        <v>1</v>
      </c>
      <c r="H1568">
        <v>0</v>
      </c>
      <c r="I1568" s="1">
        <f>G1568+H1568</f>
        <v>1</v>
      </c>
      <c r="J1568">
        <v>0</v>
      </c>
      <c r="K1568">
        <v>1</v>
      </c>
      <c r="L1568" t="s">
        <v>90</v>
      </c>
      <c r="M1568">
        <v>0</v>
      </c>
      <c r="N1568" t="s">
        <v>90</v>
      </c>
      <c r="O1568">
        <v>1</v>
      </c>
      <c r="P1568">
        <v>1</v>
      </c>
      <c r="Q1568">
        <v>1</v>
      </c>
      <c r="R1568">
        <v>1</v>
      </c>
      <c r="S1568" t="s">
        <v>90</v>
      </c>
      <c r="T1568" t="s">
        <v>90</v>
      </c>
      <c r="U1568" t="s">
        <v>90</v>
      </c>
      <c r="V1568">
        <v>0</v>
      </c>
      <c r="W1568">
        <v>0</v>
      </c>
      <c r="X1568">
        <v>0</v>
      </c>
      <c r="Y1568">
        <v>1</v>
      </c>
      <c r="Z1568">
        <v>1</v>
      </c>
      <c r="AA1568">
        <v>0</v>
      </c>
      <c r="AB1568">
        <v>0</v>
      </c>
      <c r="AC1568">
        <v>4182</v>
      </c>
      <c r="AD1568">
        <f>AC1568/AY1568</f>
        <v>4.8927216378333041E-2</v>
      </c>
      <c r="AE1568">
        <v>0</v>
      </c>
      <c r="AF1568">
        <f>AE1568/AY1568</f>
        <v>0</v>
      </c>
      <c r="AG1568">
        <f>LN(AE1568+1)/LN(AY1568)</f>
        <v>0</v>
      </c>
      <c r="AH1568">
        <v>1</v>
      </c>
      <c r="AI1568">
        <v>0</v>
      </c>
      <c r="AJ1568">
        <v>1</v>
      </c>
      <c r="AK1568">
        <v>1</v>
      </c>
      <c r="AL1568">
        <v>0</v>
      </c>
      <c r="AM1568" s="1">
        <f>(AI1568+AK1568+AJ1568)*(0.75+0.25*AL1568)</f>
        <v>1.5</v>
      </c>
      <c r="AN1568">
        <v>0</v>
      </c>
      <c r="AO1568">
        <v>0</v>
      </c>
      <c r="AP1568">
        <v>0</v>
      </c>
      <c r="AQ1568">
        <v>0</v>
      </c>
      <c r="AR1568">
        <v>1</v>
      </c>
      <c r="AS1568">
        <f>IF(AR1568&gt;0.75,AR1568,0)</f>
        <v>1</v>
      </c>
      <c r="AT1568">
        <v>0</v>
      </c>
      <c r="AU1568" t="s">
        <v>90</v>
      </c>
      <c r="AV1568">
        <v>1</v>
      </c>
      <c r="AW1568">
        <v>2</v>
      </c>
      <c r="AX1568">
        <v>0</v>
      </c>
      <c r="AY1568">
        <v>85473.9</v>
      </c>
    </row>
    <row r="1569" spans="1:51" ht="12.75" customHeight="1" x14ac:dyDescent="0.2">
      <c r="A1569" t="s">
        <v>53</v>
      </c>
      <c r="B1569">
        <v>2004</v>
      </c>
      <c r="C1569" t="s">
        <v>90</v>
      </c>
      <c r="D1569" t="s">
        <v>90</v>
      </c>
      <c r="E1569">
        <v>0</v>
      </c>
      <c r="F1569">
        <v>0</v>
      </c>
      <c r="G1569">
        <v>1</v>
      </c>
      <c r="H1569">
        <v>0</v>
      </c>
      <c r="I1569" s="1">
        <f>G1569+H1569</f>
        <v>1</v>
      </c>
      <c r="J1569">
        <v>0</v>
      </c>
      <c r="K1569">
        <v>1</v>
      </c>
      <c r="L1569" t="s">
        <v>90</v>
      </c>
      <c r="M1569">
        <v>0</v>
      </c>
      <c r="N1569" t="s">
        <v>90</v>
      </c>
      <c r="O1569">
        <v>1</v>
      </c>
      <c r="P1569">
        <v>1</v>
      </c>
      <c r="Q1569">
        <v>1</v>
      </c>
      <c r="R1569">
        <v>0</v>
      </c>
      <c r="S1569" t="s">
        <v>90</v>
      </c>
      <c r="T1569" t="s">
        <v>90</v>
      </c>
      <c r="U1569" t="s">
        <v>90</v>
      </c>
      <c r="V1569">
        <v>0</v>
      </c>
      <c r="W1569">
        <v>0</v>
      </c>
      <c r="X1569">
        <v>0</v>
      </c>
      <c r="Y1569">
        <v>1</v>
      </c>
      <c r="Z1569">
        <v>1</v>
      </c>
      <c r="AA1569">
        <v>0</v>
      </c>
      <c r="AB1569">
        <v>0</v>
      </c>
      <c r="AC1569">
        <v>15698</v>
      </c>
      <c r="AD1569">
        <f>AC1569/AY1569</f>
        <v>0.13887856751066052</v>
      </c>
      <c r="AE1569">
        <v>0</v>
      </c>
      <c r="AF1569">
        <f>AE1569/AY1569</f>
        <v>0</v>
      </c>
      <c r="AG1569">
        <f>LN(AE1569+1)/LN(AY1569)</f>
        <v>0</v>
      </c>
      <c r="AH1569">
        <v>0</v>
      </c>
      <c r="AI1569">
        <v>0</v>
      </c>
      <c r="AJ1569">
        <v>1</v>
      </c>
      <c r="AK1569">
        <v>1</v>
      </c>
      <c r="AL1569">
        <v>1</v>
      </c>
      <c r="AM1569" s="1">
        <f>(AI1569+AK1569+AJ1569)*(0.75+0.25*AL1569)</f>
        <v>2</v>
      </c>
      <c r="AN1569">
        <v>0</v>
      </c>
      <c r="AO1569">
        <v>0</v>
      </c>
      <c r="AP1569">
        <v>0</v>
      </c>
      <c r="AQ1569">
        <v>1</v>
      </c>
      <c r="AR1569">
        <v>0</v>
      </c>
      <c r="AS1569">
        <f>IF(AR1569&gt;0.75,AR1569,0)</f>
        <v>0</v>
      </c>
      <c r="AT1569">
        <v>0</v>
      </c>
      <c r="AU1569" t="s">
        <v>90</v>
      </c>
      <c r="AV1569">
        <v>0.5</v>
      </c>
      <c r="AW1569">
        <v>2</v>
      </c>
      <c r="AX1569">
        <v>0</v>
      </c>
      <c r="AY1569">
        <v>113034</v>
      </c>
    </row>
    <row r="1570" spans="1:51" ht="12.75" customHeight="1" x14ac:dyDescent="0.2">
      <c r="A1570" t="s">
        <v>54</v>
      </c>
      <c r="B1570">
        <v>2004</v>
      </c>
      <c r="C1570" t="s">
        <v>90</v>
      </c>
      <c r="D1570" t="s">
        <v>90</v>
      </c>
      <c r="E1570">
        <v>0</v>
      </c>
      <c r="F1570">
        <v>0</v>
      </c>
      <c r="G1570">
        <v>1</v>
      </c>
      <c r="H1570">
        <v>1</v>
      </c>
      <c r="I1570" s="1">
        <f>G1570+H1570</f>
        <v>2</v>
      </c>
      <c r="J1570">
        <v>1</v>
      </c>
      <c r="K1570">
        <v>1</v>
      </c>
      <c r="L1570" t="s">
        <v>90</v>
      </c>
      <c r="M1570">
        <v>0</v>
      </c>
      <c r="N1570" t="s">
        <v>90</v>
      </c>
      <c r="O1570">
        <v>1</v>
      </c>
      <c r="P1570">
        <v>1</v>
      </c>
      <c r="Q1570">
        <v>1</v>
      </c>
      <c r="R1570">
        <v>0</v>
      </c>
      <c r="S1570" t="s">
        <v>90</v>
      </c>
      <c r="T1570" t="s">
        <v>90</v>
      </c>
      <c r="U1570" t="s">
        <v>90</v>
      </c>
      <c r="V1570" t="s">
        <v>90</v>
      </c>
      <c r="W1570">
        <v>1</v>
      </c>
      <c r="X1570">
        <v>1</v>
      </c>
      <c r="Y1570">
        <v>1</v>
      </c>
      <c r="Z1570">
        <v>1</v>
      </c>
      <c r="AA1570">
        <v>1</v>
      </c>
      <c r="AB1570">
        <v>0</v>
      </c>
      <c r="AC1570">
        <v>544539</v>
      </c>
      <c r="AD1570">
        <f>AC1570/AY1570</f>
        <v>4.4579168406316771</v>
      </c>
      <c r="AE1570">
        <f>232.668+1566.655+300.252+566.001</f>
        <v>2665.576</v>
      </c>
      <c r="AF1570">
        <f>AE1570/AY1570</f>
        <v>2.1821974441469983E-2</v>
      </c>
      <c r="AG1570">
        <f>LN(AE1570+1)/LN(AY1570)</f>
        <v>0.67348600689519522</v>
      </c>
      <c r="AH1570">
        <v>0</v>
      </c>
      <c r="AI1570">
        <v>1</v>
      </c>
      <c r="AJ1570">
        <v>1</v>
      </c>
      <c r="AK1570">
        <v>1</v>
      </c>
      <c r="AL1570">
        <v>0</v>
      </c>
      <c r="AM1570" s="1">
        <f>(AI1570+AK1570+AJ1570)*(0.75+0.25*AL1570)</f>
        <v>2.25</v>
      </c>
      <c r="AN1570">
        <v>0</v>
      </c>
      <c r="AO1570">
        <v>0</v>
      </c>
      <c r="AP1570">
        <v>0</v>
      </c>
      <c r="AQ1570">
        <v>0</v>
      </c>
      <c r="AR1570">
        <v>1</v>
      </c>
      <c r="AS1570">
        <f>IF(AR1570&gt;0.75,AR1570,0)</f>
        <v>1</v>
      </c>
      <c r="AT1570">
        <v>0</v>
      </c>
      <c r="AU1570" t="s">
        <v>90</v>
      </c>
      <c r="AV1570">
        <v>0</v>
      </c>
      <c r="AW1570">
        <v>2</v>
      </c>
      <c r="AX1570">
        <v>1</v>
      </c>
      <c r="AY1570">
        <v>122151</v>
      </c>
    </row>
    <row r="1571" spans="1:51" ht="12.75" customHeight="1" x14ac:dyDescent="0.2">
      <c r="A1571" t="s">
        <v>55</v>
      </c>
      <c r="B1571">
        <v>2004</v>
      </c>
      <c r="C1571" t="s">
        <v>90</v>
      </c>
      <c r="D1571" t="s">
        <v>90</v>
      </c>
      <c r="E1571">
        <v>0</v>
      </c>
      <c r="F1571">
        <v>0</v>
      </c>
      <c r="G1571">
        <v>1</v>
      </c>
      <c r="H1571">
        <v>0</v>
      </c>
      <c r="I1571" s="1">
        <f>G1571+H1571</f>
        <v>1</v>
      </c>
      <c r="J1571">
        <v>0</v>
      </c>
      <c r="K1571">
        <v>1</v>
      </c>
      <c r="L1571" t="s">
        <v>90</v>
      </c>
      <c r="M1571">
        <v>0</v>
      </c>
      <c r="N1571" t="s">
        <v>90</v>
      </c>
      <c r="O1571">
        <v>1</v>
      </c>
      <c r="P1571">
        <v>1</v>
      </c>
      <c r="Q1571">
        <v>1</v>
      </c>
      <c r="R1571">
        <v>2</v>
      </c>
      <c r="S1571" t="s">
        <v>90</v>
      </c>
      <c r="T1571" t="s">
        <v>90</v>
      </c>
      <c r="U1571" t="s">
        <v>90</v>
      </c>
      <c r="V1571">
        <v>0</v>
      </c>
      <c r="W1571">
        <v>1</v>
      </c>
      <c r="X1571">
        <v>0</v>
      </c>
      <c r="Y1571">
        <v>1</v>
      </c>
      <c r="Z1571">
        <v>1</v>
      </c>
      <c r="AA1571">
        <v>0</v>
      </c>
      <c r="AB1571">
        <v>0</v>
      </c>
      <c r="AC1571">
        <v>4509</v>
      </c>
      <c r="AD1571">
        <f>AC1571/AY1571</f>
        <v>0.11088486565446416</v>
      </c>
      <c r="AH1571">
        <v>1</v>
      </c>
      <c r="AI1571">
        <v>0</v>
      </c>
      <c r="AJ1571">
        <v>0</v>
      </c>
      <c r="AK1571">
        <v>1</v>
      </c>
      <c r="AL1571">
        <v>1</v>
      </c>
      <c r="AM1571" s="1">
        <f>(AI1571+AK1571+AJ1571)*(0.75+0.25*AL1571)</f>
        <v>1</v>
      </c>
      <c r="AN1571">
        <v>0</v>
      </c>
      <c r="AO1571">
        <v>0</v>
      </c>
      <c r="AP1571">
        <v>0</v>
      </c>
      <c r="AQ1571">
        <v>0.5</v>
      </c>
      <c r="AR1571">
        <v>0</v>
      </c>
      <c r="AS1571">
        <f>IF(AR1571&gt;0.75,AR1571,0)</f>
        <v>0</v>
      </c>
      <c r="AT1571">
        <v>0</v>
      </c>
      <c r="AU1571" t="s">
        <v>90</v>
      </c>
      <c r="AV1571">
        <v>0</v>
      </c>
      <c r="AW1571">
        <v>2</v>
      </c>
      <c r="AX1571">
        <v>0</v>
      </c>
      <c r="AY1571">
        <v>40663.800000000003</v>
      </c>
    </row>
    <row r="1572" spans="1:51" ht="12.75" customHeight="1" x14ac:dyDescent="0.2">
      <c r="A1572" t="s">
        <v>56</v>
      </c>
      <c r="B1572">
        <v>2004</v>
      </c>
      <c r="C1572" t="s">
        <v>90</v>
      </c>
      <c r="D1572" t="s">
        <v>90</v>
      </c>
      <c r="E1572">
        <v>0</v>
      </c>
      <c r="F1572">
        <v>0</v>
      </c>
      <c r="G1572">
        <v>1</v>
      </c>
      <c r="H1572">
        <v>1</v>
      </c>
      <c r="I1572" s="1">
        <f>G1572+H1572</f>
        <v>2</v>
      </c>
      <c r="J1572">
        <v>1</v>
      </c>
      <c r="K1572">
        <v>1</v>
      </c>
      <c r="L1572" t="s">
        <v>90</v>
      </c>
      <c r="M1572">
        <v>0</v>
      </c>
      <c r="N1572" t="s">
        <v>90</v>
      </c>
      <c r="O1572">
        <v>1</v>
      </c>
      <c r="P1572">
        <v>1</v>
      </c>
      <c r="Q1572">
        <v>1</v>
      </c>
      <c r="R1572">
        <v>1</v>
      </c>
      <c r="S1572" t="s">
        <v>90</v>
      </c>
      <c r="T1572" t="s">
        <v>90</v>
      </c>
      <c r="U1572" t="s">
        <v>90</v>
      </c>
      <c r="V1572">
        <v>0</v>
      </c>
      <c r="W1572">
        <v>0</v>
      </c>
      <c r="X1572">
        <v>0</v>
      </c>
      <c r="Y1572">
        <v>1</v>
      </c>
      <c r="Z1572">
        <v>1</v>
      </c>
      <c r="AA1572">
        <v>0.25</v>
      </c>
      <c r="AB1572" t="s">
        <v>90</v>
      </c>
      <c r="AC1572">
        <v>13460</v>
      </c>
      <c r="AD1572">
        <f>AC1572/AY1572</f>
        <v>6.0114780822223712E-2</v>
      </c>
      <c r="AH1572">
        <v>0.5</v>
      </c>
      <c r="AI1572">
        <v>0</v>
      </c>
      <c r="AJ1572">
        <v>1</v>
      </c>
      <c r="AK1572">
        <v>1</v>
      </c>
      <c r="AL1572">
        <v>1</v>
      </c>
      <c r="AM1572" s="1">
        <f>(AI1572+AK1572+AJ1572)*(0.75+0.25*AL1572)</f>
        <v>2</v>
      </c>
      <c r="AN1572">
        <v>0</v>
      </c>
      <c r="AO1572">
        <v>0</v>
      </c>
      <c r="AP1572">
        <v>0</v>
      </c>
      <c r="AQ1572">
        <v>1</v>
      </c>
      <c r="AR1572">
        <v>0</v>
      </c>
      <c r="AS1572">
        <f>IF(AR1572&gt;0.75,AR1572,0)</f>
        <v>0</v>
      </c>
      <c r="AT1572">
        <v>0</v>
      </c>
      <c r="AU1572" t="s">
        <v>90</v>
      </c>
      <c r="AV1572">
        <v>0</v>
      </c>
      <c r="AW1572">
        <v>2</v>
      </c>
      <c r="AX1572">
        <v>1</v>
      </c>
      <c r="AY1572">
        <v>223905</v>
      </c>
    </row>
    <row r="1573" spans="1:51" ht="12.75" customHeight="1" x14ac:dyDescent="0.2">
      <c r="A1573" t="s">
        <v>57</v>
      </c>
      <c r="B1573">
        <v>2004</v>
      </c>
      <c r="C1573" t="s">
        <v>90</v>
      </c>
      <c r="D1573" t="s">
        <v>90</v>
      </c>
      <c r="E1573">
        <v>0</v>
      </c>
      <c r="F1573">
        <v>0</v>
      </c>
      <c r="G1573">
        <v>1</v>
      </c>
      <c r="H1573">
        <v>0</v>
      </c>
      <c r="I1573" s="1">
        <f>G1573+H1573</f>
        <v>1</v>
      </c>
      <c r="J1573">
        <v>1</v>
      </c>
      <c r="K1573">
        <v>1</v>
      </c>
      <c r="L1573" t="s">
        <v>90</v>
      </c>
      <c r="M1573">
        <v>0</v>
      </c>
      <c r="N1573" t="s">
        <v>90</v>
      </c>
      <c r="O1573">
        <v>1</v>
      </c>
      <c r="P1573">
        <v>1</v>
      </c>
      <c r="Q1573">
        <v>1</v>
      </c>
      <c r="R1573">
        <v>1</v>
      </c>
      <c r="S1573" t="s">
        <v>90</v>
      </c>
      <c r="T1573" t="s">
        <v>90</v>
      </c>
      <c r="U1573" t="s">
        <v>90</v>
      </c>
      <c r="V1573" t="s">
        <v>90</v>
      </c>
      <c r="W1573">
        <v>0</v>
      </c>
      <c r="X1573">
        <v>0</v>
      </c>
      <c r="Y1573">
        <v>1</v>
      </c>
      <c r="Z1573">
        <v>1</v>
      </c>
      <c r="AA1573">
        <v>0</v>
      </c>
      <c r="AB1573">
        <v>0</v>
      </c>
      <c r="AC1573">
        <v>10952</v>
      </c>
      <c r="AD1573">
        <f>AC1573/AY1573</f>
        <v>4.10015274491599E-2</v>
      </c>
      <c r="AE1573">
        <v>0</v>
      </c>
      <c r="AF1573">
        <f>AE1573/AY1573</f>
        <v>0</v>
      </c>
      <c r="AG1573">
        <f>LN(AE1573+1)/LN(AY1573)</f>
        <v>0</v>
      </c>
      <c r="AH1573">
        <v>1</v>
      </c>
      <c r="AI1573">
        <v>0</v>
      </c>
      <c r="AJ1573">
        <v>0</v>
      </c>
      <c r="AK1573">
        <v>0</v>
      </c>
      <c r="AL1573">
        <v>0</v>
      </c>
      <c r="AM1573" s="1">
        <f>(AI1573+AK1573+AJ1573)*(0.75+0.25*AL1573)</f>
        <v>0</v>
      </c>
      <c r="AN1573">
        <v>0</v>
      </c>
      <c r="AO1573">
        <v>0</v>
      </c>
      <c r="AP1573">
        <v>0</v>
      </c>
      <c r="AQ1573">
        <v>0</v>
      </c>
      <c r="AR1573">
        <v>0</v>
      </c>
      <c r="AS1573">
        <f>IF(AR1573&gt;0.75,AR1573,0)</f>
        <v>0</v>
      </c>
      <c r="AT1573">
        <v>0</v>
      </c>
      <c r="AU1573" t="s">
        <v>90</v>
      </c>
      <c r="AV1573">
        <v>0</v>
      </c>
      <c r="AW1573">
        <v>2</v>
      </c>
      <c r="AX1573">
        <v>1</v>
      </c>
      <c r="AY1573">
        <v>267112</v>
      </c>
    </row>
    <row r="1574" spans="1:51" ht="12.75" customHeight="1" x14ac:dyDescent="0.2">
      <c r="A1574" t="s">
        <v>58</v>
      </c>
      <c r="B1574">
        <v>2004</v>
      </c>
      <c r="C1574" t="s">
        <v>90</v>
      </c>
      <c r="D1574" t="s">
        <v>90</v>
      </c>
      <c r="E1574">
        <v>0</v>
      </c>
      <c r="F1574">
        <v>0</v>
      </c>
      <c r="G1574">
        <v>1</v>
      </c>
      <c r="H1574">
        <v>1</v>
      </c>
      <c r="I1574" s="1">
        <f>G1574+H1574</f>
        <v>2</v>
      </c>
      <c r="J1574">
        <v>1</v>
      </c>
      <c r="K1574">
        <v>1</v>
      </c>
      <c r="L1574" t="s">
        <v>90</v>
      </c>
      <c r="M1574">
        <v>0</v>
      </c>
      <c r="N1574" t="s">
        <v>90</v>
      </c>
      <c r="O1574">
        <v>1</v>
      </c>
      <c r="P1574">
        <v>0</v>
      </c>
      <c r="Q1574">
        <v>1</v>
      </c>
      <c r="R1574">
        <v>0</v>
      </c>
      <c r="S1574" t="s">
        <v>90</v>
      </c>
      <c r="T1574" t="s">
        <v>90</v>
      </c>
      <c r="U1574" t="s">
        <v>90</v>
      </c>
      <c r="V1574">
        <v>0</v>
      </c>
      <c r="W1574">
        <v>0</v>
      </c>
      <c r="X1574">
        <v>1</v>
      </c>
      <c r="Y1574">
        <v>1</v>
      </c>
      <c r="Z1574">
        <v>1</v>
      </c>
      <c r="AA1574">
        <v>0</v>
      </c>
      <c r="AB1574">
        <v>0</v>
      </c>
      <c r="AC1574">
        <v>111280</v>
      </c>
      <c r="AD1574">
        <f>AC1574/AY1574</f>
        <v>0.35043410623242399</v>
      </c>
      <c r="AE1574">
        <v>1189.2639999999999</v>
      </c>
      <c r="AF1574">
        <f>AE1574/AY1574</f>
        <v>3.7451353964270077E-3</v>
      </c>
      <c r="AG1574">
        <f>LN(AE1574+1)/LN(AY1574)</f>
        <v>0.55902382660252159</v>
      </c>
      <c r="AH1574">
        <v>0</v>
      </c>
      <c r="AI1574">
        <v>0</v>
      </c>
      <c r="AJ1574">
        <v>1</v>
      </c>
      <c r="AK1574">
        <v>1</v>
      </c>
      <c r="AL1574">
        <v>1</v>
      </c>
      <c r="AM1574" s="1">
        <f>(AI1574+AK1574+AJ1574)*(0.75+0.25*AL1574)</f>
        <v>2</v>
      </c>
      <c r="AN1574">
        <v>0</v>
      </c>
      <c r="AO1574">
        <v>0</v>
      </c>
      <c r="AP1574">
        <v>0</v>
      </c>
      <c r="AQ1574">
        <v>0</v>
      </c>
      <c r="AR1574">
        <v>0</v>
      </c>
      <c r="AS1574">
        <f>IF(AR1574&gt;0.75,AR1574,0)</f>
        <v>0</v>
      </c>
      <c r="AT1574">
        <v>0</v>
      </c>
      <c r="AU1574" t="s">
        <v>90</v>
      </c>
      <c r="AV1574">
        <v>0</v>
      </c>
      <c r="AW1574">
        <v>2</v>
      </c>
      <c r="AX1574">
        <v>0</v>
      </c>
      <c r="AY1574">
        <v>317549</v>
      </c>
    </row>
    <row r="1575" spans="1:51" ht="12.75" customHeight="1" x14ac:dyDescent="0.2">
      <c r="A1575" t="s">
        <v>59</v>
      </c>
      <c r="B1575">
        <v>2004</v>
      </c>
      <c r="C1575" t="s">
        <v>90</v>
      </c>
      <c r="D1575" t="s">
        <v>90</v>
      </c>
      <c r="E1575">
        <v>0</v>
      </c>
      <c r="F1575">
        <v>0</v>
      </c>
      <c r="G1575">
        <v>1</v>
      </c>
      <c r="H1575">
        <v>0</v>
      </c>
      <c r="I1575" s="1">
        <f>G1575+H1575</f>
        <v>1</v>
      </c>
      <c r="J1575">
        <v>0</v>
      </c>
      <c r="K1575">
        <v>1</v>
      </c>
      <c r="L1575" t="s">
        <v>90</v>
      </c>
      <c r="M1575">
        <v>0</v>
      </c>
      <c r="N1575" t="s">
        <v>90</v>
      </c>
      <c r="O1575">
        <v>1</v>
      </c>
      <c r="P1575">
        <v>0</v>
      </c>
      <c r="Q1575">
        <v>1</v>
      </c>
      <c r="R1575">
        <v>2</v>
      </c>
      <c r="S1575" t="s">
        <v>90</v>
      </c>
      <c r="T1575" t="s">
        <v>90</v>
      </c>
      <c r="U1575" t="s">
        <v>90</v>
      </c>
      <c r="V1575">
        <v>0</v>
      </c>
      <c r="W1575">
        <v>0</v>
      </c>
      <c r="X1575">
        <v>0</v>
      </c>
      <c r="Y1575">
        <v>1</v>
      </c>
      <c r="Z1575">
        <v>1</v>
      </c>
      <c r="AA1575">
        <v>0</v>
      </c>
      <c r="AB1575">
        <v>0</v>
      </c>
      <c r="AC1575">
        <v>57273</v>
      </c>
      <c r="AD1575">
        <f>AC1575/AY1575</f>
        <v>0.31351543682942851</v>
      </c>
      <c r="AE1575">
        <v>0</v>
      </c>
      <c r="AF1575">
        <f>AE1575/AY1575</f>
        <v>0</v>
      </c>
      <c r="AG1575">
        <f>LN(AE1575+1)/LN(AY1575)</f>
        <v>0</v>
      </c>
      <c r="AH1575">
        <v>1</v>
      </c>
      <c r="AI1575">
        <v>0</v>
      </c>
      <c r="AJ1575">
        <v>1</v>
      </c>
      <c r="AK1575">
        <v>1</v>
      </c>
      <c r="AL1575">
        <v>1</v>
      </c>
      <c r="AM1575" s="1">
        <f>(AI1575+AK1575+AJ1575)*(0.75+0.25*AL1575)</f>
        <v>2</v>
      </c>
      <c r="AN1575">
        <v>0</v>
      </c>
      <c r="AO1575">
        <v>0</v>
      </c>
      <c r="AP1575">
        <v>0</v>
      </c>
      <c r="AQ1575">
        <v>1</v>
      </c>
      <c r="AR1575">
        <v>0</v>
      </c>
      <c r="AS1575">
        <f>IF(AR1575&gt;0.75,AR1575,0)</f>
        <v>0</v>
      </c>
      <c r="AT1575">
        <v>0</v>
      </c>
      <c r="AU1575" t="s">
        <v>90</v>
      </c>
      <c r="AV1575">
        <v>0</v>
      </c>
      <c r="AW1575">
        <v>2</v>
      </c>
      <c r="AX1575">
        <v>1</v>
      </c>
      <c r="AY1575">
        <v>182680</v>
      </c>
    </row>
    <row r="1576" spans="1:51" ht="12.75" customHeight="1" x14ac:dyDescent="0.2">
      <c r="A1576" t="s">
        <v>60</v>
      </c>
      <c r="B1576">
        <v>2004</v>
      </c>
      <c r="C1576" t="s">
        <v>90</v>
      </c>
      <c r="D1576" t="s">
        <v>90</v>
      </c>
      <c r="E1576">
        <v>0</v>
      </c>
      <c r="F1576">
        <v>0</v>
      </c>
      <c r="G1576">
        <v>1</v>
      </c>
      <c r="H1576">
        <v>0</v>
      </c>
      <c r="I1576" s="1">
        <f>G1576+H1576</f>
        <v>1</v>
      </c>
      <c r="J1576">
        <v>1</v>
      </c>
      <c r="K1576">
        <v>1</v>
      </c>
      <c r="L1576" t="s">
        <v>90</v>
      </c>
      <c r="M1576">
        <v>0</v>
      </c>
      <c r="N1576" t="s">
        <v>90</v>
      </c>
      <c r="O1576">
        <v>0</v>
      </c>
      <c r="P1576">
        <v>1</v>
      </c>
      <c r="Q1576">
        <v>1</v>
      </c>
      <c r="R1576">
        <v>0</v>
      </c>
      <c r="S1576" t="s">
        <v>90</v>
      </c>
      <c r="T1576" t="s">
        <v>90</v>
      </c>
      <c r="U1576" t="s">
        <v>90</v>
      </c>
      <c r="V1576">
        <v>0</v>
      </c>
      <c r="W1576">
        <v>0</v>
      </c>
      <c r="X1576">
        <v>1</v>
      </c>
      <c r="Y1576">
        <v>0</v>
      </c>
      <c r="Z1576">
        <v>1</v>
      </c>
      <c r="AA1576">
        <v>0</v>
      </c>
      <c r="AB1576">
        <v>0</v>
      </c>
      <c r="AC1576">
        <v>167327</v>
      </c>
      <c r="AD1576">
        <f>AC1576/AY1576</f>
        <v>2.3650659934925247</v>
      </c>
      <c r="AE1576">
        <v>2776.97</v>
      </c>
      <c r="AF1576">
        <f>AE1576/AY1576</f>
        <v>3.9250792232866996E-2</v>
      </c>
      <c r="AG1576">
        <f>LN(AE1576+1)/LN(AY1576)</f>
        <v>0.7100875082964978</v>
      </c>
      <c r="AH1576">
        <v>0</v>
      </c>
      <c r="AI1576">
        <v>1</v>
      </c>
      <c r="AJ1576">
        <v>1</v>
      </c>
      <c r="AK1576">
        <v>1</v>
      </c>
      <c r="AL1576">
        <v>0</v>
      </c>
      <c r="AM1576" s="1">
        <f>(AI1576+AK1576+AJ1576)*(0.75+0.25*AL1576)</f>
        <v>2.25</v>
      </c>
      <c r="AN1576">
        <v>0</v>
      </c>
      <c r="AO1576">
        <v>0</v>
      </c>
      <c r="AP1576">
        <v>0</v>
      </c>
      <c r="AQ1576">
        <v>0</v>
      </c>
      <c r="AR1576">
        <v>0</v>
      </c>
      <c r="AS1576">
        <f>IF(AR1576&gt;0.75,AR1576,0)</f>
        <v>0</v>
      </c>
      <c r="AT1576">
        <v>0</v>
      </c>
      <c r="AU1576" t="s">
        <v>90</v>
      </c>
      <c r="AV1576">
        <v>0</v>
      </c>
      <c r="AW1576">
        <v>2</v>
      </c>
      <c r="AX1576">
        <v>1</v>
      </c>
      <c r="AY1576">
        <v>70749.399999999994</v>
      </c>
    </row>
    <row r="1577" spans="1:51" x14ac:dyDescent="0.2">
      <c r="A1577" t="s">
        <v>61</v>
      </c>
      <c r="B1577">
        <v>2004</v>
      </c>
      <c r="C1577" t="s">
        <v>90</v>
      </c>
      <c r="D1577" t="s">
        <v>90</v>
      </c>
      <c r="E1577">
        <v>0</v>
      </c>
      <c r="F1577">
        <v>0</v>
      </c>
      <c r="G1577">
        <v>1</v>
      </c>
      <c r="H1577">
        <v>0</v>
      </c>
      <c r="I1577" s="1">
        <f>G1577+H1577</f>
        <v>1</v>
      </c>
      <c r="J1577">
        <v>1</v>
      </c>
      <c r="K1577">
        <v>1</v>
      </c>
      <c r="L1577" t="s">
        <v>90</v>
      </c>
      <c r="M1577">
        <v>0</v>
      </c>
      <c r="N1577" t="s">
        <v>90</v>
      </c>
      <c r="O1577">
        <v>0</v>
      </c>
      <c r="P1577">
        <v>1</v>
      </c>
      <c r="Q1577">
        <v>1</v>
      </c>
      <c r="R1577">
        <v>1</v>
      </c>
      <c r="S1577" t="s">
        <v>90</v>
      </c>
      <c r="T1577" t="s">
        <v>90</v>
      </c>
      <c r="U1577" t="s">
        <v>90</v>
      </c>
      <c r="V1577">
        <v>0</v>
      </c>
      <c r="W1577">
        <v>0</v>
      </c>
      <c r="X1577">
        <v>1</v>
      </c>
      <c r="Y1577">
        <v>0</v>
      </c>
      <c r="Z1577">
        <v>1</v>
      </c>
      <c r="AA1577">
        <v>0</v>
      </c>
      <c r="AB1577">
        <v>0</v>
      </c>
      <c r="AC1577">
        <v>307062</v>
      </c>
      <c r="AD1577">
        <f>AC1577/AY1577</f>
        <v>1.7292740205105679</v>
      </c>
      <c r="AE1577">
        <v>1404.576</v>
      </c>
      <c r="AF1577">
        <f>AE1577/AY1577</f>
        <v>7.9101184341685109E-3</v>
      </c>
      <c r="AG1577">
        <f>LN(AE1577+1)/LN(AY1577)</f>
        <v>0.5996641456090912</v>
      </c>
      <c r="AH1577">
        <v>1</v>
      </c>
      <c r="AI1577">
        <v>1</v>
      </c>
      <c r="AJ1577">
        <v>1</v>
      </c>
      <c r="AK1577">
        <v>1</v>
      </c>
      <c r="AL1577">
        <v>0</v>
      </c>
      <c r="AM1577" s="1">
        <f>(AI1577+AK1577+AJ1577)*(0.75+0.25*AL1577)</f>
        <v>2.25</v>
      </c>
      <c r="AN1577">
        <v>0</v>
      </c>
      <c r="AO1577">
        <v>0</v>
      </c>
      <c r="AP1577">
        <v>0.5</v>
      </c>
      <c r="AQ1577">
        <v>0</v>
      </c>
      <c r="AR1577">
        <v>0</v>
      </c>
      <c r="AS1577">
        <f>IF(AR1577&gt;0.75,AR1577,0)</f>
        <v>0</v>
      </c>
      <c r="AT1577">
        <v>0</v>
      </c>
      <c r="AU1577" t="s">
        <v>90</v>
      </c>
      <c r="AV1577">
        <v>0</v>
      </c>
      <c r="AW1577">
        <v>2</v>
      </c>
      <c r="AX1577">
        <v>0</v>
      </c>
      <c r="AY1577">
        <v>177567</v>
      </c>
    </row>
    <row r="1578" spans="1:51" ht="12.75" customHeight="1" x14ac:dyDescent="0.2">
      <c r="A1578" t="s">
        <v>62</v>
      </c>
      <c r="B1578">
        <v>2004</v>
      </c>
      <c r="C1578" t="s">
        <v>90</v>
      </c>
      <c r="D1578" t="s">
        <v>90</v>
      </c>
      <c r="E1578">
        <v>0</v>
      </c>
      <c r="F1578">
        <v>0</v>
      </c>
      <c r="G1578">
        <v>1</v>
      </c>
      <c r="H1578">
        <v>0</v>
      </c>
      <c r="I1578" s="1">
        <f>G1578+H1578</f>
        <v>1</v>
      </c>
      <c r="J1578">
        <v>0</v>
      </c>
      <c r="K1578">
        <v>1</v>
      </c>
      <c r="L1578" t="s">
        <v>90</v>
      </c>
      <c r="M1578">
        <v>0</v>
      </c>
      <c r="N1578" t="s">
        <v>90</v>
      </c>
      <c r="O1578">
        <v>0</v>
      </c>
      <c r="P1578">
        <v>1</v>
      </c>
      <c r="Q1578">
        <v>1</v>
      </c>
      <c r="R1578">
        <v>0</v>
      </c>
      <c r="S1578" t="s">
        <v>90</v>
      </c>
      <c r="T1578" t="s">
        <v>90</v>
      </c>
      <c r="U1578" t="s">
        <v>90</v>
      </c>
      <c r="V1578">
        <v>0</v>
      </c>
      <c r="W1578">
        <v>0</v>
      </c>
      <c r="X1578">
        <v>0</v>
      </c>
      <c r="Y1578">
        <v>1</v>
      </c>
      <c r="Z1578">
        <v>1</v>
      </c>
      <c r="AA1578">
        <v>1</v>
      </c>
      <c r="AB1578">
        <v>0.5</v>
      </c>
      <c r="AC1578">
        <v>50593</v>
      </c>
      <c r="AD1578">
        <f>AC1578/AY1578</f>
        <v>1.9944415973508889</v>
      </c>
      <c r="AE1578">
        <v>0</v>
      </c>
      <c r="AF1578">
        <f>AE1578/AY1578</f>
        <v>0</v>
      </c>
      <c r="AG1578">
        <f>LN(AE1578+1)/LN(AY1578)</f>
        <v>0</v>
      </c>
      <c r="AH1578">
        <v>0</v>
      </c>
      <c r="AI1578">
        <v>0</v>
      </c>
      <c r="AJ1578">
        <v>1</v>
      </c>
      <c r="AK1578">
        <v>1</v>
      </c>
      <c r="AL1578">
        <v>0</v>
      </c>
      <c r="AM1578" s="1">
        <f>(AI1578+AK1578+AJ1578)*(0.75+0.25*AL1578)</f>
        <v>1.5</v>
      </c>
      <c r="AN1578">
        <v>0</v>
      </c>
      <c r="AO1578">
        <v>0</v>
      </c>
      <c r="AP1578">
        <v>0</v>
      </c>
      <c r="AQ1578">
        <v>1</v>
      </c>
      <c r="AR1578">
        <v>0</v>
      </c>
      <c r="AS1578">
        <f>IF(AR1578&gt;0.75,AR1578,0)</f>
        <v>0</v>
      </c>
      <c r="AT1578">
        <v>0</v>
      </c>
      <c r="AU1578" t="s">
        <v>90</v>
      </c>
      <c r="AV1578">
        <v>0</v>
      </c>
      <c r="AW1578">
        <v>2</v>
      </c>
      <c r="AX1578">
        <v>0</v>
      </c>
      <c r="AY1578">
        <v>25367</v>
      </c>
    </row>
    <row r="1579" spans="1:51" ht="12.75" customHeight="1" x14ac:dyDescent="0.2">
      <c r="A1579" t="s">
        <v>64</v>
      </c>
      <c r="B1579">
        <v>2004</v>
      </c>
      <c r="C1579" t="s">
        <v>90</v>
      </c>
      <c r="D1579" t="s">
        <v>90</v>
      </c>
      <c r="E1579">
        <v>0</v>
      </c>
      <c r="F1579">
        <v>0</v>
      </c>
      <c r="G1579">
        <v>1</v>
      </c>
      <c r="H1579">
        <v>0</v>
      </c>
      <c r="I1579" s="1">
        <f>G1579+H1579</f>
        <v>1</v>
      </c>
      <c r="J1579">
        <v>1</v>
      </c>
      <c r="K1579">
        <v>1</v>
      </c>
      <c r="L1579" t="s">
        <v>90</v>
      </c>
      <c r="M1579">
        <v>0</v>
      </c>
      <c r="N1579" t="s">
        <v>90</v>
      </c>
      <c r="O1579">
        <v>1</v>
      </c>
      <c r="P1579">
        <v>1</v>
      </c>
      <c r="Q1579">
        <v>1</v>
      </c>
      <c r="R1579">
        <v>0</v>
      </c>
      <c r="S1579" t="s">
        <v>90</v>
      </c>
      <c r="T1579" t="s">
        <v>90</v>
      </c>
      <c r="U1579" t="s">
        <v>90</v>
      </c>
      <c r="V1579">
        <v>0</v>
      </c>
      <c r="W1579">
        <v>0</v>
      </c>
      <c r="X1579">
        <v>0</v>
      </c>
      <c r="Y1579">
        <v>1</v>
      </c>
      <c r="Z1579">
        <v>1</v>
      </c>
      <c r="AA1579">
        <v>0</v>
      </c>
      <c r="AB1579">
        <v>0</v>
      </c>
      <c r="AC1579">
        <v>6432</v>
      </c>
      <c r="AD1579">
        <f>AC1579/AY1579</f>
        <v>0.11141250688533449</v>
      </c>
      <c r="AE1579">
        <v>0</v>
      </c>
      <c r="AF1579">
        <f>AE1579/AY1579</f>
        <v>0</v>
      </c>
      <c r="AG1579">
        <f>LN(AE1579+1)/LN(AY1579)</f>
        <v>0</v>
      </c>
      <c r="AH1579">
        <v>1</v>
      </c>
      <c r="AI1579">
        <v>0</v>
      </c>
      <c r="AJ1579">
        <v>1</v>
      </c>
      <c r="AK1579">
        <v>1</v>
      </c>
      <c r="AL1579">
        <v>0</v>
      </c>
      <c r="AM1579" s="1">
        <f>(AI1579+AK1579+AJ1579)*(0.75+0.25*AL1579)</f>
        <v>1.5</v>
      </c>
      <c r="AN1579">
        <v>0</v>
      </c>
      <c r="AO1579">
        <v>0</v>
      </c>
      <c r="AP1579">
        <v>0</v>
      </c>
      <c r="AQ1579">
        <v>0</v>
      </c>
      <c r="AR1579">
        <v>0</v>
      </c>
      <c r="AS1579">
        <f>IF(AR1579&gt;0.75,AR1579,0)</f>
        <v>0</v>
      </c>
      <c r="AT1579">
        <v>0</v>
      </c>
      <c r="AU1579" t="s">
        <v>90</v>
      </c>
      <c r="AV1579">
        <v>0</v>
      </c>
      <c r="AW1579">
        <v>2</v>
      </c>
      <c r="AX1579">
        <v>0</v>
      </c>
      <c r="AY1579">
        <v>57731.4</v>
      </c>
    </row>
    <row r="1580" spans="1:51" ht="12.75" customHeight="1" x14ac:dyDescent="0.2">
      <c r="A1580" t="s">
        <v>65</v>
      </c>
      <c r="B1580">
        <v>2004</v>
      </c>
      <c r="C1580" t="s">
        <v>90</v>
      </c>
      <c r="D1580" t="s">
        <v>90</v>
      </c>
      <c r="E1580">
        <v>0</v>
      </c>
      <c r="F1580">
        <v>0</v>
      </c>
      <c r="G1580">
        <v>1</v>
      </c>
      <c r="H1580">
        <v>0</v>
      </c>
      <c r="I1580" s="1">
        <f>G1580+H1580</f>
        <v>1</v>
      </c>
      <c r="J1580">
        <v>1</v>
      </c>
      <c r="K1580">
        <v>1</v>
      </c>
      <c r="L1580" t="s">
        <v>90</v>
      </c>
      <c r="M1580">
        <v>0</v>
      </c>
      <c r="N1580" t="s">
        <v>90</v>
      </c>
      <c r="O1580">
        <v>1</v>
      </c>
      <c r="P1580">
        <v>1</v>
      </c>
      <c r="Q1580">
        <v>1</v>
      </c>
      <c r="R1580">
        <v>0</v>
      </c>
      <c r="S1580" t="s">
        <v>90</v>
      </c>
      <c r="T1580" t="s">
        <v>90</v>
      </c>
      <c r="U1580" t="s">
        <v>90</v>
      </c>
      <c r="V1580">
        <v>0</v>
      </c>
      <c r="W1580">
        <v>0</v>
      </c>
      <c r="X1580">
        <v>1</v>
      </c>
      <c r="Y1580">
        <v>1</v>
      </c>
      <c r="Z1580">
        <v>1</v>
      </c>
      <c r="AA1580">
        <v>1</v>
      </c>
      <c r="AB1580">
        <v>1</v>
      </c>
      <c r="AC1580">
        <v>861511</v>
      </c>
      <c r="AD1580">
        <f>AC1580/AY1580</f>
        <v>10.899545805341532</v>
      </c>
      <c r="AE1580">
        <v>10562.246999999999</v>
      </c>
      <c r="AF1580">
        <f>AE1580/AY1580</f>
        <v>0.13362997684745889</v>
      </c>
      <c r="AG1580">
        <f>LN(AE1580+1)/LN(AY1580)</f>
        <v>0.82154321626907889</v>
      </c>
      <c r="AH1580">
        <v>0</v>
      </c>
      <c r="AI1580">
        <v>0</v>
      </c>
      <c r="AJ1580">
        <v>1</v>
      </c>
      <c r="AK1580">
        <v>1</v>
      </c>
      <c r="AL1580">
        <v>1</v>
      </c>
      <c r="AM1580" s="1">
        <f>(AI1580+AK1580+AJ1580)*(0.75+0.25*AL1580)</f>
        <v>2</v>
      </c>
      <c r="AN1580">
        <v>1</v>
      </c>
      <c r="AO1580">
        <v>0</v>
      </c>
      <c r="AP1580">
        <v>0</v>
      </c>
      <c r="AQ1580">
        <v>0</v>
      </c>
      <c r="AR1580">
        <v>0</v>
      </c>
      <c r="AS1580">
        <f>IF(AR1580&gt;0.75,AR1580,0)</f>
        <v>0</v>
      </c>
      <c r="AT1580">
        <v>0</v>
      </c>
      <c r="AU1580" t="s">
        <v>90</v>
      </c>
      <c r="AV1580">
        <v>0</v>
      </c>
      <c r="AW1580">
        <v>2</v>
      </c>
      <c r="AX1580">
        <v>1</v>
      </c>
      <c r="AY1580">
        <v>79041</v>
      </c>
    </row>
    <row r="1581" spans="1:51" ht="12.75" customHeight="1" x14ac:dyDescent="0.2">
      <c r="A1581" t="s">
        <v>66</v>
      </c>
      <c r="B1581">
        <v>2004</v>
      </c>
      <c r="C1581" t="s">
        <v>90</v>
      </c>
      <c r="D1581" t="s">
        <v>90</v>
      </c>
      <c r="E1581">
        <v>0</v>
      </c>
      <c r="F1581">
        <v>0</v>
      </c>
      <c r="G1581">
        <v>0</v>
      </c>
      <c r="H1581">
        <v>0</v>
      </c>
      <c r="I1581" s="1">
        <f>G1581+H1581</f>
        <v>0</v>
      </c>
      <c r="J1581">
        <v>0</v>
      </c>
      <c r="K1581">
        <v>0</v>
      </c>
      <c r="L1581" t="s">
        <v>90</v>
      </c>
      <c r="M1581">
        <v>0</v>
      </c>
      <c r="N1581" t="s">
        <v>90</v>
      </c>
      <c r="O1581">
        <v>1</v>
      </c>
      <c r="P1581">
        <v>1</v>
      </c>
      <c r="Q1581">
        <v>0</v>
      </c>
      <c r="R1581">
        <v>0.5</v>
      </c>
      <c r="S1581" t="s">
        <v>90</v>
      </c>
      <c r="T1581" t="s">
        <v>90</v>
      </c>
      <c r="U1581" t="s">
        <v>90</v>
      </c>
      <c r="V1581">
        <v>0</v>
      </c>
      <c r="W1581">
        <v>0</v>
      </c>
      <c r="X1581">
        <v>0</v>
      </c>
      <c r="Y1581">
        <v>1</v>
      </c>
      <c r="Z1581">
        <v>1</v>
      </c>
      <c r="AA1581">
        <v>0</v>
      </c>
      <c r="AB1581">
        <v>0</v>
      </c>
      <c r="AC1581">
        <v>5892</v>
      </c>
      <c r="AD1581">
        <f>AC1581/AY1581</f>
        <v>0.12349456934098503</v>
      </c>
      <c r="AE1581">
        <v>0</v>
      </c>
      <c r="AF1581">
        <f>AE1581/AY1581</f>
        <v>0</v>
      </c>
      <c r="AG1581">
        <f>LN(AE1581+1)/LN(AY1581)</f>
        <v>0</v>
      </c>
      <c r="AH1581">
        <v>1</v>
      </c>
      <c r="AI1581">
        <v>0</v>
      </c>
      <c r="AJ1581">
        <v>1</v>
      </c>
      <c r="AK1581">
        <v>1</v>
      </c>
      <c r="AL1581">
        <v>1</v>
      </c>
      <c r="AM1581" s="1">
        <f>(AI1581+AK1581+AJ1581)*(0.75+0.25*AL1581)</f>
        <v>2</v>
      </c>
      <c r="AN1581">
        <v>0</v>
      </c>
      <c r="AO1581">
        <v>0</v>
      </c>
      <c r="AP1581">
        <v>0</v>
      </c>
      <c r="AQ1581">
        <v>1</v>
      </c>
      <c r="AR1581">
        <v>0</v>
      </c>
      <c r="AS1581">
        <f>IF(AR1581&gt;0.75,AR1581,0)</f>
        <v>0</v>
      </c>
      <c r="AT1581">
        <v>0</v>
      </c>
      <c r="AU1581" t="s">
        <v>90</v>
      </c>
      <c r="AV1581">
        <v>0</v>
      </c>
      <c r="AW1581">
        <v>2</v>
      </c>
      <c r="AX1581">
        <v>0</v>
      </c>
      <c r="AY1581">
        <v>47710.6</v>
      </c>
    </row>
    <row r="1582" spans="1:51" ht="12.75" customHeight="1" x14ac:dyDescent="0.2">
      <c r="A1582" t="s">
        <v>67</v>
      </c>
      <c r="B1582">
        <v>2004</v>
      </c>
      <c r="C1582" t="s">
        <v>90</v>
      </c>
      <c r="D1582" t="s">
        <v>90</v>
      </c>
      <c r="E1582">
        <v>0</v>
      </c>
      <c r="F1582">
        <v>0</v>
      </c>
      <c r="G1582">
        <v>1</v>
      </c>
      <c r="H1582">
        <v>1</v>
      </c>
      <c r="I1582" s="1">
        <f>G1582+H1582</f>
        <v>2</v>
      </c>
      <c r="J1582">
        <v>1</v>
      </c>
      <c r="K1582">
        <v>1</v>
      </c>
      <c r="L1582" t="s">
        <v>90</v>
      </c>
      <c r="M1582">
        <v>1</v>
      </c>
      <c r="N1582" t="s">
        <v>90</v>
      </c>
      <c r="O1582">
        <v>1</v>
      </c>
      <c r="P1582">
        <v>1</v>
      </c>
      <c r="Q1582">
        <v>1</v>
      </c>
      <c r="R1582">
        <v>1</v>
      </c>
      <c r="S1582" t="s">
        <v>90</v>
      </c>
      <c r="T1582" t="s">
        <v>90</v>
      </c>
      <c r="U1582" t="s">
        <v>90</v>
      </c>
      <c r="V1582">
        <v>0</v>
      </c>
      <c r="W1582">
        <v>0</v>
      </c>
      <c r="X1582">
        <v>1</v>
      </c>
      <c r="Y1582">
        <v>1</v>
      </c>
      <c r="Z1582">
        <v>1</v>
      </c>
      <c r="AA1582">
        <v>0</v>
      </c>
      <c r="AB1582">
        <v>0</v>
      </c>
      <c r="AC1582">
        <v>468072</v>
      </c>
      <c r="AD1582">
        <f>AC1582/AY1582</f>
        <v>1.2918175395213283</v>
      </c>
      <c r="AE1582">
        <v>4806.6980000000003</v>
      </c>
      <c r="AF1582">
        <f>AE1582/AY1582</f>
        <v>1.3265858208955225E-2</v>
      </c>
      <c r="AG1582">
        <f>LN(AE1582+1)/LN(AY1582)</f>
        <v>0.662324759767148</v>
      </c>
      <c r="AH1582">
        <v>0</v>
      </c>
      <c r="AI1582">
        <v>0</v>
      </c>
      <c r="AJ1582">
        <v>0</v>
      </c>
      <c r="AK1582">
        <v>0</v>
      </c>
      <c r="AL1582">
        <v>0</v>
      </c>
      <c r="AM1582" s="1">
        <f>(AI1582+AK1582+AJ1582)*(0.75+0.25*AL1582)</f>
        <v>0</v>
      </c>
      <c r="AN1582">
        <v>0</v>
      </c>
      <c r="AO1582">
        <v>0</v>
      </c>
      <c r="AP1582">
        <v>0</v>
      </c>
      <c r="AQ1582">
        <v>0</v>
      </c>
      <c r="AR1582">
        <v>0</v>
      </c>
      <c r="AS1582">
        <f>IF(AR1582&gt;0.75,AR1582,0)</f>
        <v>0</v>
      </c>
      <c r="AT1582">
        <v>0</v>
      </c>
      <c r="AU1582" t="s">
        <v>90</v>
      </c>
      <c r="AV1582">
        <v>0</v>
      </c>
      <c r="AW1582">
        <v>2</v>
      </c>
      <c r="AX1582">
        <v>1</v>
      </c>
      <c r="AY1582">
        <v>362336</v>
      </c>
    </row>
    <row r="1583" spans="1:51" ht="12.75" customHeight="1" x14ac:dyDescent="0.2">
      <c r="A1583" t="s">
        <v>68</v>
      </c>
      <c r="B1583">
        <v>2004</v>
      </c>
      <c r="C1583" t="s">
        <v>90</v>
      </c>
      <c r="D1583" t="s">
        <v>90</v>
      </c>
      <c r="E1583">
        <v>0</v>
      </c>
      <c r="F1583">
        <v>1</v>
      </c>
      <c r="G1583">
        <v>1</v>
      </c>
      <c r="H1583">
        <v>1</v>
      </c>
      <c r="I1583" s="1">
        <f>G1583+H1583</f>
        <v>2</v>
      </c>
      <c r="J1583">
        <v>0</v>
      </c>
      <c r="K1583">
        <v>1</v>
      </c>
      <c r="L1583" t="s">
        <v>90</v>
      </c>
      <c r="M1583">
        <v>0</v>
      </c>
      <c r="N1583" t="s">
        <v>90</v>
      </c>
      <c r="O1583">
        <v>1</v>
      </c>
      <c r="P1583">
        <v>1</v>
      </c>
      <c r="Q1583">
        <v>1</v>
      </c>
      <c r="R1583">
        <v>0</v>
      </c>
      <c r="S1583" t="s">
        <v>90</v>
      </c>
      <c r="T1583" t="s">
        <v>90</v>
      </c>
      <c r="U1583" t="s">
        <v>90</v>
      </c>
      <c r="V1583">
        <v>0</v>
      </c>
      <c r="W1583">
        <v>1</v>
      </c>
      <c r="X1583">
        <v>0</v>
      </c>
      <c r="Y1583">
        <v>1</v>
      </c>
      <c r="Z1583">
        <v>1</v>
      </c>
      <c r="AA1583">
        <v>0</v>
      </c>
      <c r="AB1583">
        <v>0</v>
      </c>
      <c r="AC1583">
        <v>39731</v>
      </c>
      <c r="AD1583">
        <f>AC1583/AY1583</f>
        <v>0.78277813241285821</v>
      </c>
      <c r="AE1583">
        <v>157.756</v>
      </c>
      <c r="AF1583">
        <f>AE1583/AY1583</f>
        <v>3.108100653316626E-3</v>
      </c>
      <c r="AG1583">
        <f>LN(AE1583+1)/LN(AY1583)</f>
        <v>0.46769406979756006</v>
      </c>
      <c r="AH1583">
        <v>1</v>
      </c>
      <c r="AI1583">
        <v>1</v>
      </c>
      <c r="AJ1583">
        <v>1</v>
      </c>
      <c r="AK1583">
        <v>1</v>
      </c>
      <c r="AL1583">
        <v>1</v>
      </c>
      <c r="AM1583" s="1">
        <f>(AI1583+AK1583+AJ1583)*(0.75+0.25*AL1583)</f>
        <v>3</v>
      </c>
      <c r="AN1583">
        <v>0</v>
      </c>
      <c r="AO1583">
        <v>0</v>
      </c>
      <c r="AP1583">
        <v>1</v>
      </c>
      <c r="AQ1583">
        <v>1</v>
      </c>
      <c r="AR1583">
        <v>0</v>
      </c>
      <c r="AS1583">
        <f>IF(AR1583&gt;0.75,AR1583,0)</f>
        <v>0</v>
      </c>
      <c r="AT1583">
        <v>0</v>
      </c>
      <c r="AU1583" t="s">
        <v>90</v>
      </c>
      <c r="AV1583">
        <v>0</v>
      </c>
      <c r="AW1583">
        <v>2</v>
      </c>
      <c r="AX1583">
        <v>1</v>
      </c>
      <c r="AY1583">
        <v>50756.4</v>
      </c>
    </row>
    <row r="1584" spans="1:51" ht="12.75" customHeight="1" x14ac:dyDescent="0.2">
      <c r="A1584" t="s">
        <v>70</v>
      </c>
      <c r="B1584">
        <v>2004</v>
      </c>
      <c r="C1584" t="s">
        <v>90</v>
      </c>
      <c r="D1584" t="s">
        <v>90</v>
      </c>
      <c r="E1584">
        <v>0</v>
      </c>
      <c r="F1584">
        <v>0</v>
      </c>
      <c r="G1584">
        <v>1</v>
      </c>
      <c r="H1584">
        <v>1</v>
      </c>
      <c r="I1584" s="1">
        <f>G1584+H1584</f>
        <v>2</v>
      </c>
      <c r="J1584">
        <v>1</v>
      </c>
      <c r="K1584">
        <v>1</v>
      </c>
      <c r="L1584" t="s">
        <v>90</v>
      </c>
      <c r="M1584">
        <v>2</v>
      </c>
      <c r="N1584" t="s">
        <v>90</v>
      </c>
      <c r="O1584">
        <v>1</v>
      </c>
      <c r="P1584">
        <v>1</v>
      </c>
      <c r="Q1584">
        <v>1</v>
      </c>
      <c r="R1584">
        <v>1</v>
      </c>
      <c r="S1584" t="s">
        <v>90</v>
      </c>
      <c r="T1584" t="s">
        <v>90</v>
      </c>
      <c r="U1584" t="s">
        <v>90</v>
      </c>
      <c r="V1584">
        <v>0</v>
      </c>
      <c r="W1584">
        <v>1</v>
      </c>
      <c r="X1584">
        <v>0</v>
      </c>
      <c r="Y1584">
        <v>1</v>
      </c>
      <c r="Z1584">
        <v>1</v>
      </c>
      <c r="AA1584">
        <v>0</v>
      </c>
      <c r="AB1584">
        <v>0</v>
      </c>
      <c r="AC1584">
        <v>36637</v>
      </c>
      <c r="AD1584">
        <f>AC1584/AY1584</f>
        <v>5.0161491057407026E-2</v>
      </c>
      <c r="AE1584">
        <v>0</v>
      </c>
      <c r="AF1584">
        <f>AE1584/AY1584</f>
        <v>0</v>
      </c>
      <c r="AG1584">
        <f>LN(AE1584+1)/LN(AY1584)</f>
        <v>0</v>
      </c>
      <c r="AH1584">
        <v>1</v>
      </c>
      <c r="AI1584">
        <v>0</v>
      </c>
      <c r="AJ1584">
        <v>0</v>
      </c>
      <c r="AK1584">
        <v>0</v>
      </c>
      <c r="AL1584">
        <v>0</v>
      </c>
      <c r="AM1584" s="1">
        <f>(AI1584+AK1584+AJ1584)*(0.75+0.25*AL1584)</f>
        <v>0</v>
      </c>
      <c r="AN1584">
        <v>0</v>
      </c>
      <c r="AO1584">
        <v>0</v>
      </c>
      <c r="AP1584">
        <v>0</v>
      </c>
      <c r="AQ1584">
        <v>0</v>
      </c>
      <c r="AR1584">
        <v>0</v>
      </c>
      <c r="AS1584">
        <f>IF(AR1584&gt;0.75,AR1584,0)</f>
        <v>0</v>
      </c>
      <c r="AT1584">
        <v>0</v>
      </c>
      <c r="AU1584" t="s">
        <v>90</v>
      </c>
      <c r="AV1584">
        <v>1</v>
      </c>
      <c r="AW1584">
        <v>2</v>
      </c>
      <c r="AX1584">
        <v>0</v>
      </c>
      <c r="AY1584">
        <v>730381</v>
      </c>
    </row>
    <row r="1585" spans="1:51" ht="12.75" customHeight="1" x14ac:dyDescent="0.2">
      <c r="A1585" t="s">
        <v>71</v>
      </c>
      <c r="B1585">
        <v>2004</v>
      </c>
      <c r="C1585" t="s">
        <v>90</v>
      </c>
      <c r="D1585" t="s">
        <v>90</v>
      </c>
      <c r="E1585">
        <v>0</v>
      </c>
      <c r="F1585">
        <v>0</v>
      </c>
      <c r="G1585">
        <v>1</v>
      </c>
      <c r="H1585">
        <v>1</v>
      </c>
      <c r="I1585" s="1">
        <f>G1585+H1585</f>
        <v>2</v>
      </c>
      <c r="J1585">
        <v>1</v>
      </c>
      <c r="K1585">
        <v>1</v>
      </c>
      <c r="L1585" t="s">
        <v>90</v>
      </c>
      <c r="M1585">
        <v>0</v>
      </c>
      <c r="N1585" t="s">
        <v>90</v>
      </c>
      <c r="O1585">
        <v>1</v>
      </c>
      <c r="P1585">
        <v>1</v>
      </c>
      <c r="Q1585">
        <v>1</v>
      </c>
      <c r="R1585">
        <v>0</v>
      </c>
      <c r="S1585" t="s">
        <v>90</v>
      </c>
      <c r="T1585" t="s">
        <v>90</v>
      </c>
      <c r="U1585" t="s">
        <v>90</v>
      </c>
      <c r="V1585">
        <v>0</v>
      </c>
      <c r="W1585">
        <v>0</v>
      </c>
      <c r="X1585">
        <v>0</v>
      </c>
      <c r="Y1585">
        <v>0</v>
      </c>
      <c r="Z1585">
        <v>1</v>
      </c>
      <c r="AA1585">
        <v>0</v>
      </c>
      <c r="AB1585">
        <v>0</v>
      </c>
      <c r="AC1585">
        <v>11503</v>
      </c>
      <c r="AD1585">
        <f>AC1585/AY1585</f>
        <v>4.5295961441532258E-2</v>
      </c>
      <c r="AE1585">
        <v>0</v>
      </c>
      <c r="AF1585">
        <f>AE1585/AY1585</f>
        <v>0</v>
      </c>
      <c r="AG1585">
        <f>LN(AE1585+1)/LN(AY1585)</f>
        <v>0</v>
      </c>
      <c r="AH1585">
        <v>0</v>
      </c>
      <c r="AI1585">
        <v>0</v>
      </c>
      <c r="AJ1585">
        <v>1</v>
      </c>
      <c r="AK1585">
        <v>1</v>
      </c>
      <c r="AL1585">
        <v>1</v>
      </c>
      <c r="AM1585" s="1">
        <f>(AI1585+AK1585+AJ1585)*(0.75+0.25*AL1585)</f>
        <v>2</v>
      </c>
      <c r="AN1585">
        <v>0</v>
      </c>
      <c r="AO1585">
        <v>0</v>
      </c>
      <c r="AP1585">
        <v>0</v>
      </c>
      <c r="AQ1585">
        <v>0</v>
      </c>
      <c r="AR1585">
        <v>0</v>
      </c>
      <c r="AS1585">
        <f>IF(AR1585&gt;0.75,AR1585,0)</f>
        <v>0</v>
      </c>
      <c r="AT1585">
        <v>0</v>
      </c>
      <c r="AU1585" t="s">
        <v>90</v>
      </c>
      <c r="AV1585">
        <v>0</v>
      </c>
      <c r="AW1585">
        <v>2</v>
      </c>
      <c r="AX1585">
        <v>0</v>
      </c>
      <c r="AY1585">
        <v>253952</v>
      </c>
    </row>
    <row r="1586" spans="1:51" ht="12.75" customHeight="1" x14ac:dyDescent="0.2">
      <c r="A1586" t="s">
        <v>72</v>
      </c>
      <c r="B1586">
        <v>2004</v>
      </c>
      <c r="C1586" t="s">
        <v>90</v>
      </c>
      <c r="D1586" t="s">
        <v>90</v>
      </c>
      <c r="E1586">
        <v>0</v>
      </c>
      <c r="F1586">
        <v>0</v>
      </c>
      <c r="G1586">
        <v>1</v>
      </c>
      <c r="H1586">
        <v>0</v>
      </c>
      <c r="I1586" s="1">
        <f>G1586+H1586</f>
        <v>1</v>
      </c>
      <c r="J1586">
        <v>0</v>
      </c>
      <c r="K1586">
        <v>1</v>
      </c>
      <c r="L1586" t="s">
        <v>90</v>
      </c>
      <c r="M1586">
        <v>0</v>
      </c>
      <c r="N1586" t="s">
        <v>90</v>
      </c>
      <c r="O1586">
        <v>1</v>
      </c>
      <c r="P1586">
        <v>1</v>
      </c>
      <c r="Q1586">
        <v>1</v>
      </c>
      <c r="R1586">
        <v>1</v>
      </c>
      <c r="S1586" t="s">
        <v>90</v>
      </c>
      <c r="T1586" t="s">
        <v>90</v>
      </c>
      <c r="U1586" t="s">
        <v>90</v>
      </c>
      <c r="V1586">
        <v>0</v>
      </c>
      <c r="W1586">
        <v>0</v>
      </c>
      <c r="X1586">
        <v>0</v>
      </c>
      <c r="Y1586">
        <v>1</v>
      </c>
      <c r="Z1586">
        <v>1</v>
      </c>
      <c r="AA1586">
        <v>0</v>
      </c>
      <c r="AB1586">
        <v>0</v>
      </c>
      <c r="AC1586">
        <v>12664</v>
      </c>
      <c r="AD1586">
        <f>AC1586/AY1586</f>
        <v>0.66077755109494762</v>
      </c>
      <c r="AE1586">
        <v>0</v>
      </c>
      <c r="AF1586">
        <f>AE1586/AY1586</f>
        <v>0</v>
      </c>
      <c r="AG1586">
        <f>LN(AE1586+1)/LN(AY1586)</f>
        <v>0</v>
      </c>
      <c r="AH1586">
        <v>0</v>
      </c>
      <c r="AI1586">
        <v>1</v>
      </c>
      <c r="AJ1586">
        <v>1</v>
      </c>
      <c r="AK1586">
        <v>1</v>
      </c>
      <c r="AL1586">
        <v>0</v>
      </c>
      <c r="AM1586" s="1">
        <f>(AI1586+AK1586+AJ1586)*(0.75+0.25*AL1586)</f>
        <v>2.25</v>
      </c>
      <c r="AN1586">
        <v>0</v>
      </c>
      <c r="AO1586">
        <v>0</v>
      </c>
      <c r="AP1586">
        <v>0</v>
      </c>
      <c r="AQ1586">
        <v>0</v>
      </c>
      <c r="AR1586">
        <v>0</v>
      </c>
      <c r="AS1586">
        <f>IF(AR1586&gt;0.75,AR1586,0)</f>
        <v>0</v>
      </c>
      <c r="AT1586">
        <v>0</v>
      </c>
      <c r="AU1586" t="s">
        <v>90</v>
      </c>
      <c r="AV1586">
        <v>0</v>
      </c>
      <c r="AW1586">
        <v>2</v>
      </c>
      <c r="AX1586">
        <v>0</v>
      </c>
      <c r="AY1586">
        <v>19165.3</v>
      </c>
    </row>
    <row r="1587" spans="1:51" ht="12.75" customHeight="1" x14ac:dyDescent="0.2">
      <c r="A1587" t="s">
        <v>73</v>
      </c>
      <c r="B1587">
        <v>2004</v>
      </c>
      <c r="C1587" t="s">
        <v>90</v>
      </c>
      <c r="D1587" t="s">
        <v>90</v>
      </c>
      <c r="E1587">
        <v>0</v>
      </c>
      <c r="F1587">
        <v>0</v>
      </c>
      <c r="G1587">
        <v>1</v>
      </c>
      <c r="H1587">
        <v>0</v>
      </c>
      <c r="I1587" s="1">
        <f>G1587+H1587</f>
        <v>1</v>
      </c>
      <c r="J1587">
        <v>0</v>
      </c>
      <c r="K1587">
        <v>1</v>
      </c>
      <c r="L1587" t="s">
        <v>90</v>
      </c>
      <c r="M1587">
        <v>0</v>
      </c>
      <c r="N1587" t="s">
        <v>90</v>
      </c>
      <c r="O1587">
        <v>1</v>
      </c>
      <c r="P1587">
        <v>1</v>
      </c>
      <c r="Q1587">
        <v>1</v>
      </c>
      <c r="R1587">
        <v>0</v>
      </c>
      <c r="S1587" t="s">
        <v>90</v>
      </c>
      <c r="T1587" t="s">
        <v>90</v>
      </c>
      <c r="U1587" t="s">
        <v>90</v>
      </c>
      <c r="V1587">
        <v>0</v>
      </c>
      <c r="W1587">
        <v>0</v>
      </c>
      <c r="X1587">
        <v>0</v>
      </c>
      <c r="Y1587">
        <v>1</v>
      </c>
      <c r="Z1587">
        <v>1</v>
      </c>
      <c r="AA1587">
        <v>0</v>
      </c>
      <c r="AB1587">
        <v>0</v>
      </c>
      <c r="AC1587">
        <v>15918</v>
      </c>
      <c r="AD1587">
        <f>AC1587/AY1587</f>
        <v>4.468223068696333E-2</v>
      </c>
      <c r="AE1587">
        <v>0</v>
      </c>
      <c r="AF1587">
        <f>AE1587/AY1587</f>
        <v>0</v>
      </c>
      <c r="AG1587">
        <f>LN(AE1587+1)/LN(AY1587)</f>
        <v>0</v>
      </c>
      <c r="AH1587">
        <v>0</v>
      </c>
      <c r="AI1587">
        <v>0</v>
      </c>
      <c r="AJ1587">
        <v>0</v>
      </c>
      <c r="AK1587">
        <v>1</v>
      </c>
      <c r="AL1587">
        <v>1</v>
      </c>
      <c r="AM1587" s="1">
        <f>(AI1587+AK1587+AJ1587)*(0.75+0.25*AL1587)</f>
        <v>1</v>
      </c>
      <c r="AN1587">
        <v>0</v>
      </c>
      <c r="AO1587">
        <v>0</v>
      </c>
      <c r="AP1587">
        <v>0</v>
      </c>
      <c r="AQ1587">
        <v>0</v>
      </c>
      <c r="AR1587">
        <v>0</v>
      </c>
      <c r="AS1587">
        <f>IF(AR1587&gt;0.75,AR1587,0)</f>
        <v>0</v>
      </c>
      <c r="AT1587">
        <v>0</v>
      </c>
      <c r="AU1587" t="s">
        <v>90</v>
      </c>
      <c r="AV1587">
        <v>0</v>
      </c>
      <c r="AW1587">
        <v>2</v>
      </c>
      <c r="AX1587">
        <v>1</v>
      </c>
      <c r="AY1587">
        <v>356249</v>
      </c>
    </row>
    <row r="1588" spans="1:51" ht="12.75" customHeight="1" x14ac:dyDescent="0.2">
      <c r="A1588" t="s">
        <v>74</v>
      </c>
      <c r="B1588">
        <v>2004</v>
      </c>
      <c r="C1588" t="s">
        <v>90</v>
      </c>
      <c r="D1588" t="s">
        <v>90</v>
      </c>
      <c r="E1588">
        <v>0</v>
      </c>
      <c r="F1588">
        <v>0</v>
      </c>
      <c r="G1588">
        <v>1</v>
      </c>
      <c r="H1588">
        <v>1</v>
      </c>
      <c r="I1588" s="1">
        <f>G1588+H1588</f>
        <v>2</v>
      </c>
      <c r="J1588">
        <v>0</v>
      </c>
      <c r="K1588">
        <v>1</v>
      </c>
      <c r="L1588" t="s">
        <v>90</v>
      </c>
      <c r="M1588">
        <v>0</v>
      </c>
      <c r="N1588" t="s">
        <v>90</v>
      </c>
      <c r="O1588">
        <v>1</v>
      </c>
      <c r="P1588">
        <v>1</v>
      </c>
      <c r="Q1588">
        <v>1</v>
      </c>
      <c r="R1588">
        <v>0</v>
      </c>
      <c r="S1588" t="s">
        <v>90</v>
      </c>
      <c r="T1588" t="s">
        <v>90</v>
      </c>
      <c r="U1588" t="s">
        <v>90</v>
      </c>
      <c r="V1588">
        <v>0</v>
      </c>
      <c r="W1588">
        <v>1</v>
      </c>
      <c r="X1588">
        <v>0</v>
      </c>
      <c r="Y1588">
        <v>1</v>
      </c>
      <c r="Z1588">
        <v>1</v>
      </c>
      <c r="AA1588">
        <v>0</v>
      </c>
      <c r="AB1588">
        <v>0</v>
      </c>
      <c r="AC1588">
        <v>8178</v>
      </c>
      <c r="AD1588">
        <f>AC1588/AY1588</f>
        <v>8.1894406485860743E-2</v>
      </c>
      <c r="AE1588">
        <v>0</v>
      </c>
      <c r="AF1588">
        <f>AE1588/AY1588</f>
        <v>0</v>
      </c>
      <c r="AG1588">
        <f>LN(AE1588+1)/LN(AY1588)</f>
        <v>0</v>
      </c>
      <c r="AH1588">
        <v>1</v>
      </c>
      <c r="AI1588">
        <v>0</v>
      </c>
      <c r="AJ1588">
        <v>1</v>
      </c>
      <c r="AK1588">
        <v>1</v>
      </c>
      <c r="AL1588">
        <v>0</v>
      </c>
      <c r="AM1588" s="1">
        <f>(AI1588+AK1588+AJ1588)*(0.75+0.25*AL1588)</f>
        <v>1.5</v>
      </c>
      <c r="AN1588">
        <v>0</v>
      </c>
      <c r="AO1588">
        <v>0</v>
      </c>
      <c r="AP1588">
        <v>0.75</v>
      </c>
      <c r="AQ1588">
        <v>0</v>
      </c>
      <c r="AR1588">
        <v>0</v>
      </c>
      <c r="AS1588">
        <f>IF(AR1588&gt;0.75,AR1588,0)</f>
        <v>0</v>
      </c>
      <c r="AT1588">
        <v>0</v>
      </c>
      <c r="AU1588" t="s">
        <v>90</v>
      </c>
      <c r="AV1588">
        <v>1</v>
      </c>
      <c r="AW1588">
        <v>2</v>
      </c>
      <c r="AX1588">
        <v>1</v>
      </c>
      <c r="AY1588">
        <v>99860.3</v>
      </c>
    </row>
    <row r="1589" spans="1:51" ht="12.75" customHeight="1" x14ac:dyDescent="0.2">
      <c r="A1589" t="s">
        <v>75</v>
      </c>
      <c r="B1589">
        <v>2004</v>
      </c>
      <c r="C1589" t="s">
        <v>90</v>
      </c>
      <c r="D1589" t="s">
        <v>90</v>
      </c>
      <c r="E1589">
        <v>0</v>
      </c>
      <c r="F1589">
        <v>0</v>
      </c>
      <c r="G1589">
        <v>1</v>
      </c>
      <c r="H1589">
        <v>1</v>
      </c>
      <c r="I1589" s="1">
        <f>G1589+H1589</f>
        <v>2</v>
      </c>
      <c r="J1589">
        <v>1</v>
      </c>
      <c r="K1589">
        <v>1</v>
      </c>
      <c r="L1589" t="s">
        <v>90</v>
      </c>
      <c r="M1589">
        <v>0</v>
      </c>
      <c r="N1589" t="s">
        <v>90</v>
      </c>
      <c r="O1589">
        <v>1</v>
      </c>
      <c r="P1589">
        <v>0</v>
      </c>
      <c r="Q1589">
        <v>1</v>
      </c>
      <c r="R1589">
        <v>1</v>
      </c>
      <c r="S1589" t="s">
        <v>90</v>
      </c>
      <c r="T1589" t="s">
        <v>90</v>
      </c>
      <c r="U1589" t="s">
        <v>90</v>
      </c>
      <c r="V1589" t="s">
        <v>90</v>
      </c>
      <c r="W1589">
        <v>0</v>
      </c>
      <c r="X1589">
        <v>0</v>
      </c>
      <c r="Y1589">
        <v>1</v>
      </c>
      <c r="Z1589">
        <v>1</v>
      </c>
      <c r="AA1589">
        <v>1</v>
      </c>
      <c r="AB1589">
        <v>0</v>
      </c>
      <c r="AC1589">
        <v>2977</v>
      </c>
      <c r="AD1589">
        <f>AC1589/AY1589</f>
        <v>2.7011822776310895E-2</v>
      </c>
      <c r="AE1589">
        <v>0</v>
      </c>
      <c r="AF1589">
        <f>AE1589/AY1589</f>
        <v>0</v>
      </c>
      <c r="AG1589">
        <f>LN(AE1589+1)/LN(AY1589)</f>
        <v>0</v>
      </c>
      <c r="AH1589">
        <v>1</v>
      </c>
      <c r="AI1589">
        <v>0</v>
      </c>
      <c r="AJ1589">
        <v>1</v>
      </c>
      <c r="AK1589">
        <v>1</v>
      </c>
      <c r="AL1589">
        <v>0</v>
      </c>
      <c r="AM1589" s="1">
        <f>(AI1589+AK1589+AJ1589)*(0.75+0.25*AL1589)</f>
        <v>1.5</v>
      </c>
      <c r="AN1589">
        <v>0</v>
      </c>
      <c r="AO1589">
        <v>1</v>
      </c>
      <c r="AP1589">
        <v>0</v>
      </c>
      <c r="AQ1589">
        <v>0</v>
      </c>
      <c r="AR1589">
        <v>0</v>
      </c>
      <c r="AS1589">
        <f>IF(AR1589&gt;0.75,AR1589,0)</f>
        <v>0</v>
      </c>
      <c r="AT1589">
        <v>0</v>
      </c>
      <c r="AU1589" t="s">
        <v>90</v>
      </c>
      <c r="AV1589">
        <v>0</v>
      </c>
      <c r="AW1589">
        <v>2</v>
      </c>
      <c r="AX1589">
        <v>1</v>
      </c>
      <c r="AY1589">
        <v>110211</v>
      </c>
    </row>
    <row r="1590" spans="1:51" ht="12.75" customHeight="1" x14ac:dyDescent="0.2">
      <c r="A1590" t="s">
        <v>76</v>
      </c>
      <c r="B1590">
        <v>2004</v>
      </c>
      <c r="C1590" t="s">
        <v>90</v>
      </c>
      <c r="D1590" t="s">
        <v>90</v>
      </c>
      <c r="E1590">
        <v>0</v>
      </c>
      <c r="F1590">
        <v>0</v>
      </c>
      <c r="G1590">
        <v>1</v>
      </c>
      <c r="H1590">
        <v>0</v>
      </c>
      <c r="I1590" s="1">
        <f>G1590+H1590</f>
        <v>1</v>
      </c>
      <c r="J1590">
        <v>0</v>
      </c>
      <c r="K1590">
        <v>1</v>
      </c>
      <c r="L1590" t="s">
        <v>90</v>
      </c>
      <c r="M1590">
        <v>0</v>
      </c>
      <c r="N1590" t="s">
        <v>90</v>
      </c>
      <c r="O1590">
        <v>1</v>
      </c>
      <c r="P1590">
        <v>1</v>
      </c>
      <c r="Q1590">
        <v>1</v>
      </c>
      <c r="R1590">
        <v>0</v>
      </c>
      <c r="S1590" t="s">
        <v>90</v>
      </c>
      <c r="T1590" t="s">
        <v>90</v>
      </c>
      <c r="U1590" t="s">
        <v>90</v>
      </c>
      <c r="V1590">
        <v>0</v>
      </c>
      <c r="W1590">
        <v>1</v>
      </c>
      <c r="X1590">
        <v>1</v>
      </c>
      <c r="Y1590">
        <v>1</v>
      </c>
      <c r="Z1590">
        <v>1</v>
      </c>
      <c r="AA1590">
        <v>0</v>
      </c>
      <c r="AB1590">
        <v>0</v>
      </c>
      <c r="AC1590">
        <v>27183</v>
      </c>
      <c r="AD1590">
        <f>AC1590/AY1590</f>
        <v>6.4920208065648632E-2</v>
      </c>
      <c r="AE1590">
        <v>0</v>
      </c>
      <c r="AF1590">
        <f>AE1590/AY1590</f>
        <v>0</v>
      </c>
      <c r="AG1590">
        <f>LN(AE1590+1)/LN(AY1590)</f>
        <v>0</v>
      </c>
      <c r="AH1590">
        <v>1</v>
      </c>
      <c r="AI1590">
        <v>0</v>
      </c>
      <c r="AJ1590">
        <v>1</v>
      </c>
      <c r="AK1590">
        <v>1</v>
      </c>
      <c r="AL1590">
        <v>1</v>
      </c>
      <c r="AM1590" s="1">
        <f>(AI1590+AK1590+AJ1590)*(0.75+0.25*AL1590)</f>
        <v>2</v>
      </c>
      <c r="AN1590">
        <v>0</v>
      </c>
      <c r="AO1590">
        <v>0</v>
      </c>
      <c r="AP1590">
        <v>0.5</v>
      </c>
      <c r="AQ1590">
        <v>1</v>
      </c>
      <c r="AR1590">
        <v>0</v>
      </c>
      <c r="AS1590">
        <f>IF(AR1590&gt;0.75,AR1590,0)</f>
        <v>0</v>
      </c>
      <c r="AT1590">
        <v>0</v>
      </c>
      <c r="AU1590" t="s">
        <v>90</v>
      </c>
      <c r="AV1590">
        <v>0</v>
      </c>
      <c r="AW1590">
        <v>2</v>
      </c>
      <c r="AX1590">
        <v>0</v>
      </c>
      <c r="AY1590">
        <v>418714</v>
      </c>
    </row>
    <row r="1591" spans="1:51" ht="12.75" customHeight="1" x14ac:dyDescent="0.2">
      <c r="A1591" t="s">
        <v>77</v>
      </c>
      <c r="B1591">
        <v>2004</v>
      </c>
      <c r="C1591" t="s">
        <v>90</v>
      </c>
      <c r="D1591" t="s">
        <v>90</v>
      </c>
      <c r="E1591">
        <v>0</v>
      </c>
      <c r="F1591">
        <v>0</v>
      </c>
      <c r="G1591">
        <v>1</v>
      </c>
      <c r="H1591">
        <v>0</v>
      </c>
      <c r="I1591" s="1">
        <f>G1591+H1591</f>
        <v>1</v>
      </c>
      <c r="J1591">
        <v>0</v>
      </c>
      <c r="K1591">
        <v>1</v>
      </c>
      <c r="L1591" t="s">
        <v>90</v>
      </c>
      <c r="M1591">
        <v>0</v>
      </c>
      <c r="N1591" t="s">
        <v>90</v>
      </c>
      <c r="O1591">
        <v>1</v>
      </c>
      <c r="P1591">
        <v>0</v>
      </c>
      <c r="Q1591">
        <v>1</v>
      </c>
      <c r="R1591">
        <v>1</v>
      </c>
      <c r="S1591" t="s">
        <v>90</v>
      </c>
      <c r="T1591" t="s">
        <v>90</v>
      </c>
      <c r="U1591" t="s">
        <v>90</v>
      </c>
      <c r="V1591">
        <v>0</v>
      </c>
      <c r="W1591">
        <v>1</v>
      </c>
      <c r="X1591">
        <v>0</v>
      </c>
      <c r="Y1591">
        <v>1</v>
      </c>
      <c r="Z1591">
        <v>1</v>
      </c>
      <c r="AA1591">
        <v>0</v>
      </c>
      <c r="AB1591">
        <v>0</v>
      </c>
      <c r="AC1591">
        <v>4651</v>
      </c>
      <c r="AD1591">
        <f>AC1591/AY1591</f>
        <v>0.12467698180375505</v>
      </c>
      <c r="AE1591">
        <v>385.73500000000001</v>
      </c>
      <c r="AF1591">
        <f>AE1591/AY1591</f>
        <v>1.0340201155895819E-2</v>
      </c>
      <c r="AG1591">
        <f>LN(AE1591+1)/LN(AY1591)</f>
        <v>0.56595565920334001</v>
      </c>
      <c r="AH1591">
        <v>0</v>
      </c>
      <c r="AI1591">
        <v>0</v>
      </c>
      <c r="AJ1591">
        <v>0</v>
      </c>
      <c r="AK1591">
        <v>0</v>
      </c>
      <c r="AL1591">
        <v>0</v>
      </c>
      <c r="AM1591" s="1">
        <f>(AI1591+AK1591+AJ1591)*(0.75+0.25*AL1591)</f>
        <v>0</v>
      </c>
      <c r="AN1591">
        <v>0.5</v>
      </c>
      <c r="AO1591">
        <v>0</v>
      </c>
      <c r="AP1591">
        <v>1</v>
      </c>
      <c r="AQ1591">
        <v>0</v>
      </c>
      <c r="AR1591">
        <v>0</v>
      </c>
      <c r="AS1591">
        <f>IF(AR1591&gt;0.75,AR1591,0)</f>
        <v>0</v>
      </c>
      <c r="AT1591">
        <v>0</v>
      </c>
      <c r="AU1591" t="s">
        <v>90</v>
      </c>
      <c r="AV1591">
        <v>0</v>
      </c>
      <c r="AW1591">
        <v>2</v>
      </c>
      <c r="AX1591">
        <v>0</v>
      </c>
      <c r="AY1591">
        <v>37304.400000000001</v>
      </c>
    </row>
    <row r="1592" spans="1:51" ht="12.75" customHeight="1" x14ac:dyDescent="0.2">
      <c r="A1592" t="s">
        <v>78</v>
      </c>
      <c r="B1592">
        <v>2004</v>
      </c>
      <c r="C1592" t="s">
        <v>90</v>
      </c>
      <c r="D1592" t="s">
        <v>90</v>
      </c>
      <c r="E1592">
        <v>0</v>
      </c>
      <c r="F1592">
        <v>0</v>
      </c>
      <c r="G1592">
        <v>1</v>
      </c>
      <c r="H1592">
        <v>0</v>
      </c>
      <c r="I1592" s="1">
        <f>G1592+H1592</f>
        <v>1</v>
      </c>
      <c r="J1592">
        <v>0</v>
      </c>
      <c r="K1592">
        <v>1</v>
      </c>
      <c r="L1592" t="s">
        <v>90</v>
      </c>
      <c r="M1592">
        <v>0</v>
      </c>
      <c r="N1592" t="s">
        <v>90</v>
      </c>
      <c r="O1592">
        <v>1</v>
      </c>
      <c r="P1592">
        <v>1</v>
      </c>
      <c r="Q1592">
        <v>1</v>
      </c>
      <c r="R1592">
        <v>1</v>
      </c>
      <c r="S1592" t="s">
        <v>90</v>
      </c>
      <c r="T1592" t="s">
        <v>90</v>
      </c>
      <c r="U1592" t="s">
        <v>90</v>
      </c>
      <c r="V1592">
        <v>0</v>
      </c>
      <c r="W1592">
        <v>0</v>
      </c>
      <c r="X1592">
        <v>0</v>
      </c>
      <c r="Y1592">
        <v>0</v>
      </c>
      <c r="Z1592">
        <v>1</v>
      </c>
      <c r="AA1592">
        <v>0</v>
      </c>
      <c r="AB1592">
        <v>0</v>
      </c>
      <c r="AC1592">
        <v>39627</v>
      </c>
      <c r="AD1592">
        <f>AC1592/AY1592</f>
        <v>0.34625971007401063</v>
      </c>
      <c r="AE1592">
        <v>0</v>
      </c>
      <c r="AF1592">
        <f>AE1592/AY1592</f>
        <v>0</v>
      </c>
      <c r="AG1592">
        <f>LN(AE1592+1)/LN(AY1592)</f>
        <v>0</v>
      </c>
      <c r="AH1592">
        <v>1</v>
      </c>
      <c r="AI1592">
        <v>1</v>
      </c>
      <c r="AJ1592">
        <v>1</v>
      </c>
      <c r="AK1592">
        <v>1</v>
      </c>
      <c r="AL1592">
        <v>1</v>
      </c>
      <c r="AM1592" s="1">
        <f>(AI1592+AK1592+AJ1592)*(0.75+0.25*AL1592)</f>
        <v>3</v>
      </c>
      <c r="AN1592">
        <v>0</v>
      </c>
      <c r="AO1592">
        <v>0</v>
      </c>
      <c r="AP1592">
        <v>0.75</v>
      </c>
      <c r="AQ1592">
        <v>0</v>
      </c>
      <c r="AR1592">
        <v>0</v>
      </c>
      <c r="AS1592">
        <f>IF(AR1592&gt;0.75,AR1592,0)</f>
        <v>0</v>
      </c>
      <c r="AT1592">
        <v>0</v>
      </c>
      <c r="AU1592" t="s">
        <v>90</v>
      </c>
      <c r="AV1592">
        <v>0</v>
      </c>
      <c r="AW1592">
        <v>2</v>
      </c>
      <c r="AX1592">
        <v>0</v>
      </c>
      <c r="AY1592">
        <v>114443</v>
      </c>
    </row>
    <row r="1593" spans="1:51" ht="12.75" customHeight="1" x14ac:dyDescent="0.2">
      <c r="A1593" t="s">
        <v>80</v>
      </c>
      <c r="B1593">
        <v>2004</v>
      </c>
      <c r="C1593" t="s">
        <v>90</v>
      </c>
      <c r="D1593" t="s">
        <v>90</v>
      </c>
      <c r="E1593">
        <v>0</v>
      </c>
      <c r="F1593">
        <v>0</v>
      </c>
      <c r="G1593">
        <v>1</v>
      </c>
      <c r="H1593">
        <v>0</v>
      </c>
      <c r="I1593" s="1">
        <f>G1593+H1593</f>
        <v>1</v>
      </c>
      <c r="J1593">
        <v>0</v>
      </c>
      <c r="K1593">
        <v>1</v>
      </c>
      <c r="L1593" t="s">
        <v>90</v>
      </c>
      <c r="M1593">
        <v>0</v>
      </c>
      <c r="N1593" t="s">
        <v>90</v>
      </c>
      <c r="O1593">
        <v>1</v>
      </c>
      <c r="P1593">
        <v>1</v>
      </c>
      <c r="Q1593">
        <v>1</v>
      </c>
      <c r="R1593">
        <v>1</v>
      </c>
      <c r="S1593" t="s">
        <v>90</v>
      </c>
      <c r="T1593" t="s">
        <v>90</v>
      </c>
      <c r="U1593" t="s">
        <v>90</v>
      </c>
      <c r="V1593" t="s">
        <v>90</v>
      </c>
      <c r="W1593">
        <v>0</v>
      </c>
      <c r="X1593">
        <v>1</v>
      </c>
      <c r="Y1593">
        <v>1</v>
      </c>
      <c r="Z1593">
        <v>1</v>
      </c>
      <c r="AA1593">
        <v>1</v>
      </c>
      <c r="AB1593">
        <v>0</v>
      </c>
      <c r="AC1593">
        <v>906</v>
      </c>
      <c r="AD1593">
        <f>AC1593/AY1593</f>
        <v>3.6970688691294745E-2</v>
      </c>
      <c r="AE1593">
        <v>78.019000000000005</v>
      </c>
      <c r="AF1593">
        <f>AE1593/AY1593</f>
        <v>3.183682296916253E-3</v>
      </c>
      <c r="AG1593">
        <f>LN(AE1593+1)/LN(AY1593)</f>
        <v>0.43235691703989027</v>
      </c>
      <c r="AH1593">
        <v>1</v>
      </c>
      <c r="AI1593">
        <v>1</v>
      </c>
      <c r="AJ1593">
        <v>1</v>
      </c>
      <c r="AK1593">
        <v>1</v>
      </c>
      <c r="AL1593">
        <v>0</v>
      </c>
      <c r="AM1593" s="1">
        <f>(AI1593+AK1593+AJ1593)*(0.75+0.25*AL1593)</f>
        <v>2.25</v>
      </c>
      <c r="AN1593">
        <v>0</v>
      </c>
      <c r="AO1593">
        <v>0</v>
      </c>
      <c r="AP1593">
        <v>0</v>
      </c>
      <c r="AQ1593">
        <v>0</v>
      </c>
      <c r="AR1593">
        <v>0</v>
      </c>
      <c r="AS1593">
        <f>IF(AR1593&gt;0.75,AR1593,0)</f>
        <v>0</v>
      </c>
      <c r="AT1593">
        <v>0</v>
      </c>
      <c r="AU1593" t="s">
        <v>90</v>
      </c>
      <c r="AV1593">
        <v>0</v>
      </c>
      <c r="AW1593">
        <v>2</v>
      </c>
      <c r="AX1593">
        <v>1</v>
      </c>
      <c r="AY1593">
        <v>24505.9</v>
      </c>
    </row>
    <row r="1594" spans="1:51" ht="12.75" customHeight="1" x14ac:dyDescent="0.2">
      <c r="A1594" t="s">
        <v>81</v>
      </c>
      <c r="B1594">
        <v>2004</v>
      </c>
      <c r="C1594" t="s">
        <v>90</v>
      </c>
      <c r="D1594" t="s">
        <v>90</v>
      </c>
      <c r="E1594">
        <v>0</v>
      </c>
      <c r="F1594">
        <v>0</v>
      </c>
      <c r="G1594">
        <v>1</v>
      </c>
      <c r="H1594">
        <v>1</v>
      </c>
      <c r="I1594" s="1">
        <f>G1594+H1594</f>
        <v>2</v>
      </c>
      <c r="J1594">
        <v>1</v>
      </c>
      <c r="K1594">
        <v>1</v>
      </c>
      <c r="L1594" t="s">
        <v>90</v>
      </c>
      <c r="M1594">
        <v>0</v>
      </c>
      <c r="N1594" t="s">
        <v>90</v>
      </c>
      <c r="O1594">
        <v>1</v>
      </c>
      <c r="P1594">
        <v>1</v>
      </c>
      <c r="Q1594">
        <v>0</v>
      </c>
      <c r="R1594">
        <v>0</v>
      </c>
      <c r="S1594" t="s">
        <v>90</v>
      </c>
      <c r="T1594" t="s">
        <v>90</v>
      </c>
      <c r="U1594" t="s">
        <v>90</v>
      </c>
      <c r="V1594">
        <v>0</v>
      </c>
      <c r="W1594">
        <v>0</v>
      </c>
      <c r="X1594">
        <v>0</v>
      </c>
      <c r="Y1594">
        <v>0</v>
      </c>
      <c r="Z1594">
        <v>1</v>
      </c>
      <c r="AA1594">
        <v>0</v>
      </c>
      <c r="AB1594">
        <v>0</v>
      </c>
      <c r="AC1594">
        <v>0</v>
      </c>
      <c r="AD1594">
        <f>AC1594/AY1594</f>
        <v>0</v>
      </c>
      <c r="AE1594">
        <v>0</v>
      </c>
      <c r="AF1594">
        <f>AE1594/AY1594</f>
        <v>0</v>
      </c>
      <c r="AG1594">
        <f>LN(AE1594+1)/LN(AY1594)</f>
        <v>0</v>
      </c>
      <c r="AH1594">
        <v>0</v>
      </c>
      <c r="AI1594">
        <v>1</v>
      </c>
      <c r="AJ1594">
        <v>1</v>
      </c>
      <c r="AK1594">
        <v>1</v>
      </c>
      <c r="AL1594">
        <v>1</v>
      </c>
      <c r="AM1594" s="1">
        <f>(AI1594+AK1594+AJ1594)*(0.75+0.25*AL1594)</f>
        <v>3</v>
      </c>
      <c r="AN1594">
        <v>0</v>
      </c>
      <c r="AO1594">
        <v>0</v>
      </c>
      <c r="AP1594">
        <v>0</v>
      </c>
      <c r="AQ1594">
        <v>0</v>
      </c>
      <c r="AR1594">
        <v>0</v>
      </c>
      <c r="AS1594">
        <f>IF(AR1594&gt;0.75,AR1594,0)</f>
        <v>0</v>
      </c>
      <c r="AT1594">
        <v>0</v>
      </c>
      <c r="AU1594" t="s">
        <v>90</v>
      </c>
      <c r="AV1594">
        <v>0</v>
      </c>
      <c r="AW1594">
        <v>2</v>
      </c>
      <c r="AX1594">
        <v>0</v>
      </c>
      <c r="AY1594">
        <v>177611</v>
      </c>
    </row>
    <row r="1595" spans="1:51" ht="12.75" customHeight="1" x14ac:dyDescent="0.2">
      <c r="A1595" t="s">
        <v>82</v>
      </c>
      <c r="B1595">
        <v>2004</v>
      </c>
      <c r="C1595" t="s">
        <v>90</v>
      </c>
      <c r="D1595" t="s">
        <v>90</v>
      </c>
      <c r="E1595">
        <v>1</v>
      </c>
      <c r="F1595">
        <v>0</v>
      </c>
      <c r="G1595">
        <v>1</v>
      </c>
      <c r="H1595">
        <v>1</v>
      </c>
      <c r="I1595" s="1">
        <f>G1595+H1595</f>
        <v>2</v>
      </c>
      <c r="J1595">
        <v>0</v>
      </c>
      <c r="K1595">
        <v>1</v>
      </c>
      <c r="L1595" t="s">
        <v>90</v>
      </c>
      <c r="M1595">
        <v>0</v>
      </c>
      <c r="N1595" t="s">
        <v>90</v>
      </c>
      <c r="O1595">
        <v>1</v>
      </c>
      <c r="P1595">
        <v>0</v>
      </c>
      <c r="Q1595">
        <v>1</v>
      </c>
      <c r="R1595">
        <v>0</v>
      </c>
      <c r="S1595" t="s">
        <v>90</v>
      </c>
      <c r="T1595" t="s">
        <v>90</v>
      </c>
      <c r="U1595" t="s">
        <v>90</v>
      </c>
      <c r="V1595">
        <v>0</v>
      </c>
      <c r="W1595">
        <v>0</v>
      </c>
      <c r="X1595">
        <v>0</v>
      </c>
      <c r="Y1595">
        <v>1</v>
      </c>
      <c r="Z1595">
        <v>1</v>
      </c>
      <c r="AA1595">
        <v>0</v>
      </c>
      <c r="AB1595">
        <v>0</v>
      </c>
      <c r="AC1595">
        <v>34879</v>
      </c>
      <c r="AD1595">
        <f>AC1595/AY1595</f>
        <v>5.1504801395158589E-2</v>
      </c>
      <c r="AE1595">
        <v>0</v>
      </c>
      <c r="AF1595">
        <f>AE1595/AY1595</f>
        <v>0</v>
      </c>
      <c r="AG1595">
        <f>LN(AE1595+1)/LN(AY1595)</f>
        <v>0</v>
      </c>
      <c r="AH1595">
        <v>1</v>
      </c>
      <c r="AI1595">
        <v>1</v>
      </c>
      <c r="AJ1595">
        <v>1</v>
      </c>
      <c r="AK1595">
        <v>1</v>
      </c>
      <c r="AL1595">
        <v>0</v>
      </c>
      <c r="AM1595" s="1">
        <f>(AI1595+AK1595+AJ1595)*(0.75+0.25*AL1595)</f>
        <v>2.25</v>
      </c>
      <c r="AN1595">
        <v>0</v>
      </c>
      <c r="AO1595">
        <v>0</v>
      </c>
      <c r="AP1595">
        <v>0.5</v>
      </c>
      <c r="AQ1595">
        <v>0</v>
      </c>
      <c r="AR1595">
        <v>0.5</v>
      </c>
      <c r="AS1595">
        <f>IF(AR1595&gt;0.75,AR1595,0)</f>
        <v>0</v>
      </c>
      <c r="AT1595">
        <v>0</v>
      </c>
      <c r="AU1595" t="s">
        <v>90</v>
      </c>
      <c r="AV1595">
        <v>1</v>
      </c>
      <c r="AW1595">
        <v>2</v>
      </c>
      <c r="AX1595">
        <v>1</v>
      </c>
      <c r="AY1595">
        <v>677199</v>
      </c>
    </row>
    <row r="1596" spans="1:51" ht="12.75" customHeight="1" x14ac:dyDescent="0.2">
      <c r="A1596" t="s">
        <v>83</v>
      </c>
      <c r="B1596">
        <v>2004</v>
      </c>
      <c r="C1596" t="s">
        <v>90</v>
      </c>
      <c r="D1596" t="s">
        <v>90</v>
      </c>
      <c r="E1596">
        <v>0</v>
      </c>
      <c r="F1596">
        <v>0</v>
      </c>
      <c r="G1596">
        <v>1</v>
      </c>
      <c r="H1596">
        <v>0</v>
      </c>
      <c r="I1596" s="1">
        <f>G1596+H1596</f>
        <v>1</v>
      </c>
      <c r="J1596">
        <v>0</v>
      </c>
      <c r="K1596">
        <v>1</v>
      </c>
      <c r="L1596" t="s">
        <v>90</v>
      </c>
      <c r="M1596">
        <v>0</v>
      </c>
      <c r="N1596" t="s">
        <v>90</v>
      </c>
      <c r="O1596">
        <v>1</v>
      </c>
      <c r="P1596">
        <v>1</v>
      </c>
      <c r="Q1596">
        <v>1</v>
      </c>
      <c r="R1596">
        <v>0</v>
      </c>
      <c r="S1596" t="s">
        <v>90</v>
      </c>
      <c r="T1596" t="s">
        <v>90</v>
      </c>
      <c r="U1596" t="s">
        <v>90</v>
      </c>
      <c r="V1596" t="s">
        <v>90</v>
      </c>
      <c r="W1596">
        <v>0</v>
      </c>
      <c r="X1596">
        <v>0</v>
      </c>
      <c r="Y1596">
        <v>0</v>
      </c>
      <c r="Z1596">
        <v>0</v>
      </c>
      <c r="AA1596">
        <v>0</v>
      </c>
      <c r="AB1596">
        <v>0</v>
      </c>
      <c r="AC1596">
        <v>0</v>
      </c>
      <c r="AD1596">
        <f>AC1596/AY1596</f>
        <v>0</v>
      </c>
      <c r="AE1596">
        <v>0</v>
      </c>
      <c r="AF1596">
        <f>AE1596/AY1596</f>
        <v>0</v>
      </c>
      <c r="AG1596">
        <f>LN(AE1596+1)/LN(AY1596)</f>
        <v>0</v>
      </c>
      <c r="AH1596">
        <v>1</v>
      </c>
      <c r="AI1596">
        <v>0</v>
      </c>
      <c r="AJ1596">
        <v>1</v>
      </c>
      <c r="AK1596">
        <v>1</v>
      </c>
      <c r="AL1596">
        <v>0</v>
      </c>
      <c r="AM1596" s="1">
        <f>(AI1596+AK1596+AJ1596)*(0.75+0.25*AL1596)</f>
        <v>1.5</v>
      </c>
      <c r="AN1596">
        <v>0</v>
      </c>
      <c r="AO1596">
        <v>0</v>
      </c>
      <c r="AP1596">
        <v>0</v>
      </c>
      <c r="AQ1596">
        <v>1</v>
      </c>
      <c r="AR1596">
        <v>0</v>
      </c>
      <c r="AS1596">
        <f>IF(AR1596&gt;0.75,AR1596,0)</f>
        <v>0</v>
      </c>
      <c r="AT1596">
        <v>0</v>
      </c>
      <c r="AU1596" t="s">
        <v>90</v>
      </c>
      <c r="AV1596">
        <v>1</v>
      </c>
      <c r="AW1596">
        <v>2</v>
      </c>
      <c r="AX1596">
        <v>1</v>
      </c>
      <c r="AY1596">
        <v>63829.3</v>
      </c>
    </row>
    <row r="1597" spans="1:51" ht="12.75" customHeight="1" x14ac:dyDescent="0.2">
      <c r="A1597" t="s">
        <v>84</v>
      </c>
      <c r="B1597">
        <v>2004</v>
      </c>
      <c r="C1597" t="s">
        <v>90</v>
      </c>
      <c r="D1597" t="s">
        <v>90</v>
      </c>
      <c r="E1597">
        <v>0</v>
      </c>
      <c r="F1597">
        <v>0</v>
      </c>
      <c r="G1597">
        <v>1</v>
      </c>
      <c r="H1597">
        <v>0</v>
      </c>
      <c r="I1597" s="1">
        <f>G1597+H1597</f>
        <v>1</v>
      </c>
      <c r="J1597">
        <v>1</v>
      </c>
      <c r="K1597">
        <v>1</v>
      </c>
      <c r="L1597" t="s">
        <v>90</v>
      </c>
      <c r="M1597">
        <v>0</v>
      </c>
      <c r="N1597" t="s">
        <v>90</v>
      </c>
      <c r="O1597">
        <v>1</v>
      </c>
      <c r="P1597">
        <v>1</v>
      </c>
      <c r="Q1597">
        <v>1</v>
      </c>
      <c r="R1597">
        <v>2</v>
      </c>
      <c r="S1597" t="s">
        <v>90</v>
      </c>
      <c r="T1597" t="s">
        <v>90</v>
      </c>
      <c r="U1597" t="s">
        <v>90</v>
      </c>
      <c r="V1597">
        <v>0</v>
      </c>
      <c r="W1597">
        <v>0</v>
      </c>
      <c r="X1597">
        <v>0</v>
      </c>
      <c r="Y1597">
        <v>0</v>
      </c>
      <c r="Z1597">
        <v>1</v>
      </c>
      <c r="AA1597">
        <v>0</v>
      </c>
      <c r="AB1597">
        <v>0</v>
      </c>
      <c r="AC1597">
        <v>0</v>
      </c>
      <c r="AD1597">
        <f>AC1597/AY1597</f>
        <v>0</v>
      </c>
      <c r="AE1597">
        <v>0</v>
      </c>
      <c r="AF1597">
        <f>AE1597/AY1597</f>
        <v>0</v>
      </c>
      <c r="AG1597">
        <f>LN(AE1597+1)/LN(AY1597)</f>
        <v>0</v>
      </c>
      <c r="AH1597">
        <v>1</v>
      </c>
      <c r="AI1597">
        <v>0</v>
      </c>
      <c r="AJ1597">
        <v>0</v>
      </c>
      <c r="AK1597">
        <v>1</v>
      </c>
      <c r="AL1597">
        <v>1</v>
      </c>
      <c r="AM1597" s="1">
        <f>(AI1597+AK1597+AJ1597)*(0.75+0.25*AL1597)</f>
        <v>1</v>
      </c>
      <c r="AN1597">
        <v>0</v>
      </c>
      <c r="AO1597">
        <v>0</v>
      </c>
      <c r="AP1597">
        <v>0</v>
      </c>
      <c r="AQ1597">
        <v>0</v>
      </c>
      <c r="AR1597">
        <v>0</v>
      </c>
      <c r="AS1597">
        <f>IF(AR1597&gt;0.75,AR1597,0)</f>
        <v>0</v>
      </c>
      <c r="AT1597">
        <v>0</v>
      </c>
      <c r="AU1597" t="s">
        <v>90</v>
      </c>
      <c r="AV1597">
        <v>0</v>
      </c>
      <c r="AW1597">
        <v>2</v>
      </c>
      <c r="AX1597">
        <v>0</v>
      </c>
      <c r="AY1597">
        <v>20326.599999999999</v>
      </c>
    </row>
    <row r="1598" spans="1:51" ht="12.75" customHeight="1" x14ac:dyDescent="0.2">
      <c r="A1598" t="s">
        <v>85</v>
      </c>
      <c r="B1598">
        <v>2004</v>
      </c>
      <c r="C1598" t="s">
        <v>90</v>
      </c>
      <c r="D1598" t="s">
        <v>90</v>
      </c>
      <c r="E1598">
        <v>0</v>
      </c>
      <c r="F1598">
        <v>0</v>
      </c>
      <c r="G1598">
        <v>1</v>
      </c>
      <c r="H1598">
        <v>0</v>
      </c>
      <c r="I1598" s="1">
        <f>G1598+H1598</f>
        <v>1</v>
      </c>
      <c r="J1598">
        <v>1</v>
      </c>
      <c r="K1598">
        <v>1</v>
      </c>
      <c r="L1598" t="s">
        <v>90</v>
      </c>
      <c r="M1598">
        <v>0</v>
      </c>
      <c r="N1598" t="s">
        <v>90</v>
      </c>
      <c r="O1598">
        <v>0</v>
      </c>
      <c r="P1598">
        <v>1</v>
      </c>
      <c r="Q1598">
        <v>1</v>
      </c>
      <c r="R1598">
        <v>1</v>
      </c>
      <c r="S1598" t="s">
        <v>90</v>
      </c>
      <c r="T1598" t="s">
        <v>90</v>
      </c>
      <c r="U1598" t="s">
        <v>90</v>
      </c>
      <c r="V1598">
        <v>0</v>
      </c>
      <c r="W1598">
        <v>0</v>
      </c>
      <c r="X1598">
        <v>0</v>
      </c>
      <c r="Y1598">
        <v>1</v>
      </c>
      <c r="Z1598">
        <v>1</v>
      </c>
      <c r="AA1598">
        <v>0</v>
      </c>
      <c r="AB1598">
        <v>0</v>
      </c>
      <c r="AC1598">
        <v>50</v>
      </c>
      <c r="AD1598">
        <f>AC1598/AY1598</f>
        <v>1.8289225817071163E-4</v>
      </c>
      <c r="AE1598">
        <v>0</v>
      </c>
      <c r="AF1598">
        <f>AE1598/AY1598</f>
        <v>0</v>
      </c>
      <c r="AG1598">
        <f>LN(AE1598+1)/LN(AY1598)</f>
        <v>0</v>
      </c>
      <c r="AH1598">
        <v>0.5</v>
      </c>
      <c r="AI1598">
        <v>0</v>
      </c>
      <c r="AJ1598">
        <v>1</v>
      </c>
      <c r="AK1598">
        <v>1</v>
      </c>
      <c r="AL1598">
        <v>1</v>
      </c>
      <c r="AM1598" s="1">
        <f>(AI1598+AK1598+AJ1598)*(0.75+0.25*AL1598)</f>
        <v>2</v>
      </c>
      <c r="AN1598">
        <v>0</v>
      </c>
      <c r="AO1598">
        <v>0</v>
      </c>
      <c r="AP1598">
        <v>0</v>
      </c>
      <c r="AQ1598">
        <v>0.5</v>
      </c>
      <c r="AR1598">
        <v>0.5</v>
      </c>
      <c r="AS1598">
        <f>IF(AR1598&gt;0.75,AR1598,0)</f>
        <v>0</v>
      </c>
      <c r="AT1598">
        <v>0</v>
      </c>
      <c r="AU1598" t="s">
        <v>90</v>
      </c>
      <c r="AV1598">
        <v>0</v>
      </c>
      <c r="AW1598">
        <v>2</v>
      </c>
      <c r="AX1598">
        <v>0</v>
      </c>
      <c r="AY1598">
        <v>273385</v>
      </c>
    </row>
    <row r="1599" spans="1:51" ht="12.75" customHeight="1" x14ac:dyDescent="0.2">
      <c r="A1599" t="s">
        <v>86</v>
      </c>
      <c r="B1599">
        <v>2004</v>
      </c>
      <c r="C1599" t="s">
        <v>90</v>
      </c>
      <c r="D1599" t="s">
        <v>90</v>
      </c>
      <c r="E1599">
        <v>0</v>
      </c>
      <c r="F1599">
        <v>1</v>
      </c>
      <c r="G1599">
        <v>1</v>
      </c>
      <c r="H1599">
        <v>1</v>
      </c>
      <c r="I1599" s="1">
        <f>G1599+H1599</f>
        <v>2</v>
      </c>
      <c r="J1599">
        <v>1</v>
      </c>
      <c r="K1599">
        <v>1</v>
      </c>
      <c r="L1599" t="s">
        <v>90</v>
      </c>
      <c r="M1599">
        <v>0</v>
      </c>
      <c r="N1599" t="s">
        <v>90</v>
      </c>
      <c r="O1599">
        <v>1</v>
      </c>
      <c r="P1599">
        <v>0</v>
      </c>
      <c r="Q1599">
        <v>1</v>
      </c>
      <c r="R1599">
        <v>0</v>
      </c>
      <c r="S1599" t="s">
        <v>90</v>
      </c>
      <c r="T1599" t="s">
        <v>90</v>
      </c>
      <c r="U1599" t="s">
        <v>90</v>
      </c>
      <c r="V1599" t="s">
        <v>90</v>
      </c>
      <c r="W1599">
        <v>0</v>
      </c>
      <c r="X1599">
        <v>0</v>
      </c>
      <c r="Y1599">
        <v>1</v>
      </c>
      <c r="Z1599">
        <v>1</v>
      </c>
      <c r="AA1599">
        <v>0</v>
      </c>
      <c r="AB1599">
        <v>0</v>
      </c>
      <c r="AC1599">
        <v>1830</v>
      </c>
      <c r="AD1599">
        <f>AC1599/AY1599</f>
        <v>8.4635236007436793E-3</v>
      </c>
      <c r="AE1599">
        <v>0</v>
      </c>
      <c r="AF1599">
        <f>AE1599/AY1599</f>
        <v>0</v>
      </c>
      <c r="AG1599">
        <f>LN(AE1599+1)/LN(AY1599)</f>
        <v>0</v>
      </c>
      <c r="AH1599">
        <v>1</v>
      </c>
      <c r="AI1599">
        <v>0</v>
      </c>
      <c r="AJ1599">
        <v>1</v>
      </c>
      <c r="AK1599">
        <v>1</v>
      </c>
      <c r="AL1599">
        <v>0</v>
      </c>
      <c r="AM1599" s="1">
        <f>(AI1599+AK1599+AJ1599)*(0.75+0.25*AL1599)</f>
        <v>1.5</v>
      </c>
      <c r="AN1599">
        <v>0</v>
      </c>
      <c r="AO1599">
        <v>0</v>
      </c>
      <c r="AP1599">
        <v>0</v>
      </c>
      <c r="AQ1599">
        <v>1</v>
      </c>
      <c r="AR1599">
        <v>0</v>
      </c>
      <c r="AS1599">
        <f>IF(AR1599&gt;0.75,AR1599,0)</f>
        <v>0</v>
      </c>
      <c r="AT1599">
        <v>0</v>
      </c>
      <c r="AU1599" t="s">
        <v>90</v>
      </c>
      <c r="AV1599">
        <v>1</v>
      </c>
      <c r="AW1599">
        <v>2</v>
      </c>
      <c r="AX1599">
        <v>1</v>
      </c>
      <c r="AY1599">
        <v>216222</v>
      </c>
    </row>
    <row r="1600" spans="1:51" ht="12.75" customHeight="1" x14ac:dyDescent="0.2">
      <c r="A1600" t="s">
        <v>87</v>
      </c>
      <c r="B1600">
        <v>2004</v>
      </c>
      <c r="C1600" t="s">
        <v>90</v>
      </c>
      <c r="D1600" t="s">
        <v>90</v>
      </c>
      <c r="E1600">
        <v>0</v>
      </c>
      <c r="F1600">
        <v>0</v>
      </c>
      <c r="G1600">
        <v>1</v>
      </c>
      <c r="H1600">
        <v>0</v>
      </c>
      <c r="I1600" s="1">
        <f>G1600+H1600</f>
        <v>1</v>
      </c>
      <c r="J1600">
        <v>1</v>
      </c>
      <c r="K1600">
        <v>1</v>
      </c>
      <c r="L1600" t="s">
        <v>90</v>
      </c>
      <c r="M1600">
        <v>0</v>
      </c>
      <c r="N1600" t="s">
        <v>90</v>
      </c>
      <c r="O1600">
        <v>0</v>
      </c>
      <c r="P1600">
        <v>1</v>
      </c>
      <c r="Q1600">
        <v>1</v>
      </c>
      <c r="R1600">
        <v>1</v>
      </c>
      <c r="S1600" t="s">
        <v>90</v>
      </c>
      <c r="T1600" t="s">
        <v>90</v>
      </c>
      <c r="U1600" t="s">
        <v>90</v>
      </c>
      <c r="V1600">
        <v>0</v>
      </c>
      <c r="W1600">
        <v>1</v>
      </c>
      <c r="X1600">
        <v>0</v>
      </c>
      <c r="Y1600">
        <v>1</v>
      </c>
      <c r="Z1600">
        <v>1</v>
      </c>
      <c r="AA1600">
        <v>1</v>
      </c>
      <c r="AB1600">
        <v>0</v>
      </c>
      <c r="AC1600">
        <v>9537</v>
      </c>
      <c r="AD1600">
        <f>AC1600/AY1600</f>
        <v>0.20942396880050596</v>
      </c>
      <c r="AH1600">
        <v>0</v>
      </c>
      <c r="AI1600">
        <v>0</v>
      </c>
      <c r="AJ1600">
        <v>1</v>
      </c>
      <c r="AK1600">
        <v>1</v>
      </c>
      <c r="AL1600">
        <v>1</v>
      </c>
      <c r="AM1600" s="1">
        <f>(AI1600+AK1600+AJ1600)*(0.75+0.25*AL1600)</f>
        <v>2</v>
      </c>
      <c r="AN1600">
        <v>0</v>
      </c>
      <c r="AO1600">
        <v>0</v>
      </c>
      <c r="AP1600">
        <v>0</v>
      </c>
      <c r="AQ1600">
        <v>0</v>
      </c>
      <c r="AR1600">
        <v>0</v>
      </c>
      <c r="AS1600">
        <f>IF(AR1600&gt;0.75,AR1600,0)</f>
        <v>0</v>
      </c>
      <c r="AT1600">
        <v>0</v>
      </c>
      <c r="AU1600" t="s">
        <v>90</v>
      </c>
      <c r="AV1600">
        <v>0</v>
      </c>
      <c r="AW1600">
        <v>2</v>
      </c>
      <c r="AX1600">
        <v>0</v>
      </c>
      <c r="AY1600">
        <v>45539.199999999997</v>
      </c>
    </row>
    <row r="1601" spans="1:51" ht="12.75" customHeight="1" x14ac:dyDescent="0.2">
      <c r="A1601" t="s">
        <v>88</v>
      </c>
      <c r="B1601">
        <v>2004</v>
      </c>
      <c r="C1601" t="s">
        <v>90</v>
      </c>
      <c r="D1601" t="s">
        <v>90</v>
      </c>
      <c r="E1601">
        <v>0</v>
      </c>
      <c r="F1601">
        <v>0</v>
      </c>
      <c r="G1601">
        <v>1</v>
      </c>
      <c r="H1601">
        <v>0</v>
      </c>
      <c r="I1601" s="1">
        <f>G1601+H1601</f>
        <v>1</v>
      </c>
      <c r="J1601">
        <v>0</v>
      </c>
      <c r="K1601">
        <v>1</v>
      </c>
      <c r="L1601" t="s">
        <v>90</v>
      </c>
      <c r="M1601">
        <v>0</v>
      </c>
      <c r="N1601" t="s">
        <v>90</v>
      </c>
      <c r="O1601">
        <v>1</v>
      </c>
      <c r="P1601">
        <v>0</v>
      </c>
      <c r="Q1601">
        <v>0</v>
      </c>
      <c r="R1601">
        <v>0.5</v>
      </c>
      <c r="S1601" t="s">
        <v>90</v>
      </c>
      <c r="T1601" t="s">
        <v>90</v>
      </c>
      <c r="U1601" t="s">
        <v>90</v>
      </c>
      <c r="V1601" t="s">
        <v>90</v>
      </c>
      <c r="W1601">
        <v>0</v>
      </c>
      <c r="X1601">
        <v>0</v>
      </c>
      <c r="Y1601">
        <v>1</v>
      </c>
      <c r="Z1601">
        <v>1</v>
      </c>
      <c r="AA1601">
        <v>0</v>
      </c>
      <c r="AB1601">
        <v>0</v>
      </c>
      <c r="AC1601">
        <v>2166</v>
      </c>
      <c r="AD1601">
        <f>AC1601/AY1601</f>
        <v>1.2085704720455306E-2</v>
      </c>
      <c r="AE1601">
        <v>0</v>
      </c>
      <c r="AF1601">
        <f>AE1601/AY1601</f>
        <v>0</v>
      </c>
      <c r="AG1601">
        <f>LN(AE1601+1)/LN(AY1601)</f>
        <v>0</v>
      </c>
      <c r="AH1601">
        <v>0.5</v>
      </c>
      <c r="AI1601">
        <v>0</v>
      </c>
      <c r="AJ1601">
        <v>1</v>
      </c>
      <c r="AK1601">
        <v>1</v>
      </c>
      <c r="AL1601">
        <v>1</v>
      </c>
      <c r="AM1601" s="1">
        <f>(AI1601+AK1601+AJ1601)*(0.75+0.25*AL1601)</f>
        <v>2</v>
      </c>
      <c r="AN1601">
        <v>0</v>
      </c>
      <c r="AO1601">
        <v>0</v>
      </c>
      <c r="AP1601">
        <v>0</v>
      </c>
      <c r="AQ1601">
        <v>0</v>
      </c>
      <c r="AR1601">
        <v>0</v>
      </c>
      <c r="AS1601">
        <f>IF(AR1601&gt;0.75,AR1601,0)</f>
        <v>0</v>
      </c>
      <c r="AT1601">
        <v>0</v>
      </c>
      <c r="AU1601" t="s">
        <v>90</v>
      </c>
      <c r="AV1601">
        <v>0</v>
      </c>
      <c r="AW1601">
        <v>2</v>
      </c>
      <c r="AX1601">
        <v>0</v>
      </c>
      <c r="AY1601">
        <v>179220</v>
      </c>
    </row>
    <row r="1602" spans="1:51" ht="12.75" customHeight="1" x14ac:dyDescent="0.2">
      <c r="A1602" t="s">
        <v>89</v>
      </c>
      <c r="B1602">
        <v>2004</v>
      </c>
      <c r="C1602" t="s">
        <v>90</v>
      </c>
      <c r="D1602" t="s">
        <v>90</v>
      </c>
      <c r="E1602">
        <v>0</v>
      </c>
      <c r="F1602">
        <v>0</v>
      </c>
      <c r="G1602">
        <v>1</v>
      </c>
      <c r="H1602">
        <v>0</v>
      </c>
      <c r="I1602" s="1">
        <f>G1602+H1602</f>
        <v>1</v>
      </c>
      <c r="J1602">
        <v>0</v>
      </c>
      <c r="K1602">
        <v>1</v>
      </c>
      <c r="L1602" t="s">
        <v>90</v>
      </c>
      <c r="M1602">
        <v>0</v>
      </c>
      <c r="N1602" t="s">
        <v>90</v>
      </c>
      <c r="O1602">
        <v>1</v>
      </c>
      <c r="P1602">
        <v>0</v>
      </c>
      <c r="Q1602">
        <v>1</v>
      </c>
      <c r="R1602">
        <v>0</v>
      </c>
      <c r="S1602" t="s">
        <v>90</v>
      </c>
      <c r="T1602" t="s">
        <v>90</v>
      </c>
      <c r="U1602" t="s">
        <v>90</v>
      </c>
      <c r="V1602">
        <v>0</v>
      </c>
      <c r="W1602">
        <v>0</v>
      </c>
      <c r="X1602">
        <v>0</v>
      </c>
      <c r="Y1602">
        <v>1</v>
      </c>
      <c r="Z1602">
        <v>1</v>
      </c>
      <c r="AA1602">
        <v>0</v>
      </c>
      <c r="AB1602">
        <v>0</v>
      </c>
      <c r="AC1602">
        <v>227</v>
      </c>
      <c r="AD1602">
        <f>AC1602/AY1602</f>
        <v>1.2974245836238726E-2</v>
      </c>
      <c r="AE1602">
        <v>0</v>
      </c>
      <c r="AF1602">
        <f>AE1602/AY1602</f>
        <v>0</v>
      </c>
      <c r="AG1602">
        <f>LN(AE1602+1)/LN(AY1602)</f>
        <v>0</v>
      </c>
      <c r="AH1602">
        <v>0</v>
      </c>
      <c r="AI1602">
        <v>1</v>
      </c>
      <c r="AJ1602">
        <v>1</v>
      </c>
      <c r="AK1602">
        <v>1</v>
      </c>
      <c r="AL1602">
        <v>1</v>
      </c>
      <c r="AM1602" s="1">
        <f>(AI1602+AK1602+AJ1602)*(0.75+0.25*AL1602)</f>
        <v>3</v>
      </c>
      <c r="AN1602">
        <v>0</v>
      </c>
      <c r="AO1602">
        <v>0</v>
      </c>
      <c r="AP1602">
        <v>0</v>
      </c>
      <c r="AQ1602">
        <v>1</v>
      </c>
      <c r="AR1602">
        <v>0</v>
      </c>
      <c r="AS1602">
        <f>IF(AR1602&gt;0.75,AR1602,0)</f>
        <v>0</v>
      </c>
      <c r="AT1602">
        <v>0</v>
      </c>
      <c r="AU1602" t="s">
        <v>90</v>
      </c>
      <c r="AV1602">
        <v>0</v>
      </c>
      <c r="AW1602">
        <v>2</v>
      </c>
      <c r="AX1602">
        <v>1</v>
      </c>
      <c r="AY1602">
        <v>17496.2</v>
      </c>
    </row>
    <row r="1603" spans="1:51" ht="12.75" customHeight="1" x14ac:dyDescent="0.2">
      <c r="A1603" t="s">
        <v>34</v>
      </c>
      <c r="B1603">
        <v>2005</v>
      </c>
      <c r="C1603" t="s">
        <v>90</v>
      </c>
      <c r="D1603" t="s">
        <v>90</v>
      </c>
      <c r="E1603">
        <v>0</v>
      </c>
      <c r="F1603">
        <v>0</v>
      </c>
      <c r="G1603">
        <v>1</v>
      </c>
      <c r="H1603">
        <v>1</v>
      </c>
      <c r="I1603" s="1">
        <f>G1603+H1603</f>
        <v>2</v>
      </c>
      <c r="J1603">
        <v>1</v>
      </c>
      <c r="K1603">
        <v>1</v>
      </c>
      <c r="L1603" t="s">
        <v>90</v>
      </c>
      <c r="M1603">
        <v>0</v>
      </c>
      <c r="N1603" t="s">
        <v>90</v>
      </c>
      <c r="O1603">
        <v>1</v>
      </c>
      <c r="P1603">
        <v>1</v>
      </c>
      <c r="Q1603">
        <v>1</v>
      </c>
      <c r="R1603">
        <v>0</v>
      </c>
      <c r="S1603" t="s">
        <v>90</v>
      </c>
      <c r="T1603" t="s">
        <v>90</v>
      </c>
      <c r="U1603" t="s">
        <v>90</v>
      </c>
      <c r="V1603">
        <v>0</v>
      </c>
      <c r="W1603">
        <v>0</v>
      </c>
      <c r="X1603">
        <v>0</v>
      </c>
      <c r="Y1603">
        <v>1</v>
      </c>
      <c r="Z1603">
        <v>1</v>
      </c>
      <c r="AA1603">
        <v>0</v>
      </c>
      <c r="AB1603">
        <v>0</v>
      </c>
      <c r="AC1603">
        <v>3718</v>
      </c>
      <c r="AD1603">
        <f>AC1603/AY1603</f>
        <v>2.7651551774146767E-2</v>
      </c>
      <c r="AE1603">
        <v>0</v>
      </c>
      <c r="AF1603">
        <f>AE1603/AY1603</f>
        <v>0</v>
      </c>
      <c r="AG1603">
        <f>LN(AE1603+1)/LN(AY1603)</f>
        <v>0</v>
      </c>
      <c r="AH1603">
        <v>0</v>
      </c>
      <c r="AI1603">
        <v>1</v>
      </c>
      <c r="AJ1603">
        <v>1</v>
      </c>
      <c r="AK1603">
        <v>1</v>
      </c>
      <c r="AL1603">
        <v>0</v>
      </c>
      <c r="AM1603" s="1">
        <f>(AI1603+AK1603+AJ1603)*(0.75+0.25*AL1603)</f>
        <v>2.25</v>
      </c>
      <c r="AN1603">
        <v>0</v>
      </c>
      <c r="AO1603">
        <v>0</v>
      </c>
      <c r="AP1603">
        <v>1</v>
      </c>
      <c r="AQ1603">
        <v>0</v>
      </c>
      <c r="AR1603">
        <v>0</v>
      </c>
      <c r="AS1603">
        <f>IF(AR1603&gt;0.75,AR1603,0)</f>
        <v>0</v>
      </c>
      <c r="AT1603">
        <v>0</v>
      </c>
      <c r="AU1603" t="s">
        <v>90</v>
      </c>
      <c r="AV1603">
        <v>0</v>
      </c>
      <c r="AW1603">
        <v>2</v>
      </c>
      <c r="AX1603">
        <v>1</v>
      </c>
      <c r="AY1603">
        <v>134459</v>
      </c>
    </row>
    <row r="1604" spans="1:51" ht="12.75" customHeight="1" x14ac:dyDescent="0.2">
      <c r="A1604" t="s">
        <v>35</v>
      </c>
      <c r="B1604">
        <v>2005</v>
      </c>
      <c r="C1604" t="s">
        <v>90</v>
      </c>
      <c r="D1604" t="s">
        <v>90</v>
      </c>
      <c r="E1604">
        <v>0</v>
      </c>
      <c r="F1604">
        <v>0</v>
      </c>
      <c r="G1604">
        <v>1</v>
      </c>
      <c r="H1604">
        <v>0</v>
      </c>
      <c r="I1604" s="1">
        <f>G1604+H1604</f>
        <v>1</v>
      </c>
      <c r="J1604">
        <v>0</v>
      </c>
      <c r="K1604">
        <v>1</v>
      </c>
      <c r="L1604" t="s">
        <v>90</v>
      </c>
      <c r="M1604">
        <v>0</v>
      </c>
      <c r="N1604" t="s">
        <v>90</v>
      </c>
      <c r="O1604">
        <v>1</v>
      </c>
      <c r="P1604">
        <v>0</v>
      </c>
      <c r="Q1604">
        <v>1</v>
      </c>
      <c r="R1604">
        <v>0</v>
      </c>
      <c r="S1604" t="s">
        <v>90</v>
      </c>
      <c r="T1604" t="s">
        <v>90</v>
      </c>
      <c r="U1604" t="s">
        <v>90</v>
      </c>
      <c r="V1604">
        <v>0</v>
      </c>
      <c r="W1604">
        <v>0</v>
      </c>
      <c r="X1604">
        <v>0</v>
      </c>
      <c r="Y1604">
        <v>0</v>
      </c>
      <c r="Z1604">
        <v>1</v>
      </c>
      <c r="AA1604">
        <v>0</v>
      </c>
      <c r="AB1604">
        <v>0</v>
      </c>
      <c r="AC1604">
        <v>2458</v>
      </c>
      <c r="AD1604">
        <f>AC1604/AY1604</f>
        <v>0.10163702597987935</v>
      </c>
      <c r="AE1604">
        <v>0</v>
      </c>
      <c r="AF1604">
        <f>AE1604/AY1604</f>
        <v>0</v>
      </c>
      <c r="AG1604">
        <f>LN(AE1604+1)/LN(AY1604)</f>
        <v>0</v>
      </c>
      <c r="AH1604">
        <v>0.5</v>
      </c>
      <c r="AI1604">
        <v>1</v>
      </c>
      <c r="AJ1604">
        <v>1</v>
      </c>
      <c r="AK1604">
        <v>1</v>
      </c>
      <c r="AL1604">
        <v>1</v>
      </c>
      <c r="AM1604" s="1">
        <f>(AI1604+AK1604+AJ1604)*(0.75+0.25*AL1604)</f>
        <v>3</v>
      </c>
      <c r="AN1604">
        <v>0</v>
      </c>
      <c r="AO1604">
        <v>0</v>
      </c>
      <c r="AP1604">
        <v>0</v>
      </c>
      <c r="AQ1604">
        <v>1</v>
      </c>
      <c r="AR1604">
        <v>0</v>
      </c>
      <c r="AS1604">
        <f>IF(AR1604&gt;0.75,AR1604,0)</f>
        <v>0</v>
      </c>
      <c r="AT1604">
        <v>0</v>
      </c>
      <c r="AU1604" t="s">
        <v>90</v>
      </c>
      <c r="AV1604">
        <v>0</v>
      </c>
      <c r="AW1604">
        <v>2</v>
      </c>
      <c r="AX1604">
        <v>1</v>
      </c>
      <c r="AY1604">
        <v>24184.1</v>
      </c>
    </row>
    <row r="1605" spans="1:51" ht="12.75" customHeight="1" x14ac:dyDescent="0.2">
      <c r="A1605" t="s">
        <v>36</v>
      </c>
      <c r="B1605">
        <v>2005</v>
      </c>
      <c r="C1605" t="s">
        <v>90</v>
      </c>
      <c r="D1605" t="s">
        <v>90</v>
      </c>
      <c r="E1605">
        <v>0</v>
      </c>
      <c r="F1605">
        <v>0</v>
      </c>
      <c r="G1605">
        <v>1</v>
      </c>
      <c r="H1605">
        <v>0</v>
      </c>
      <c r="I1605" s="1">
        <f>G1605+H1605</f>
        <v>1</v>
      </c>
      <c r="J1605">
        <v>0</v>
      </c>
      <c r="K1605">
        <v>1</v>
      </c>
      <c r="L1605" t="s">
        <v>90</v>
      </c>
      <c r="M1605">
        <v>0</v>
      </c>
      <c r="N1605" t="s">
        <v>90</v>
      </c>
      <c r="O1605">
        <v>1</v>
      </c>
      <c r="P1605">
        <v>1</v>
      </c>
      <c r="Q1605">
        <v>1</v>
      </c>
      <c r="R1605">
        <v>0</v>
      </c>
      <c r="S1605" t="s">
        <v>90</v>
      </c>
      <c r="T1605" t="s">
        <v>90</v>
      </c>
      <c r="U1605" t="s">
        <v>90</v>
      </c>
      <c r="V1605">
        <v>0</v>
      </c>
      <c r="W1605">
        <v>0</v>
      </c>
      <c r="X1605">
        <v>0</v>
      </c>
      <c r="Y1605">
        <v>1</v>
      </c>
      <c r="Z1605">
        <v>1</v>
      </c>
      <c r="AA1605">
        <v>0</v>
      </c>
      <c r="AB1605">
        <v>0</v>
      </c>
      <c r="AC1605">
        <v>1072</v>
      </c>
      <c r="AD1605">
        <f>AC1605/AY1605</f>
        <v>5.9757402782732788E-3</v>
      </c>
      <c r="AE1605">
        <v>0</v>
      </c>
      <c r="AF1605">
        <f>AE1605/AY1605</f>
        <v>0</v>
      </c>
      <c r="AG1605">
        <f>LN(AE1605+1)/LN(AY1605)</f>
        <v>0</v>
      </c>
      <c r="AH1605">
        <v>1</v>
      </c>
      <c r="AI1605">
        <v>0</v>
      </c>
      <c r="AJ1605">
        <v>0</v>
      </c>
      <c r="AK1605">
        <v>0</v>
      </c>
      <c r="AL1605">
        <v>0</v>
      </c>
      <c r="AM1605" s="1">
        <f>(AI1605+AK1605+AJ1605)*(0.75+0.25*AL1605)</f>
        <v>0</v>
      </c>
      <c r="AN1605">
        <v>0</v>
      </c>
      <c r="AO1605">
        <v>0</v>
      </c>
      <c r="AP1605">
        <v>0.75</v>
      </c>
      <c r="AQ1605">
        <v>0</v>
      </c>
      <c r="AR1605">
        <v>0</v>
      </c>
      <c r="AS1605">
        <f>IF(AR1605&gt;0.75,AR1605,0)</f>
        <v>0</v>
      </c>
      <c r="AT1605">
        <v>0</v>
      </c>
      <c r="AU1605" t="s">
        <v>90</v>
      </c>
      <c r="AV1605">
        <v>0</v>
      </c>
      <c r="AW1605">
        <v>2</v>
      </c>
      <c r="AX1605">
        <v>0</v>
      </c>
      <c r="AY1605">
        <v>179392</v>
      </c>
    </row>
    <row r="1606" spans="1:51" ht="12.75" customHeight="1" x14ac:dyDescent="0.2">
      <c r="A1606" t="s">
        <v>38</v>
      </c>
      <c r="B1606">
        <v>2005</v>
      </c>
      <c r="C1606" t="s">
        <v>90</v>
      </c>
      <c r="D1606" t="s">
        <v>90</v>
      </c>
      <c r="E1606">
        <v>0</v>
      </c>
      <c r="F1606">
        <v>0</v>
      </c>
      <c r="G1606">
        <v>1</v>
      </c>
      <c r="H1606">
        <v>0</v>
      </c>
      <c r="I1606" s="1">
        <f>G1606+H1606</f>
        <v>1</v>
      </c>
      <c r="J1606">
        <v>0</v>
      </c>
      <c r="K1606">
        <v>1</v>
      </c>
      <c r="L1606" t="s">
        <v>90</v>
      </c>
      <c r="M1606">
        <v>0</v>
      </c>
      <c r="N1606" t="s">
        <v>90</v>
      </c>
      <c r="O1606">
        <v>0</v>
      </c>
      <c r="P1606">
        <v>1</v>
      </c>
      <c r="Q1606">
        <v>1</v>
      </c>
      <c r="R1606">
        <v>0</v>
      </c>
      <c r="S1606" t="s">
        <v>90</v>
      </c>
      <c r="T1606" t="s">
        <v>90</v>
      </c>
      <c r="U1606" t="s">
        <v>90</v>
      </c>
      <c r="V1606">
        <v>0</v>
      </c>
      <c r="W1606">
        <v>0</v>
      </c>
      <c r="X1606">
        <v>0</v>
      </c>
      <c r="Y1606">
        <v>1</v>
      </c>
      <c r="Z1606">
        <v>1</v>
      </c>
      <c r="AA1606">
        <v>0</v>
      </c>
      <c r="AB1606">
        <v>0</v>
      </c>
      <c r="AC1606">
        <v>4967</v>
      </c>
      <c r="AD1606">
        <f>AC1606/AY1606</f>
        <v>6.5422579548956944E-2</v>
      </c>
      <c r="AE1606">
        <v>0</v>
      </c>
      <c r="AF1606">
        <f>AE1606/AY1606</f>
        <v>0</v>
      </c>
      <c r="AG1606">
        <f>LN(AE1606+1)/LN(AY1606)</f>
        <v>0</v>
      </c>
      <c r="AH1606">
        <v>0</v>
      </c>
      <c r="AI1606">
        <v>1</v>
      </c>
      <c r="AJ1606">
        <v>1</v>
      </c>
      <c r="AK1606">
        <v>1</v>
      </c>
      <c r="AL1606">
        <v>0</v>
      </c>
      <c r="AM1606" s="1">
        <f>(AI1606+AK1606+AJ1606)*(0.75+0.25*AL1606)</f>
        <v>2.25</v>
      </c>
      <c r="AN1606">
        <v>0</v>
      </c>
      <c r="AO1606">
        <v>0</v>
      </c>
      <c r="AP1606">
        <v>0</v>
      </c>
      <c r="AQ1606">
        <v>0</v>
      </c>
      <c r="AR1606">
        <v>0</v>
      </c>
      <c r="AS1606">
        <f>IF(AR1606&gt;0.75,AR1606,0)</f>
        <v>0</v>
      </c>
      <c r="AT1606">
        <v>0</v>
      </c>
      <c r="AU1606" t="s">
        <v>90</v>
      </c>
      <c r="AV1606">
        <v>0</v>
      </c>
      <c r="AW1606">
        <v>2</v>
      </c>
      <c r="AX1606">
        <v>1</v>
      </c>
      <c r="AY1606">
        <v>75921.8</v>
      </c>
    </row>
    <row r="1607" spans="1:51" ht="12.75" customHeight="1" x14ac:dyDescent="0.2">
      <c r="A1607" t="s">
        <v>39</v>
      </c>
      <c r="B1607">
        <v>2005</v>
      </c>
      <c r="C1607" t="s">
        <v>90</v>
      </c>
      <c r="D1607" t="s">
        <v>90</v>
      </c>
      <c r="E1607">
        <v>1</v>
      </c>
      <c r="F1607">
        <v>0</v>
      </c>
      <c r="G1607">
        <v>1</v>
      </c>
      <c r="H1607">
        <v>1</v>
      </c>
      <c r="I1607" s="1">
        <f>G1607+H1607</f>
        <v>2</v>
      </c>
      <c r="J1607">
        <v>1</v>
      </c>
      <c r="K1607">
        <v>1</v>
      </c>
      <c r="L1607" t="s">
        <v>90</v>
      </c>
      <c r="M1607">
        <v>0</v>
      </c>
      <c r="N1607" t="s">
        <v>90</v>
      </c>
      <c r="O1607">
        <v>1</v>
      </c>
      <c r="P1607">
        <v>1</v>
      </c>
      <c r="Q1607">
        <v>1</v>
      </c>
      <c r="R1607">
        <v>0</v>
      </c>
      <c r="S1607" t="s">
        <v>90</v>
      </c>
      <c r="T1607" t="s">
        <v>90</v>
      </c>
      <c r="U1607" t="s">
        <v>90</v>
      </c>
      <c r="V1607">
        <v>0</v>
      </c>
      <c r="W1607">
        <v>0</v>
      </c>
      <c r="X1607">
        <v>0</v>
      </c>
      <c r="Y1607">
        <v>1</v>
      </c>
      <c r="Z1607">
        <v>1</v>
      </c>
      <c r="AA1607">
        <v>0</v>
      </c>
      <c r="AB1607">
        <v>0</v>
      </c>
      <c r="AC1607">
        <v>40533</v>
      </c>
      <c r="AD1607">
        <f>AC1607/AY1607</f>
        <v>2.8952142857142857E-2</v>
      </c>
      <c r="AE1607">
        <v>0</v>
      </c>
      <c r="AF1607">
        <f>AE1607/AY1607</f>
        <v>0</v>
      </c>
      <c r="AG1607">
        <f>LN(AE1607+1)/LN(AY1607)</f>
        <v>0</v>
      </c>
      <c r="AH1607">
        <v>1</v>
      </c>
      <c r="AI1607">
        <v>0</v>
      </c>
      <c r="AJ1607">
        <v>1</v>
      </c>
      <c r="AK1607">
        <v>1</v>
      </c>
      <c r="AL1607">
        <v>0</v>
      </c>
      <c r="AM1607" s="1">
        <f>(AI1607+AK1607+AJ1607)*(0.75+0.25*AL1607)</f>
        <v>1.5</v>
      </c>
      <c r="AN1607">
        <v>0</v>
      </c>
      <c r="AO1607">
        <v>0</v>
      </c>
      <c r="AP1607">
        <v>0</v>
      </c>
      <c r="AQ1607">
        <v>0.5</v>
      </c>
      <c r="AR1607">
        <v>1</v>
      </c>
      <c r="AS1607">
        <f>IF(AR1607&gt;0.75,AR1607,0)</f>
        <v>1</v>
      </c>
      <c r="AT1607">
        <v>0</v>
      </c>
      <c r="AU1607" t="s">
        <v>90</v>
      </c>
      <c r="AV1607">
        <v>1</v>
      </c>
      <c r="AW1607">
        <v>2</v>
      </c>
      <c r="AX1607">
        <v>0</v>
      </c>
      <c r="AY1607" s="9">
        <v>1400000</v>
      </c>
    </row>
    <row r="1608" spans="1:51" ht="12.75" customHeight="1" x14ac:dyDescent="0.2">
      <c r="A1608" t="s">
        <v>40</v>
      </c>
      <c r="B1608">
        <v>2005</v>
      </c>
      <c r="C1608" t="s">
        <v>90</v>
      </c>
      <c r="D1608" t="s">
        <v>90</v>
      </c>
      <c r="E1608">
        <v>1</v>
      </c>
      <c r="F1608">
        <v>0</v>
      </c>
      <c r="G1608">
        <v>1</v>
      </c>
      <c r="H1608">
        <v>0</v>
      </c>
      <c r="I1608" s="1">
        <f>G1608+H1608</f>
        <v>1</v>
      </c>
      <c r="J1608">
        <v>0</v>
      </c>
      <c r="K1608">
        <v>0</v>
      </c>
      <c r="L1608" t="s">
        <v>90</v>
      </c>
      <c r="M1608">
        <v>0</v>
      </c>
      <c r="N1608" t="s">
        <v>90</v>
      </c>
      <c r="O1608">
        <v>1</v>
      </c>
      <c r="P1608">
        <v>1</v>
      </c>
      <c r="Q1608">
        <v>1</v>
      </c>
      <c r="R1608">
        <v>0</v>
      </c>
      <c r="S1608" t="s">
        <v>90</v>
      </c>
      <c r="T1608" t="s">
        <v>90</v>
      </c>
      <c r="U1608" t="s">
        <v>90</v>
      </c>
      <c r="V1608">
        <v>0</v>
      </c>
      <c r="W1608">
        <v>0</v>
      </c>
      <c r="X1608">
        <v>1</v>
      </c>
      <c r="Y1608">
        <v>1</v>
      </c>
      <c r="Z1608">
        <v>1</v>
      </c>
      <c r="AA1608">
        <v>0</v>
      </c>
      <c r="AB1608">
        <v>0</v>
      </c>
      <c r="AC1608">
        <v>108103</v>
      </c>
      <c r="AD1608">
        <f>AC1608/AY1608</f>
        <v>0.62895193102084035</v>
      </c>
      <c r="AE1608">
        <v>743.83600000000001</v>
      </c>
      <c r="AF1608">
        <f>AE1608/AY1608</f>
        <v>4.3276975529154401E-3</v>
      </c>
      <c r="AG1608">
        <f>LN(AE1608+1)/LN(AY1608)</f>
        <v>0.5486035924400442</v>
      </c>
      <c r="AH1608">
        <v>0.5</v>
      </c>
      <c r="AI1608">
        <v>0</v>
      </c>
      <c r="AJ1608">
        <v>1</v>
      </c>
      <c r="AK1608">
        <v>1</v>
      </c>
      <c r="AL1608">
        <v>1</v>
      </c>
      <c r="AM1608" s="1">
        <f>(AI1608+AK1608+AJ1608)*(0.75+0.25*AL1608)</f>
        <v>2</v>
      </c>
      <c r="AN1608">
        <v>0</v>
      </c>
      <c r="AO1608">
        <v>0</v>
      </c>
      <c r="AP1608">
        <v>0</v>
      </c>
      <c r="AQ1608">
        <v>1</v>
      </c>
      <c r="AR1608">
        <v>0</v>
      </c>
      <c r="AS1608">
        <f>IF(AR1608&gt;0.75,AR1608,0)</f>
        <v>0</v>
      </c>
      <c r="AT1608">
        <v>0</v>
      </c>
      <c r="AU1608" t="s">
        <v>90</v>
      </c>
      <c r="AV1608">
        <v>0</v>
      </c>
      <c r="AW1608">
        <v>2</v>
      </c>
      <c r="AX1608">
        <v>1</v>
      </c>
      <c r="AY1608">
        <v>171878</v>
      </c>
    </row>
    <row r="1609" spans="1:51" ht="12.75" customHeight="1" x14ac:dyDescent="0.2">
      <c r="A1609" t="s">
        <v>41</v>
      </c>
      <c r="B1609">
        <v>2005</v>
      </c>
      <c r="C1609" t="s">
        <v>90</v>
      </c>
      <c r="D1609" t="s">
        <v>90</v>
      </c>
      <c r="E1609">
        <v>0</v>
      </c>
      <c r="F1609">
        <v>0</v>
      </c>
      <c r="G1609">
        <v>1</v>
      </c>
      <c r="H1609">
        <v>1</v>
      </c>
      <c r="I1609" s="1">
        <f>G1609+H1609</f>
        <v>2</v>
      </c>
      <c r="J1609">
        <v>0</v>
      </c>
      <c r="K1609">
        <v>1</v>
      </c>
      <c r="L1609" t="s">
        <v>90</v>
      </c>
      <c r="M1609">
        <v>2</v>
      </c>
      <c r="N1609" t="s">
        <v>90</v>
      </c>
      <c r="O1609">
        <v>0</v>
      </c>
      <c r="P1609">
        <v>1</v>
      </c>
      <c r="Q1609">
        <v>1</v>
      </c>
      <c r="R1609">
        <v>2</v>
      </c>
      <c r="S1609" t="s">
        <v>90</v>
      </c>
      <c r="T1609" t="s">
        <v>90</v>
      </c>
      <c r="U1609" t="s">
        <v>90</v>
      </c>
      <c r="V1609">
        <v>0</v>
      </c>
      <c r="W1609">
        <v>0</v>
      </c>
      <c r="X1609">
        <v>0</v>
      </c>
      <c r="Y1609">
        <v>1</v>
      </c>
      <c r="Z1609">
        <v>1</v>
      </c>
      <c r="AA1609">
        <v>0</v>
      </c>
      <c r="AB1609">
        <v>0</v>
      </c>
      <c r="AC1609">
        <v>426162</v>
      </c>
      <c r="AD1609">
        <f>AC1609/AY1609</f>
        <v>2.5455881298831624</v>
      </c>
      <c r="AE1609">
        <v>0</v>
      </c>
      <c r="AF1609">
        <f>AE1609/AY1609</f>
        <v>0</v>
      </c>
      <c r="AG1609">
        <f>LN(AE1609+1)/LN(AY1609)</f>
        <v>0</v>
      </c>
      <c r="AH1609">
        <v>1</v>
      </c>
      <c r="AI1609">
        <v>0</v>
      </c>
      <c r="AJ1609">
        <v>1</v>
      </c>
      <c r="AK1609">
        <v>1</v>
      </c>
      <c r="AL1609">
        <v>1</v>
      </c>
      <c r="AM1609" s="1">
        <f>(AI1609+AK1609+AJ1609)*(0.75+0.25*AL1609)</f>
        <v>2</v>
      </c>
      <c r="AN1609">
        <v>0</v>
      </c>
      <c r="AO1609">
        <v>0</v>
      </c>
      <c r="AP1609">
        <v>1</v>
      </c>
      <c r="AQ1609">
        <v>1</v>
      </c>
      <c r="AR1609">
        <v>0</v>
      </c>
      <c r="AS1609">
        <f>IF(AR1609&gt;0.75,AR1609,0)</f>
        <v>0</v>
      </c>
      <c r="AT1609">
        <v>0</v>
      </c>
      <c r="AU1609" t="s">
        <v>90</v>
      </c>
      <c r="AV1609">
        <v>0</v>
      </c>
      <c r="AW1609">
        <v>2</v>
      </c>
      <c r="AX1609">
        <v>0</v>
      </c>
      <c r="AY1609">
        <v>167412</v>
      </c>
    </row>
    <row r="1610" spans="1:51" ht="12.75" customHeight="1" x14ac:dyDescent="0.2">
      <c r="A1610" t="s">
        <v>42</v>
      </c>
      <c r="B1610">
        <v>2005</v>
      </c>
      <c r="C1610" t="s">
        <v>90</v>
      </c>
      <c r="D1610" t="s">
        <v>90</v>
      </c>
      <c r="E1610">
        <v>0</v>
      </c>
      <c r="F1610">
        <v>0</v>
      </c>
      <c r="G1610">
        <v>1</v>
      </c>
      <c r="H1610">
        <v>1</v>
      </c>
      <c r="I1610" s="1">
        <f>G1610+H1610</f>
        <v>2</v>
      </c>
      <c r="J1610">
        <v>0</v>
      </c>
      <c r="K1610">
        <v>1</v>
      </c>
      <c r="L1610" t="s">
        <v>90</v>
      </c>
      <c r="M1610">
        <v>0</v>
      </c>
      <c r="N1610" t="s">
        <v>90</v>
      </c>
      <c r="O1610">
        <v>0</v>
      </c>
      <c r="P1610">
        <v>1</v>
      </c>
      <c r="Q1610">
        <v>1</v>
      </c>
      <c r="R1610">
        <v>0</v>
      </c>
      <c r="S1610" t="s">
        <v>90</v>
      </c>
      <c r="T1610" t="s">
        <v>90</v>
      </c>
      <c r="U1610" t="s">
        <v>90</v>
      </c>
      <c r="V1610">
        <v>0</v>
      </c>
      <c r="W1610">
        <v>1</v>
      </c>
      <c r="X1610">
        <v>0</v>
      </c>
      <c r="Y1610">
        <v>1</v>
      </c>
      <c r="Z1610">
        <v>1</v>
      </c>
      <c r="AA1610">
        <v>0</v>
      </c>
      <c r="AB1610">
        <v>0</v>
      </c>
      <c r="AC1610">
        <v>169</v>
      </c>
      <c r="AD1610">
        <f>AC1610/AY1610</f>
        <v>5.3575957392848084E-3</v>
      </c>
      <c r="AH1610">
        <v>0</v>
      </c>
      <c r="AI1610">
        <v>0</v>
      </c>
      <c r="AJ1610">
        <v>0</v>
      </c>
      <c r="AK1610">
        <v>0</v>
      </c>
      <c r="AL1610">
        <v>0</v>
      </c>
      <c r="AM1610" s="1">
        <f>(AI1610+AK1610+AJ1610)*(0.75+0.25*AL1610)</f>
        <v>0</v>
      </c>
      <c r="AN1610">
        <v>0</v>
      </c>
      <c r="AO1610">
        <v>0</v>
      </c>
      <c r="AP1610">
        <v>0</v>
      </c>
      <c r="AQ1610">
        <v>0</v>
      </c>
      <c r="AR1610">
        <v>0</v>
      </c>
      <c r="AS1610">
        <f>IF(AR1610&gt;0.75,AR1610,0)</f>
        <v>0</v>
      </c>
      <c r="AT1610">
        <v>0</v>
      </c>
      <c r="AU1610" t="s">
        <v>90</v>
      </c>
      <c r="AV1610">
        <v>0</v>
      </c>
      <c r="AW1610">
        <v>2</v>
      </c>
      <c r="AX1610">
        <v>1</v>
      </c>
      <c r="AY1610">
        <v>31544</v>
      </c>
    </row>
    <row r="1611" spans="1:51" ht="12.75" customHeight="1" x14ac:dyDescent="0.2">
      <c r="A1611" t="s">
        <v>43</v>
      </c>
      <c r="B1611">
        <v>2005</v>
      </c>
      <c r="C1611" t="s">
        <v>90</v>
      </c>
      <c r="D1611" t="s">
        <v>90</v>
      </c>
      <c r="E1611">
        <v>0</v>
      </c>
      <c r="F1611">
        <v>0</v>
      </c>
      <c r="G1611">
        <v>1</v>
      </c>
      <c r="H1611">
        <v>0</v>
      </c>
      <c r="I1611" s="1">
        <f>G1611+H1611</f>
        <v>1</v>
      </c>
      <c r="J1611">
        <v>0</v>
      </c>
      <c r="K1611">
        <v>1</v>
      </c>
      <c r="L1611" t="s">
        <v>90</v>
      </c>
      <c r="M1611">
        <v>0</v>
      </c>
      <c r="N1611" t="s">
        <v>90</v>
      </c>
      <c r="O1611">
        <v>1</v>
      </c>
      <c r="P1611">
        <v>1</v>
      </c>
      <c r="Q1611">
        <v>1</v>
      </c>
      <c r="R1611">
        <v>0</v>
      </c>
      <c r="S1611" t="s">
        <v>90</v>
      </c>
      <c r="T1611" t="s">
        <v>90</v>
      </c>
      <c r="U1611" t="s">
        <v>90</v>
      </c>
      <c r="V1611">
        <v>0</v>
      </c>
      <c r="W1611">
        <v>0</v>
      </c>
      <c r="X1611">
        <v>0</v>
      </c>
      <c r="Y1611">
        <v>1</v>
      </c>
      <c r="Z1611">
        <v>1</v>
      </c>
      <c r="AA1611">
        <v>0</v>
      </c>
      <c r="AB1611">
        <v>0</v>
      </c>
      <c r="AC1611">
        <v>29077</v>
      </c>
      <c r="AD1611">
        <f>AC1611/AY1611</f>
        <v>4.6913747565735235E-2</v>
      </c>
      <c r="AH1611">
        <v>0</v>
      </c>
      <c r="AI1611">
        <v>0</v>
      </c>
      <c r="AJ1611">
        <v>1</v>
      </c>
      <c r="AK1611">
        <v>1</v>
      </c>
      <c r="AL1611">
        <v>1</v>
      </c>
      <c r="AM1611" s="1">
        <f>(AI1611+AK1611+AJ1611)*(0.75+0.25*AL1611)</f>
        <v>2</v>
      </c>
      <c r="AN1611">
        <v>0</v>
      </c>
      <c r="AO1611">
        <v>0</v>
      </c>
      <c r="AP1611">
        <v>0.75</v>
      </c>
      <c r="AQ1611">
        <v>1</v>
      </c>
      <c r="AR1611">
        <v>0</v>
      </c>
      <c r="AS1611">
        <f>IF(AR1611&gt;0.75,AR1611,0)</f>
        <v>0</v>
      </c>
      <c r="AT1611">
        <v>0</v>
      </c>
      <c r="AU1611" t="s">
        <v>90</v>
      </c>
      <c r="AV1611">
        <v>0</v>
      </c>
      <c r="AW1611">
        <v>2</v>
      </c>
      <c r="AX1611">
        <v>1</v>
      </c>
      <c r="AY1611">
        <v>619797</v>
      </c>
    </row>
    <row r="1612" spans="1:51" ht="12.75" customHeight="1" x14ac:dyDescent="0.2">
      <c r="A1612" t="s">
        <v>45</v>
      </c>
      <c r="B1612">
        <v>2005</v>
      </c>
      <c r="C1612" t="s">
        <v>90</v>
      </c>
      <c r="D1612" t="s">
        <v>90</v>
      </c>
      <c r="E1612">
        <v>1</v>
      </c>
      <c r="F1612">
        <v>0</v>
      </c>
      <c r="G1612">
        <v>1</v>
      </c>
      <c r="H1612">
        <v>1</v>
      </c>
      <c r="I1612" s="1">
        <f>G1612+H1612</f>
        <v>2</v>
      </c>
      <c r="J1612">
        <v>1</v>
      </c>
      <c r="K1612">
        <v>1</v>
      </c>
      <c r="L1612" t="s">
        <v>90</v>
      </c>
      <c r="M1612">
        <v>0</v>
      </c>
      <c r="N1612" t="s">
        <v>90</v>
      </c>
      <c r="O1612">
        <v>1</v>
      </c>
      <c r="P1612">
        <v>1</v>
      </c>
      <c r="Q1612">
        <v>1</v>
      </c>
      <c r="R1612">
        <v>0</v>
      </c>
      <c r="S1612" t="s">
        <v>90</v>
      </c>
      <c r="T1612" t="s">
        <v>90</v>
      </c>
      <c r="U1612" t="s">
        <v>90</v>
      </c>
      <c r="V1612">
        <v>0</v>
      </c>
      <c r="W1612">
        <v>0</v>
      </c>
      <c r="X1612">
        <v>0</v>
      </c>
      <c r="Y1612">
        <v>0</v>
      </c>
      <c r="Z1612">
        <v>1</v>
      </c>
      <c r="AA1612">
        <v>0</v>
      </c>
      <c r="AB1612">
        <v>0</v>
      </c>
      <c r="AC1612">
        <v>0</v>
      </c>
      <c r="AD1612">
        <f>AC1612/AY1612</f>
        <v>0</v>
      </c>
      <c r="AE1612">
        <v>0</v>
      </c>
      <c r="AF1612">
        <f>AE1612/AY1612</f>
        <v>0</v>
      </c>
      <c r="AG1612">
        <f>LN(AE1612+1)/LN(AY1612)</f>
        <v>0</v>
      </c>
      <c r="AH1612">
        <v>0</v>
      </c>
      <c r="AI1612">
        <v>0</v>
      </c>
      <c r="AJ1612">
        <v>1</v>
      </c>
      <c r="AK1612">
        <v>1</v>
      </c>
      <c r="AL1612">
        <v>1</v>
      </c>
      <c r="AM1612" s="1">
        <f>(AI1612+AK1612+AJ1612)*(0.75+0.25*AL1612)</f>
        <v>2</v>
      </c>
      <c r="AN1612">
        <v>0</v>
      </c>
      <c r="AO1612">
        <v>0</v>
      </c>
      <c r="AP1612">
        <v>0</v>
      </c>
      <c r="AQ1612">
        <v>0</v>
      </c>
      <c r="AR1612">
        <v>0</v>
      </c>
      <c r="AS1612">
        <f>IF(AR1612&gt;0.75,AR1612,0)</f>
        <v>0</v>
      </c>
      <c r="AT1612">
        <v>0</v>
      </c>
      <c r="AU1612" t="s">
        <v>90</v>
      </c>
      <c r="AV1612">
        <v>0</v>
      </c>
      <c r="AW1612">
        <v>2</v>
      </c>
      <c r="AX1612">
        <v>1</v>
      </c>
      <c r="AY1612">
        <v>284760</v>
      </c>
    </row>
    <row r="1613" spans="1:51" ht="12.75" customHeight="1" x14ac:dyDescent="0.2">
      <c r="A1613" t="s">
        <v>47</v>
      </c>
      <c r="B1613">
        <v>2005</v>
      </c>
      <c r="C1613" t="s">
        <v>90</v>
      </c>
      <c r="D1613" t="s">
        <v>90</v>
      </c>
      <c r="E1613">
        <v>0.5</v>
      </c>
      <c r="F1613">
        <v>0</v>
      </c>
      <c r="G1613">
        <v>1</v>
      </c>
      <c r="H1613">
        <v>1</v>
      </c>
      <c r="I1613" s="1">
        <f>G1613+H1613</f>
        <v>2</v>
      </c>
      <c r="J1613">
        <v>0</v>
      </c>
      <c r="K1613">
        <v>1</v>
      </c>
      <c r="L1613" t="s">
        <v>90</v>
      </c>
      <c r="M1613">
        <v>0</v>
      </c>
      <c r="N1613" t="s">
        <v>90</v>
      </c>
      <c r="O1613">
        <v>1</v>
      </c>
      <c r="P1613">
        <v>1</v>
      </c>
      <c r="Q1613">
        <v>1</v>
      </c>
      <c r="R1613">
        <v>0</v>
      </c>
      <c r="S1613" t="s">
        <v>90</v>
      </c>
      <c r="T1613" t="s">
        <v>90</v>
      </c>
      <c r="U1613" t="s">
        <v>90</v>
      </c>
      <c r="V1613">
        <v>0</v>
      </c>
      <c r="W1613">
        <v>0</v>
      </c>
      <c r="X1613">
        <v>0</v>
      </c>
      <c r="Y1613">
        <v>0</v>
      </c>
      <c r="Z1613">
        <v>0</v>
      </c>
      <c r="AA1613">
        <v>0</v>
      </c>
      <c r="AB1613">
        <v>0</v>
      </c>
      <c r="AC1613">
        <v>0</v>
      </c>
      <c r="AD1613">
        <f>AC1613/AY1613</f>
        <v>0</v>
      </c>
      <c r="AE1613">
        <v>0</v>
      </c>
      <c r="AF1613">
        <f>AE1613/AY1613</f>
        <v>0</v>
      </c>
      <c r="AG1613">
        <f>LN(AE1613+1)/LN(AY1613)</f>
        <v>0</v>
      </c>
      <c r="AH1613">
        <v>0</v>
      </c>
      <c r="AI1613">
        <v>0</v>
      </c>
      <c r="AJ1613">
        <v>1</v>
      </c>
      <c r="AK1613">
        <v>1</v>
      </c>
      <c r="AL1613">
        <v>1</v>
      </c>
      <c r="AM1613" s="1">
        <f>(AI1613+AK1613+AJ1613)*(0.75+0.25*AL1613)</f>
        <v>2</v>
      </c>
      <c r="AN1613">
        <v>0</v>
      </c>
      <c r="AO1613">
        <v>0</v>
      </c>
      <c r="AP1613">
        <v>0</v>
      </c>
      <c r="AQ1613">
        <v>1</v>
      </c>
      <c r="AR1613">
        <v>0</v>
      </c>
      <c r="AS1613">
        <f>IF(AR1613&gt;0.75,AR1613,0)</f>
        <v>0</v>
      </c>
      <c r="AT1613">
        <v>0</v>
      </c>
      <c r="AU1613" t="s">
        <v>90</v>
      </c>
      <c r="AV1613">
        <v>0</v>
      </c>
      <c r="AW1613">
        <v>2</v>
      </c>
      <c r="AX1613">
        <v>0</v>
      </c>
      <c r="AY1613">
        <v>44698.2</v>
      </c>
    </row>
    <row r="1614" spans="1:51" ht="12.75" customHeight="1" x14ac:dyDescent="0.2">
      <c r="A1614" t="s">
        <v>48</v>
      </c>
      <c r="B1614">
        <v>2005</v>
      </c>
      <c r="C1614" t="s">
        <v>90</v>
      </c>
      <c r="D1614" t="s">
        <v>90</v>
      </c>
      <c r="E1614">
        <v>0</v>
      </c>
      <c r="F1614">
        <v>0</v>
      </c>
      <c r="G1614">
        <v>1</v>
      </c>
      <c r="H1614">
        <v>0</v>
      </c>
      <c r="I1614" s="1">
        <f>G1614+H1614</f>
        <v>1</v>
      </c>
      <c r="J1614">
        <v>0</v>
      </c>
      <c r="K1614">
        <v>1</v>
      </c>
      <c r="L1614" t="s">
        <v>90</v>
      </c>
      <c r="M1614">
        <v>0</v>
      </c>
      <c r="N1614" t="s">
        <v>90</v>
      </c>
      <c r="O1614">
        <v>1</v>
      </c>
      <c r="P1614">
        <v>0</v>
      </c>
      <c r="Q1614">
        <v>1</v>
      </c>
      <c r="R1614">
        <v>0</v>
      </c>
      <c r="S1614" t="s">
        <v>90</v>
      </c>
      <c r="T1614">
        <v>0</v>
      </c>
      <c r="U1614">
        <v>0</v>
      </c>
      <c r="V1614">
        <v>0</v>
      </c>
      <c r="W1614">
        <v>0</v>
      </c>
      <c r="X1614">
        <v>0</v>
      </c>
      <c r="Y1614">
        <v>1</v>
      </c>
      <c r="Z1614">
        <v>1</v>
      </c>
      <c r="AA1614">
        <v>0</v>
      </c>
      <c r="AB1614">
        <v>0</v>
      </c>
      <c r="AC1614">
        <v>25</v>
      </c>
      <c r="AD1614">
        <f>AC1614/AY1614</f>
        <v>6.0231094664006852E-4</v>
      </c>
      <c r="AE1614">
        <v>0</v>
      </c>
      <c r="AF1614">
        <f>AE1614/AY1614</f>
        <v>0</v>
      </c>
      <c r="AG1614">
        <f>LN(AE1614+1)/LN(AY1614)</f>
        <v>0</v>
      </c>
      <c r="AH1614">
        <v>1</v>
      </c>
      <c r="AI1614">
        <v>0</v>
      </c>
      <c r="AJ1614">
        <v>1</v>
      </c>
      <c r="AK1614">
        <v>1</v>
      </c>
      <c r="AL1614">
        <v>0</v>
      </c>
      <c r="AM1614" s="1">
        <f>(AI1614+AK1614+AJ1614)*(0.75+0.25*AL1614)</f>
        <v>1.5</v>
      </c>
      <c r="AN1614">
        <v>0</v>
      </c>
      <c r="AO1614">
        <v>0</v>
      </c>
      <c r="AP1614">
        <v>0.75</v>
      </c>
      <c r="AQ1614">
        <v>0</v>
      </c>
      <c r="AR1614">
        <v>0</v>
      </c>
      <c r="AS1614">
        <f>IF(AR1614&gt;0.75,AR1614,0)</f>
        <v>0</v>
      </c>
      <c r="AT1614">
        <v>0</v>
      </c>
      <c r="AU1614" t="s">
        <v>90</v>
      </c>
      <c r="AV1614">
        <v>0</v>
      </c>
      <c r="AW1614">
        <v>2</v>
      </c>
      <c r="AX1614">
        <v>1</v>
      </c>
      <c r="AY1614">
        <v>41506.800000000003</v>
      </c>
    </row>
    <row r="1615" spans="1:51" ht="12.75" customHeight="1" x14ac:dyDescent="0.2">
      <c r="A1615" t="s">
        <v>49</v>
      </c>
      <c r="B1615">
        <v>2005</v>
      </c>
      <c r="C1615" t="s">
        <v>90</v>
      </c>
      <c r="D1615" t="s">
        <v>90</v>
      </c>
      <c r="E1615">
        <v>0</v>
      </c>
      <c r="F1615">
        <v>0</v>
      </c>
      <c r="G1615">
        <v>1</v>
      </c>
      <c r="H1615">
        <v>1</v>
      </c>
      <c r="I1615" s="1">
        <f>G1615+H1615</f>
        <v>2</v>
      </c>
      <c r="J1615">
        <v>0</v>
      </c>
      <c r="K1615">
        <v>0</v>
      </c>
      <c r="L1615" t="s">
        <v>90</v>
      </c>
      <c r="M1615">
        <v>0</v>
      </c>
      <c r="N1615" t="s">
        <v>90</v>
      </c>
      <c r="O1615">
        <v>1</v>
      </c>
      <c r="P1615">
        <v>1</v>
      </c>
      <c r="Q1615">
        <v>1</v>
      </c>
      <c r="R1615">
        <v>1</v>
      </c>
      <c r="S1615" t="s">
        <v>90</v>
      </c>
      <c r="T1615" t="s">
        <v>90</v>
      </c>
      <c r="U1615" t="s">
        <v>90</v>
      </c>
      <c r="V1615" t="s">
        <v>90</v>
      </c>
      <c r="W1615">
        <v>0</v>
      </c>
      <c r="X1615">
        <v>1</v>
      </c>
      <c r="Y1615">
        <v>1</v>
      </c>
      <c r="Z1615">
        <v>1</v>
      </c>
      <c r="AA1615">
        <v>0</v>
      </c>
      <c r="AB1615">
        <v>0</v>
      </c>
      <c r="AC1615">
        <v>852638</v>
      </c>
      <c r="AD1615">
        <f>AC1615/AY1615</f>
        <v>1.8333422925003171</v>
      </c>
      <c r="AE1615">
        <v>1752.2</v>
      </c>
      <c r="AF1615">
        <f>AE1615/AY1615</f>
        <v>3.7675805733723526E-3</v>
      </c>
      <c r="AG1615">
        <f>LN(AE1615+1)/LN(AY1615)</f>
        <v>0.57235454252999951</v>
      </c>
      <c r="AH1615">
        <v>1</v>
      </c>
      <c r="AI1615">
        <v>0</v>
      </c>
      <c r="AJ1615">
        <v>0</v>
      </c>
      <c r="AK1615">
        <v>1</v>
      </c>
      <c r="AL1615">
        <v>1</v>
      </c>
      <c r="AM1615" s="1">
        <f>(AI1615+AK1615+AJ1615)*(0.75+0.25*AL1615)</f>
        <v>1</v>
      </c>
      <c r="AN1615">
        <v>0</v>
      </c>
      <c r="AO1615">
        <v>0</v>
      </c>
      <c r="AP1615">
        <v>0.75</v>
      </c>
      <c r="AQ1615">
        <v>1</v>
      </c>
      <c r="AR1615">
        <v>0</v>
      </c>
      <c r="AS1615">
        <f>IF(AR1615&gt;0.75,AR1615,0)</f>
        <v>0</v>
      </c>
      <c r="AT1615">
        <v>0</v>
      </c>
      <c r="AU1615" t="s">
        <v>90</v>
      </c>
      <c r="AV1615">
        <v>1</v>
      </c>
      <c r="AW1615">
        <v>2</v>
      </c>
      <c r="AX1615">
        <v>0</v>
      </c>
      <c r="AY1615">
        <v>465073</v>
      </c>
    </row>
    <row r="1616" spans="1:51" ht="12.75" customHeight="1" x14ac:dyDescent="0.2">
      <c r="A1616" t="s">
        <v>50</v>
      </c>
      <c r="B1616">
        <v>2005</v>
      </c>
      <c r="C1616" t="s">
        <v>90</v>
      </c>
      <c r="D1616" t="s">
        <v>90</v>
      </c>
      <c r="E1616">
        <v>0</v>
      </c>
      <c r="F1616">
        <v>0</v>
      </c>
      <c r="G1616">
        <v>1</v>
      </c>
      <c r="H1616">
        <v>1</v>
      </c>
      <c r="I1616" s="1">
        <f>G1616+H1616</f>
        <v>2</v>
      </c>
      <c r="J1616">
        <v>0</v>
      </c>
      <c r="K1616">
        <v>1</v>
      </c>
      <c r="L1616" t="s">
        <v>90</v>
      </c>
      <c r="M1616">
        <v>0</v>
      </c>
      <c r="N1616" t="s">
        <v>90</v>
      </c>
      <c r="O1616">
        <v>1</v>
      </c>
      <c r="P1616">
        <v>1</v>
      </c>
      <c r="Q1616">
        <v>1</v>
      </c>
      <c r="R1616">
        <v>0</v>
      </c>
      <c r="S1616" t="s">
        <v>90</v>
      </c>
      <c r="T1616" t="s">
        <v>90</v>
      </c>
      <c r="U1616" t="s">
        <v>90</v>
      </c>
      <c r="V1616" t="s">
        <v>90</v>
      </c>
      <c r="W1616">
        <v>0</v>
      </c>
      <c r="X1616">
        <v>1</v>
      </c>
      <c r="Y1616">
        <v>1</v>
      </c>
      <c r="Z1616">
        <v>1</v>
      </c>
      <c r="AA1616">
        <v>0</v>
      </c>
      <c r="AB1616">
        <v>0</v>
      </c>
      <c r="AC1616">
        <v>798299</v>
      </c>
      <c r="AD1616">
        <f>AC1616/AY1616</f>
        <v>4.0990541817285573</v>
      </c>
      <c r="AE1616">
        <v>2405.0909999999999</v>
      </c>
      <c r="AF1616">
        <f>AE1616/AY1616</f>
        <v>1.2349506038448898E-2</v>
      </c>
      <c r="AG1616">
        <f>LN(AE1616+1)/LN(AY1616)</f>
        <v>0.63925202802721759</v>
      </c>
      <c r="AH1616">
        <v>0.5</v>
      </c>
      <c r="AI1616">
        <v>0</v>
      </c>
      <c r="AJ1616">
        <v>1</v>
      </c>
      <c r="AK1616">
        <v>1</v>
      </c>
      <c r="AL1616">
        <v>1</v>
      </c>
      <c r="AM1616" s="1">
        <f>(AI1616+AK1616+AJ1616)*(0.75+0.25*AL1616)</f>
        <v>2</v>
      </c>
      <c r="AN1616">
        <v>0</v>
      </c>
      <c r="AO1616">
        <v>0</v>
      </c>
      <c r="AP1616">
        <v>0</v>
      </c>
      <c r="AQ1616">
        <v>0</v>
      </c>
      <c r="AR1616">
        <v>0</v>
      </c>
      <c r="AS1616">
        <f>IF(AR1616&gt;0.75,AR1616,0)</f>
        <v>0</v>
      </c>
      <c r="AT1616">
        <v>0</v>
      </c>
      <c r="AU1616" t="s">
        <v>90</v>
      </c>
      <c r="AV1616">
        <v>0</v>
      </c>
      <c r="AW1616">
        <v>2</v>
      </c>
      <c r="AX1616">
        <v>0</v>
      </c>
      <c r="AY1616">
        <v>194752</v>
      </c>
    </row>
    <row r="1617" spans="1:51" ht="12.75" customHeight="1" x14ac:dyDescent="0.2">
      <c r="A1617" t="s">
        <v>51</v>
      </c>
      <c r="B1617">
        <v>2005</v>
      </c>
      <c r="C1617" t="s">
        <v>90</v>
      </c>
      <c r="D1617" t="s">
        <v>90</v>
      </c>
      <c r="E1617">
        <v>0</v>
      </c>
      <c r="F1617">
        <v>0</v>
      </c>
      <c r="G1617">
        <v>1</v>
      </c>
      <c r="H1617">
        <v>1</v>
      </c>
      <c r="I1617" s="1">
        <f>G1617+H1617</f>
        <v>2</v>
      </c>
      <c r="J1617">
        <v>0</v>
      </c>
      <c r="K1617">
        <v>0</v>
      </c>
      <c r="L1617" t="s">
        <v>90</v>
      </c>
      <c r="M1617">
        <v>0</v>
      </c>
      <c r="N1617" t="s">
        <v>90</v>
      </c>
      <c r="O1617">
        <v>1</v>
      </c>
      <c r="P1617">
        <v>0</v>
      </c>
      <c r="Q1617">
        <v>1</v>
      </c>
      <c r="R1617">
        <v>0</v>
      </c>
      <c r="S1617" t="s">
        <v>90</v>
      </c>
      <c r="T1617" t="s">
        <v>90</v>
      </c>
      <c r="U1617" t="s">
        <v>90</v>
      </c>
      <c r="V1617">
        <v>0</v>
      </c>
      <c r="W1617">
        <v>1</v>
      </c>
      <c r="X1617">
        <v>1</v>
      </c>
      <c r="Y1617">
        <v>1</v>
      </c>
      <c r="Z1617">
        <v>1</v>
      </c>
      <c r="AA1617">
        <v>0</v>
      </c>
      <c r="AB1617">
        <v>0</v>
      </c>
      <c r="AC1617">
        <v>229609</v>
      </c>
      <c r="AD1617">
        <f>AC1617/AY1617</f>
        <v>2.3774363625821096</v>
      </c>
      <c r="AE1617">
        <f>350.439+745.998</f>
        <v>1096.4370000000001</v>
      </c>
      <c r="AF1617">
        <f>AE1617/AY1617</f>
        <v>1.135281802142094E-2</v>
      </c>
      <c r="AG1617">
        <f>LN(AE1617+1)/LN(AY1617)</f>
        <v>0.609920317943352</v>
      </c>
      <c r="AH1617">
        <v>0</v>
      </c>
      <c r="AI1617">
        <v>0</v>
      </c>
      <c r="AJ1617">
        <v>0</v>
      </c>
      <c r="AK1617">
        <v>1</v>
      </c>
      <c r="AL1617">
        <v>1</v>
      </c>
      <c r="AM1617" s="1">
        <f>(AI1617+AK1617+AJ1617)*(0.75+0.25*AL1617)</f>
        <v>1</v>
      </c>
      <c r="AN1617">
        <v>0</v>
      </c>
      <c r="AO1617">
        <v>0</v>
      </c>
      <c r="AP1617">
        <v>0</v>
      </c>
      <c r="AQ1617">
        <v>0.5</v>
      </c>
      <c r="AR1617">
        <v>0</v>
      </c>
      <c r="AS1617">
        <f>IF(AR1617&gt;0.75,AR1617,0)</f>
        <v>0</v>
      </c>
      <c r="AT1617">
        <v>0</v>
      </c>
      <c r="AU1617" t="s">
        <v>90</v>
      </c>
      <c r="AV1617">
        <v>0</v>
      </c>
      <c r="AW1617">
        <v>2</v>
      </c>
      <c r="AX1617">
        <v>1</v>
      </c>
      <c r="AY1617">
        <v>96578.4</v>
      </c>
    </row>
    <row r="1618" spans="1:51" ht="12.75" customHeight="1" x14ac:dyDescent="0.2">
      <c r="A1618" t="s">
        <v>52</v>
      </c>
      <c r="B1618">
        <v>2005</v>
      </c>
      <c r="C1618" t="s">
        <v>90</v>
      </c>
      <c r="D1618" t="s">
        <v>90</v>
      </c>
      <c r="E1618">
        <v>0</v>
      </c>
      <c r="F1618">
        <v>0</v>
      </c>
      <c r="G1618">
        <v>1</v>
      </c>
      <c r="H1618">
        <v>0</v>
      </c>
      <c r="I1618" s="1">
        <f>G1618+H1618</f>
        <v>1</v>
      </c>
      <c r="J1618">
        <v>0</v>
      </c>
      <c r="K1618">
        <v>1</v>
      </c>
      <c r="L1618" t="s">
        <v>90</v>
      </c>
      <c r="M1618">
        <v>0</v>
      </c>
      <c r="N1618" t="s">
        <v>90</v>
      </c>
      <c r="O1618">
        <v>1</v>
      </c>
      <c r="P1618">
        <v>1</v>
      </c>
      <c r="Q1618">
        <v>1</v>
      </c>
      <c r="R1618">
        <v>1</v>
      </c>
      <c r="S1618" t="s">
        <v>90</v>
      </c>
      <c r="T1618" t="s">
        <v>90</v>
      </c>
      <c r="U1618" t="s">
        <v>90</v>
      </c>
      <c r="V1618">
        <v>0</v>
      </c>
      <c r="W1618">
        <v>0</v>
      </c>
      <c r="X1618">
        <v>0</v>
      </c>
      <c r="Y1618">
        <v>1</v>
      </c>
      <c r="Z1618">
        <v>1</v>
      </c>
      <c r="AA1618">
        <v>0</v>
      </c>
      <c r="AB1618">
        <v>0</v>
      </c>
      <c r="AC1618">
        <v>3801</v>
      </c>
      <c r="AD1618">
        <f>AC1618/AY1618</f>
        <v>4.2487692988692309E-2</v>
      </c>
      <c r="AE1618">
        <v>0</v>
      </c>
      <c r="AF1618">
        <f>AE1618/AY1618</f>
        <v>0</v>
      </c>
      <c r="AG1618">
        <f>LN(AE1618+1)/LN(AY1618)</f>
        <v>0</v>
      </c>
      <c r="AH1618">
        <v>1</v>
      </c>
      <c r="AI1618">
        <v>0</v>
      </c>
      <c r="AJ1618">
        <v>1</v>
      </c>
      <c r="AK1618">
        <v>1</v>
      </c>
      <c r="AL1618">
        <v>0</v>
      </c>
      <c r="AM1618" s="1">
        <f>(AI1618+AK1618+AJ1618)*(0.75+0.25*AL1618)</f>
        <v>1.5</v>
      </c>
      <c r="AN1618">
        <v>0</v>
      </c>
      <c r="AO1618">
        <v>0</v>
      </c>
      <c r="AP1618">
        <v>0</v>
      </c>
      <c r="AQ1618">
        <v>0</v>
      </c>
      <c r="AR1618">
        <v>1</v>
      </c>
      <c r="AS1618">
        <f>IF(AR1618&gt;0.75,AR1618,0)</f>
        <v>1</v>
      </c>
      <c r="AT1618">
        <v>0</v>
      </c>
      <c r="AU1618" t="s">
        <v>90</v>
      </c>
      <c r="AV1618">
        <v>1</v>
      </c>
      <c r="AW1618">
        <v>2</v>
      </c>
      <c r="AX1618">
        <v>0</v>
      </c>
      <c r="AY1618">
        <v>89461.2</v>
      </c>
    </row>
    <row r="1619" spans="1:51" ht="12.75" customHeight="1" x14ac:dyDescent="0.2">
      <c r="A1619" t="s">
        <v>53</v>
      </c>
      <c r="B1619">
        <v>2005</v>
      </c>
      <c r="C1619" t="s">
        <v>90</v>
      </c>
      <c r="D1619" t="s">
        <v>90</v>
      </c>
      <c r="E1619">
        <v>0</v>
      </c>
      <c r="F1619">
        <v>0</v>
      </c>
      <c r="G1619">
        <v>1</v>
      </c>
      <c r="H1619">
        <v>0</v>
      </c>
      <c r="I1619" s="1">
        <f>G1619+H1619</f>
        <v>1</v>
      </c>
      <c r="J1619">
        <v>0</v>
      </c>
      <c r="K1619">
        <v>1</v>
      </c>
      <c r="L1619" t="s">
        <v>90</v>
      </c>
      <c r="M1619">
        <v>0</v>
      </c>
      <c r="N1619" t="s">
        <v>90</v>
      </c>
      <c r="O1619">
        <v>1</v>
      </c>
      <c r="P1619">
        <v>1</v>
      </c>
      <c r="Q1619">
        <v>1</v>
      </c>
      <c r="R1619">
        <v>0</v>
      </c>
      <c r="S1619" t="s">
        <v>90</v>
      </c>
      <c r="T1619" t="s">
        <v>90</v>
      </c>
      <c r="U1619" t="s">
        <v>90</v>
      </c>
      <c r="V1619">
        <v>0</v>
      </c>
      <c r="W1619">
        <v>0</v>
      </c>
      <c r="X1619">
        <v>0</v>
      </c>
      <c r="Y1619">
        <v>1</v>
      </c>
      <c r="Z1619">
        <v>1</v>
      </c>
      <c r="AA1619">
        <v>0</v>
      </c>
      <c r="AB1619">
        <v>0</v>
      </c>
      <c r="AC1619">
        <v>14520</v>
      </c>
      <c r="AD1619">
        <f>AC1619/AY1619</f>
        <v>0.12159276472804924</v>
      </c>
      <c r="AE1619">
        <v>0</v>
      </c>
      <c r="AF1619">
        <f>AE1619/AY1619</f>
        <v>0</v>
      </c>
      <c r="AG1619">
        <f>LN(AE1619+1)/LN(AY1619)</f>
        <v>0</v>
      </c>
      <c r="AH1619">
        <v>0</v>
      </c>
      <c r="AI1619">
        <v>0</v>
      </c>
      <c r="AJ1619">
        <v>1</v>
      </c>
      <c r="AK1619">
        <v>1</v>
      </c>
      <c r="AL1619">
        <v>1</v>
      </c>
      <c r="AM1619" s="1">
        <f>(AI1619+AK1619+AJ1619)*(0.75+0.25*AL1619)</f>
        <v>2</v>
      </c>
      <c r="AN1619">
        <v>0</v>
      </c>
      <c r="AO1619">
        <v>0</v>
      </c>
      <c r="AP1619">
        <v>0</v>
      </c>
      <c r="AQ1619">
        <v>0</v>
      </c>
      <c r="AR1619">
        <v>0</v>
      </c>
      <c r="AS1619">
        <f>IF(AR1619&gt;0.75,AR1619,0)</f>
        <v>0</v>
      </c>
      <c r="AT1619">
        <v>0</v>
      </c>
      <c r="AU1619" t="s">
        <v>90</v>
      </c>
      <c r="AV1619">
        <v>0.5</v>
      </c>
      <c r="AW1619">
        <v>2</v>
      </c>
      <c r="AX1619">
        <v>0</v>
      </c>
      <c r="AY1619">
        <v>119415</v>
      </c>
    </row>
    <row r="1620" spans="1:51" ht="12.75" customHeight="1" x14ac:dyDescent="0.2">
      <c r="A1620" t="s">
        <v>54</v>
      </c>
      <c r="B1620">
        <v>2005</v>
      </c>
      <c r="C1620" t="s">
        <v>90</v>
      </c>
      <c r="D1620" t="s">
        <v>90</v>
      </c>
      <c r="E1620">
        <v>0</v>
      </c>
      <c r="F1620">
        <v>0</v>
      </c>
      <c r="G1620">
        <v>1</v>
      </c>
      <c r="H1620">
        <v>1</v>
      </c>
      <c r="I1620" s="1">
        <f>G1620+H1620</f>
        <v>2</v>
      </c>
      <c r="J1620">
        <v>1</v>
      </c>
      <c r="K1620">
        <v>1</v>
      </c>
      <c r="L1620" t="s">
        <v>90</v>
      </c>
      <c r="M1620">
        <v>0</v>
      </c>
      <c r="N1620" t="s">
        <v>90</v>
      </c>
      <c r="O1620">
        <v>1</v>
      </c>
      <c r="P1620">
        <v>1</v>
      </c>
      <c r="Q1620">
        <v>1</v>
      </c>
      <c r="R1620">
        <v>0</v>
      </c>
      <c r="S1620" t="s">
        <v>90</v>
      </c>
      <c r="T1620" t="s">
        <v>90</v>
      </c>
      <c r="U1620" t="s">
        <v>90</v>
      </c>
      <c r="V1620" t="s">
        <v>90</v>
      </c>
      <c r="W1620">
        <v>1</v>
      </c>
      <c r="X1620">
        <v>1</v>
      </c>
      <c r="Y1620">
        <v>1</v>
      </c>
      <c r="Z1620">
        <v>1</v>
      </c>
      <c r="AA1620">
        <v>1</v>
      </c>
      <c r="AB1620">
        <v>0</v>
      </c>
      <c r="AC1620">
        <v>588146</v>
      </c>
      <c r="AD1620">
        <f>AC1620/AY1620</f>
        <v>4.5608623163118915</v>
      </c>
      <c r="AE1620">
        <f>314.961+1567.248+339.169+583.831</f>
        <v>2805.2090000000003</v>
      </c>
      <c r="AF1620">
        <f>AE1620/AY1620</f>
        <v>2.1753394595013766E-2</v>
      </c>
      <c r="AG1620">
        <f>LN(AE1620+1)/LN(AY1620)</f>
        <v>0.67472100978295702</v>
      </c>
      <c r="AH1620">
        <v>0</v>
      </c>
      <c r="AI1620">
        <v>1</v>
      </c>
      <c r="AJ1620">
        <v>1</v>
      </c>
      <c r="AK1620">
        <v>1</v>
      </c>
      <c r="AL1620">
        <v>0</v>
      </c>
      <c r="AM1620" s="1">
        <f>(AI1620+AK1620+AJ1620)*(0.75+0.25*AL1620)</f>
        <v>2.25</v>
      </c>
      <c r="AN1620">
        <v>0</v>
      </c>
      <c r="AO1620">
        <v>0</v>
      </c>
      <c r="AP1620">
        <v>0</v>
      </c>
      <c r="AQ1620">
        <v>1</v>
      </c>
      <c r="AR1620">
        <v>1</v>
      </c>
      <c r="AS1620">
        <f>IF(AR1620&gt;0.75,AR1620,0)</f>
        <v>1</v>
      </c>
      <c r="AT1620">
        <v>0</v>
      </c>
      <c r="AU1620" t="s">
        <v>90</v>
      </c>
      <c r="AV1620">
        <v>0</v>
      </c>
      <c r="AW1620">
        <v>2</v>
      </c>
      <c r="AX1620">
        <v>1</v>
      </c>
      <c r="AY1620">
        <v>128955</v>
      </c>
    </row>
    <row r="1621" spans="1:51" ht="12.75" customHeight="1" x14ac:dyDescent="0.2">
      <c r="A1621" t="s">
        <v>55</v>
      </c>
      <c r="B1621">
        <v>2005</v>
      </c>
      <c r="C1621" t="s">
        <v>90</v>
      </c>
      <c r="D1621" t="s">
        <v>90</v>
      </c>
      <c r="E1621">
        <v>0</v>
      </c>
      <c r="F1621">
        <v>0</v>
      </c>
      <c r="G1621">
        <v>1</v>
      </c>
      <c r="H1621">
        <v>0</v>
      </c>
      <c r="I1621" s="1">
        <f>G1621+H1621</f>
        <v>1</v>
      </c>
      <c r="J1621">
        <v>0</v>
      </c>
      <c r="K1621">
        <v>1</v>
      </c>
      <c r="L1621" t="s">
        <v>90</v>
      </c>
      <c r="M1621">
        <v>0</v>
      </c>
      <c r="N1621" t="s">
        <v>90</v>
      </c>
      <c r="O1621">
        <v>1</v>
      </c>
      <c r="P1621">
        <v>1</v>
      </c>
      <c r="Q1621">
        <v>1</v>
      </c>
      <c r="R1621">
        <v>2</v>
      </c>
      <c r="S1621" t="s">
        <v>90</v>
      </c>
      <c r="T1621" t="s">
        <v>90</v>
      </c>
      <c r="U1621" t="s">
        <v>90</v>
      </c>
      <c r="V1621">
        <v>0</v>
      </c>
      <c r="W1621">
        <v>1</v>
      </c>
      <c r="X1621">
        <v>0</v>
      </c>
      <c r="Y1621">
        <v>1</v>
      </c>
      <c r="Z1621">
        <v>1</v>
      </c>
      <c r="AA1621">
        <v>0</v>
      </c>
      <c r="AB1621">
        <v>0</v>
      </c>
      <c r="AC1621">
        <v>4637</v>
      </c>
      <c r="AD1621">
        <f>AC1621/AY1621</f>
        <v>0.11022577623953486</v>
      </c>
      <c r="AH1621">
        <v>1</v>
      </c>
      <c r="AI1621">
        <v>0</v>
      </c>
      <c r="AJ1621">
        <v>0</v>
      </c>
      <c r="AK1621">
        <v>1</v>
      </c>
      <c r="AL1621">
        <v>1</v>
      </c>
      <c r="AM1621" s="1">
        <f>(AI1621+AK1621+AJ1621)*(0.75+0.25*AL1621)</f>
        <v>1</v>
      </c>
      <c r="AN1621">
        <v>0</v>
      </c>
      <c r="AO1621">
        <v>0</v>
      </c>
      <c r="AP1621">
        <v>0</v>
      </c>
      <c r="AQ1621">
        <v>0</v>
      </c>
      <c r="AR1621">
        <v>0</v>
      </c>
      <c r="AS1621">
        <f>IF(AR1621&gt;0.75,AR1621,0)</f>
        <v>0</v>
      </c>
      <c r="AT1621">
        <v>0</v>
      </c>
      <c r="AU1621" t="s">
        <v>90</v>
      </c>
      <c r="AV1621">
        <v>0</v>
      </c>
      <c r="AW1621">
        <v>2</v>
      </c>
      <c r="AX1621">
        <v>0</v>
      </c>
      <c r="AY1621">
        <v>42068.2</v>
      </c>
    </row>
    <row r="1622" spans="1:51" ht="12.75" customHeight="1" x14ac:dyDescent="0.2">
      <c r="A1622" t="s">
        <v>56</v>
      </c>
      <c r="B1622">
        <v>2005</v>
      </c>
      <c r="C1622" t="s">
        <v>90</v>
      </c>
      <c r="D1622" t="s">
        <v>90</v>
      </c>
      <c r="E1622">
        <v>0</v>
      </c>
      <c r="F1622">
        <v>0</v>
      </c>
      <c r="G1622">
        <v>1</v>
      </c>
      <c r="H1622">
        <v>1</v>
      </c>
      <c r="I1622" s="1">
        <f>G1622+H1622</f>
        <v>2</v>
      </c>
      <c r="J1622">
        <v>1</v>
      </c>
      <c r="K1622">
        <v>1</v>
      </c>
      <c r="L1622" t="s">
        <v>90</v>
      </c>
      <c r="M1622">
        <v>0</v>
      </c>
      <c r="N1622" t="s">
        <v>90</v>
      </c>
      <c r="O1622">
        <v>1</v>
      </c>
      <c r="P1622">
        <v>1</v>
      </c>
      <c r="Q1622">
        <v>1</v>
      </c>
      <c r="R1622">
        <v>1</v>
      </c>
      <c r="S1622" t="s">
        <v>90</v>
      </c>
      <c r="T1622" t="s">
        <v>90</v>
      </c>
      <c r="U1622" t="s">
        <v>90</v>
      </c>
      <c r="V1622">
        <v>0</v>
      </c>
      <c r="W1622">
        <v>0</v>
      </c>
      <c r="X1622">
        <v>0</v>
      </c>
      <c r="Y1622">
        <v>1</v>
      </c>
      <c r="Z1622">
        <v>1</v>
      </c>
      <c r="AA1622">
        <v>0.25</v>
      </c>
      <c r="AB1622" t="s">
        <v>90</v>
      </c>
      <c r="AC1622">
        <v>21416</v>
      </c>
      <c r="AD1622">
        <f>AC1622/AY1622</f>
        <v>8.9974498262772928E-2</v>
      </c>
      <c r="AH1622">
        <v>0.5</v>
      </c>
      <c r="AI1622">
        <v>0</v>
      </c>
      <c r="AJ1622">
        <v>1</v>
      </c>
      <c r="AK1622">
        <v>1</v>
      </c>
      <c r="AL1622">
        <v>1</v>
      </c>
      <c r="AM1622" s="1">
        <f>(AI1622+AK1622+AJ1622)*(0.75+0.25*AL1622)</f>
        <v>2</v>
      </c>
      <c r="AN1622">
        <v>0</v>
      </c>
      <c r="AO1622">
        <v>0</v>
      </c>
      <c r="AP1622">
        <v>0</v>
      </c>
      <c r="AQ1622">
        <v>1</v>
      </c>
      <c r="AR1622">
        <v>0</v>
      </c>
      <c r="AS1622">
        <f>IF(AR1622&gt;0.75,AR1622,0)</f>
        <v>0</v>
      </c>
      <c r="AT1622">
        <v>0</v>
      </c>
      <c r="AU1622" t="s">
        <v>90</v>
      </c>
      <c r="AV1622">
        <v>0</v>
      </c>
      <c r="AW1622">
        <v>2</v>
      </c>
      <c r="AX1622">
        <v>1</v>
      </c>
      <c r="AY1622">
        <v>238023</v>
      </c>
    </row>
    <row r="1623" spans="1:51" ht="12.75" customHeight="1" x14ac:dyDescent="0.2">
      <c r="A1623" t="s">
        <v>57</v>
      </c>
      <c r="B1623">
        <v>2005</v>
      </c>
      <c r="C1623" t="s">
        <v>90</v>
      </c>
      <c r="D1623" t="s">
        <v>90</v>
      </c>
      <c r="E1623">
        <v>0</v>
      </c>
      <c r="F1623">
        <v>0</v>
      </c>
      <c r="G1623">
        <v>1</v>
      </c>
      <c r="H1623">
        <v>0</v>
      </c>
      <c r="I1623" s="1">
        <f>G1623+H1623</f>
        <v>1</v>
      </c>
      <c r="J1623">
        <v>1</v>
      </c>
      <c r="K1623">
        <v>1</v>
      </c>
      <c r="L1623" t="s">
        <v>90</v>
      </c>
      <c r="M1623">
        <v>0</v>
      </c>
      <c r="N1623" t="s">
        <v>90</v>
      </c>
      <c r="O1623">
        <v>1</v>
      </c>
      <c r="P1623">
        <v>1</v>
      </c>
      <c r="Q1623">
        <v>1</v>
      </c>
      <c r="R1623">
        <v>1</v>
      </c>
      <c r="S1623" t="s">
        <v>90</v>
      </c>
      <c r="T1623" t="s">
        <v>90</v>
      </c>
      <c r="U1623" t="s">
        <v>90</v>
      </c>
      <c r="V1623" t="s">
        <v>90</v>
      </c>
      <c r="W1623">
        <v>0</v>
      </c>
      <c r="X1623">
        <v>0</v>
      </c>
      <c r="Y1623">
        <v>1</v>
      </c>
      <c r="Z1623">
        <v>1</v>
      </c>
      <c r="AA1623">
        <v>0</v>
      </c>
      <c r="AB1623">
        <v>0</v>
      </c>
      <c r="AC1623">
        <v>9284</v>
      </c>
      <c r="AD1623">
        <f>AC1623/AY1623</f>
        <v>3.3279444816844764E-2</v>
      </c>
      <c r="AE1623">
        <v>0</v>
      </c>
      <c r="AF1623">
        <f>AE1623/AY1623</f>
        <v>0</v>
      </c>
      <c r="AG1623">
        <f>LN(AE1623+1)/LN(AY1623)</f>
        <v>0</v>
      </c>
      <c r="AH1623">
        <v>1</v>
      </c>
      <c r="AI1623">
        <v>0</v>
      </c>
      <c r="AJ1623">
        <v>0</v>
      </c>
      <c r="AK1623">
        <v>0</v>
      </c>
      <c r="AL1623">
        <v>0</v>
      </c>
      <c r="AM1623" s="1">
        <f>(AI1623+AK1623+AJ1623)*(0.75+0.25*AL1623)</f>
        <v>0</v>
      </c>
      <c r="AN1623">
        <v>0</v>
      </c>
      <c r="AO1623">
        <v>0</v>
      </c>
      <c r="AP1623">
        <v>0</v>
      </c>
      <c r="AQ1623">
        <v>1</v>
      </c>
      <c r="AR1623">
        <v>0</v>
      </c>
      <c r="AS1623">
        <f>IF(AR1623&gt;0.75,AR1623,0)</f>
        <v>0</v>
      </c>
      <c r="AT1623">
        <v>0</v>
      </c>
      <c r="AU1623" t="s">
        <v>90</v>
      </c>
      <c r="AV1623">
        <v>0</v>
      </c>
      <c r="AW1623">
        <v>2</v>
      </c>
      <c r="AX1623">
        <v>1</v>
      </c>
      <c r="AY1623">
        <v>278971</v>
      </c>
    </row>
    <row r="1624" spans="1:51" ht="12.75" customHeight="1" x14ac:dyDescent="0.2">
      <c r="A1624" t="s">
        <v>58</v>
      </c>
      <c r="B1624">
        <v>2005</v>
      </c>
      <c r="C1624" t="s">
        <v>90</v>
      </c>
      <c r="D1624" t="s">
        <v>90</v>
      </c>
      <c r="E1624">
        <v>0</v>
      </c>
      <c r="F1624">
        <v>0</v>
      </c>
      <c r="G1624">
        <v>1</v>
      </c>
      <c r="H1624">
        <v>1</v>
      </c>
      <c r="I1624" s="1">
        <f>G1624+H1624</f>
        <v>2</v>
      </c>
      <c r="J1624">
        <v>1</v>
      </c>
      <c r="K1624">
        <v>1</v>
      </c>
      <c r="L1624" t="s">
        <v>90</v>
      </c>
      <c r="M1624">
        <v>0</v>
      </c>
      <c r="N1624" t="s">
        <v>90</v>
      </c>
      <c r="O1624">
        <v>1</v>
      </c>
      <c r="P1624">
        <v>0</v>
      </c>
      <c r="Q1624">
        <v>1</v>
      </c>
      <c r="R1624">
        <v>0</v>
      </c>
      <c r="S1624" t="s">
        <v>90</v>
      </c>
      <c r="T1624" t="s">
        <v>90</v>
      </c>
      <c r="U1624" t="s">
        <v>90</v>
      </c>
      <c r="V1624">
        <v>0</v>
      </c>
      <c r="W1624">
        <v>0</v>
      </c>
      <c r="X1624">
        <v>1</v>
      </c>
      <c r="Y1624">
        <v>1</v>
      </c>
      <c r="Z1624">
        <v>1</v>
      </c>
      <c r="AA1624">
        <v>0</v>
      </c>
      <c r="AB1624">
        <v>0</v>
      </c>
      <c r="AC1624">
        <v>294705</v>
      </c>
      <c r="AD1624">
        <f>AC1624/AY1624</f>
        <v>0.89837034056407072</v>
      </c>
      <c r="AE1624">
        <v>1228.5440000000001</v>
      </c>
      <c r="AF1624">
        <f>AE1624/AY1624</f>
        <v>3.7450585897013818E-3</v>
      </c>
      <c r="AG1624">
        <f>LN(AE1624+1)/LN(AY1624)</f>
        <v>0.56014904090515094</v>
      </c>
      <c r="AH1624">
        <v>0</v>
      </c>
      <c r="AI1624">
        <v>0</v>
      </c>
      <c r="AJ1624">
        <v>1</v>
      </c>
      <c r="AK1624">
        <v>1</v>
      </c>
      <c r="AL1624">
        <v>1</v>
      </c>
      <c r="AM1624" s="1">
        <f>(AI1624+AK1624+AJ1624)*(0.75+0.25*AL1624)</f>
        <v>2</v>
      </c>
      <c r="AN1624">
        <v>0</v>
      </c>
      <c r="AO1624">
        <v>0</v>
      </c>
      <c r="AP1624">
        <v>0</v>
      </c>
      <c r="AQ1624">
        <v>0</v>
      </c>
      <c r="AR1624">
        <v>0</v>
      </c>
      <c r="AS1624">
        <f>IF(AR1624&gt;0.75,AR1624,0)</f>
        <v>0</v>
      </c>
      <c r="AT1624">
        <v>0</v>
      </c>
      <c r="AU1624" t="s">
        <v>90</v>
      </c>
      <c r="AV1624">
        <v>0</v>
      </c>
      <c r="AW1624">
        <v>2</v>
      </c>
      <c r="AX1624">
        <v>0</v>
      </c>
      <c r="AY1624">
        <v>328044</v>
      </c>
    </row>
    <row r="1625" spans="1:51" ht="12.75" customHeight="1" x14ac:dyDescent="0.2">
      <c r="A1625" t="s">
        <v>59</v>
      </c>
      <c r="B1625">
        <v>2005</v>
      </c>
      <c r="C1625" t="s">
        <v>90</v>
      </c>
      <c r="D1625" t="s">
        <v>90</v>
      </c>
      <c r="E1625">
        <v>0</v>
      </c>
      <c r="F1625">
        <v>0</v>
      </c>
      <c r="G1625">
        <v>1</v>
      </c>
      <c r="H1625">
        <v>0</v>
      </c>
      <c r="I1625" s="1">
        <f>G1625+H1625</f>
        <v>1</v>
      </c>
      <c r="J1625">
        <v>0</v>
      </c>
      <c r="K1625">
        <v>1</v>
      </c>
      <c r="L1625" t="s">
        <v>90</v>
      </c>
      <c r="M1625">
        <v>0</v>
      </c>
      <c r="N1625" t="s">
        <v>90</v>
      </c>
      <c r="O1625">
        <v>1</v>
      </c>
      <c r="P1625">
        <v>0</v>
      </c>
      <c r="Q1625">
        <v>1</v>
      </c>
      <c r="R1625">
        <v>2</v>
      </c>
      <c r="S1625" t="s">
        <v>90</v>
      </c>
      <c r="T1625" t="s">
        <v>90</v>
      </c>
      <c r="U1625" t="s">
        <v>90</v>
      </c>
      <c r="V1625">
        <v>0</v>
      </c>
      <c r="W1625">
        <v>0</v>
      </c>
      <c r="X1625">
        <v>0</v>
      </c>
      <c r="Y1625">
        <v>1</v>
      </c>
      <c r="Z1625">
        <v>1</v>
      </c>
      <c r="AA1625">
        <v>0</v>
      </c>
      <c r="AB1625">
        <v>0</v>
      </c>
      <c r="AC1625">
        <v>66193</v>
      </c>
      <c r="AD1625">
        <f>AC1625/AY1625</f>
        <v>0.3472784029799848</v>
      </c>
      <c r="AE1625">
        <v>0</v>
      </c>
      <c r="AF1625">
        <f>AE1625/AY1625</f>
        <v>0</v>
      </c>
      <c r="AG1625">
        <f>LN(AE1625+1)/LN(AY1625)</f>
        <v>0</v>
      </c>
      <c r="AH1625">
        <v>1</v>
      </c>
      <c r="AI1625">
        <v>0</v>
      </c>
      <c r="AJ1625">
        <v>1</v>
      </c>
      <c r="AK1625">
        <v>1</v>
      </c>
      <c r="AL1625">
        <v>1</v>
      </c>
      <c r="AM1625" s="1">
        <f>(AI1625+AK1625+AJ1625)*(0.75+0.25*AL1625)</f>
        <v>2</v>
      </c>
      <c r="AN1625">
        <v>0</v>
      </c>
      <c r="AO1625">
        <v>0</v>
      </c>
      <c r="AP1625">
        <v>0</v>
      </c>
      <c r="AQ1625">
        <v>0</v>
      </c>
      <c r="AR1625">
        <v>0.75</v>
      </c>
      <c r="AS1625">
        <f>IF(AR1625&gt;0.75,AR1625,0)</f>
        <v>0</v>
      </c>
      <c r="AT1625">
        <v>0</v>
      </c>
      <c r="AU1625" t="s">
        <v>90</v>
      </c>
      <c r="AV1625">
        <v>0</v>
      </c>
      <c r="AW1625">
        <v>2</v>
      </c>
      <c r="AX1625">
        <v>1</v>
      </c>
      <c r="AY1625">
        <v>190605</v>
      </c>
    </row>
    <row r="1626" spans="1:51" ht="12.75" customHeight="1" x14ac:dyDescent="0.2">
      <c r="A1626" t="s">
        <v>60</v>
      </c>
      <c r="B1626">
        <v>2005</v>
      </c>
      <c r="C1626" t="s">
        <v>90</v>
      </c>
      <c r="D1626" t="s">
        <v>90</v>
      </c>
      <c r="E1626">
        <v>0</v>
      </c>
      <c r="F1626">
        <v>0</v>
      </c>
      <c r="G1626">
        <v>1</v>
      </c>
      <c r="H1626">
        <v>0</v>
      </c>
      <c r="I1626" s="1">
        <f>G1626+H1626</f>
        <v>1</v>
      </c>
      <c r="J1626">
        <v>1</v>
      </c>
      <c r="K1626">
        <v>1</v>
      </c>
      <c r="L1626" t="s">
        <v>90</v>
      </c>
      <c r="M1626">
        <v>0</v>
      </c>
      <c r="N1626" t="s">
        <v>90</v>
      </c>
      <c r="O1626">
        <v>0</v>
      </c>
      <c r="P1626">
        <v>1</v>
      </c>
      <c r="Q1626">
        <v>1</v>
      </c>
      <c r="R1626">
        <v>0</v>
      </c>
      <c r="S1626" t="s">
        <v>90</v>
      </c>
      <c r="T1626" t="s">
        <v>90</v>
      </c>
      <c r="U1626" t="s">
        <v>90</v>
      </c>
      <c r="V1626">
        <v>0</v>
      </c>
      <c r="W1626">
        <v>0</v>
      </c>
      <c r="X1626">
        <v>1</v>
      </c>
      <c r="Y1626">
        <v>0</v>
      </c>
      <c r="Z1626">
        <v>1</v>
      </c>
      <c r="AA1626">
        <v>0</v>
      </c>
      <c r="AB1626">
        <v>0</v>
      </c>
      <c r="AC1626">
        <v>223135</v>
      </c>
      <c r="AD1626">
        <f>AC1626/AY1626</f>
        <v>2.9710728670816549</v>
      </c>
      <c r="AE1626">
        <v>2468.4769999999999</v>
      </c>
      <c r="AF1626">
        <f>AE1626/AY1626</f>
        <v>3.2868106920541922E-2</v>
      </c>
      <c r="AG1626">
        <f>LN(AE1626+1)/LN(AY1626)</f>
        <v>0.69582556750086288</v>
      </c>
      <c r="AH1626">
        <v>0</v>
      </c>
      <c r="AI1626">
        <v>1</v>
      </c>
      <c r="AJ1626">
        <v>1</v>
      </c>
      <c r="AK1626">
        <v>1</v>
      </c>
      <c r="AL1626">
        <v>0</v>
      </c>
      <c r="AM1626" s="1">
        <f>(AI1626+AK1626+AJ1626)*(0.75+0.25*AL1626)</f>
        <v>2.25</v>
      </c>
      <c r="AN1626">
        <v>0</v>
      </c>
      <c r="AO1626">
        <v>0</v>
      </c>
      <c r="AP1626">
        <v>0</v>
      </c>
      <c r="AQ1626">
        <v>0</v>
      </c>
      <c r="AR1626">
        <v>0</v>
      </c>
      <c r="AS1626">
        <f>IF(AR1626&gt;0.75,AR1626,0)</f>
        <v>0</v>
      </c>
      <c r="AT1626">
        <v>0</v>
      </c>
      <c r="AU1626" t="s">
        <v>90</v>
      </c>
      <c r="AV1626">
        <v>0</v>
      </c>
      <c r="AW1626">
        <v>2</v>
      </c>
      <c r="AX1626">
        <v>1</v>
      </c>
      <c r="AY1626">
        <v>75102.5</v>
      </c>
    </row>
    <row r="1627" spans="1:51" x14ac:dyDescent="0.2">
      <c r="A1627" t="s">
        <v>61</v>
      </c>
      <c r="B1627">
        <v>2005</v>
      </c>
      <c r="C1627" t="s">
        <v>90</v>
      </c>
      <c r="D1627" t="s">
        <v>90</v>
      </c>
      <c r="E1627">
        <v>0</v>
      </c>
      <c r="F1627">
        <v>0</v>
      </c>
      <c r="G1627">
        <v>1</v>
      </c>
      <c r="H1627">
        <v>0</v>
      </c>
      <c r="I1627" s="1">
        <f>G1627+H1627</f>
        <v>1</v>
      </c>
      <c r="J1627">
        <v>1</v>
      </c>
      <c r="K1627">
        <v>1</v>
      </c>
      <c r="L1627" t="s">
        <v>90</v>
      </c>
      <c r="M1627">
        <v>0</v>
      </c>
      <c r="N1627" t="s">
        <v>90</v>
      </c>
      <c r="O1627">
        <v>0</v>
      </c>
      <c r="P1627">
        <v>1</v>
      </c>
      <c r="Q1627">
        <v>1</v>
      </c>
      <c r="R1627">
        <v>1</v>
      </c>
      <c r="S1627" t="s">
        <v>90</v>
      </c>
      <c r="T1627" t="s">
        <v>90</v>
      </c>
      <c r="U1627" t="s">
        <v>90</v>
      </c>
      <c r="V1627">
        <v>0</v>
      </c>
      <c r="W1627">
        <v>0</v>
      </c>
      <c r="X1627">
        <v>1</v>
      </c>
      <c r="Y1627">
        <v>0</v>
      </c>
      <c r="Z1627">
        <v>1</v>
      </c>
      <c r="AA1627">
        <v>0</v>
      </c>
      <c r="AB1627">
        <v>0</v>
      </c>
      <c r="AC1627">
        <v>388939</v>
      </c>
      <c r="AD1627">
        <f>AC1627/AY1627</f>
        <v>2.0929490456485125</v>
      </c>
      <c r="AE1627">
        <v>1509.325</v>
      </c>
      <c r="AF1627">
        <f>AE1627/AY1627</f>
        <v>8.1219428196283756E-3</v>
      </c>
      <c r="AG1627">
        <f>LN(AE1627+1)/LN(AY1627)</f>
        <v>0.60333958971093993</v>
      </c>
      <c r="AH1627">
        <v>1</v>
      </c>
      <c r="AI1627">
        <v>1</v>
      </c>
      <c r="AJ1627">
        <v>1</v>
      </c>
      <c r="AK1627">
        <v>1</v>
      </c>
      <c r="AL1627">
        <v>0</v>
      </c>
      <c r="AM1627" s="1">
        <f>(AI1627+AK1627+AJ1627)*(0.75+0.25*AL1627)</f>
        <v>2.25</v>
      </c>
      <c r="AN1627">
        <v>0</v>
      </c>
      <c r="AO1627">
        <v>0</v>
      </c>
      <c r="AP1627">
        <v>0.5</v>
      </c>
      <c r="AQ1627">
        <v>0</v>
      </c>
      <c r="AR1627">
        <v>0</v>
      </c>
      <c r="AS1627">
        <f>IF(AR1627&gt;0.75,AR1627,0)</f>
        <v>0</v>
      </c>
      <c r="AT1627">
        <v>0</v>
      </c>
      <c r="AU1627" t="s">
        <v>90</v>
      </c>
      <c r="AV1627">
        <v>0</v>
      </c>
      <c r="AW1627">
        <v>2</v>
      </c>
      <c r="AX1627">
        <v>0</v>
      </c>
      <c r="AY1627">
        <v>185833</v>
      </c>
    </row>
    <row r="1628" spans="1:51" ht="12.75" customHeight="1" x14ac:dyDescent="0.2">
      <c r="A1628" t="s">
        <v>62</v>
      </c>
      <c r="B1628">
        <v>2005</v>
      </c>
      <c r="C1628" t="s">
        <v>90</v>
      </c>
      <c r="D1628" t="s">
        <v>90</v>
      </c>
      <c r="E1628">
        <v>0</v>
      </c>
      <c r="F1628">
        <v>0</v>
      </c>
      <c r="G1628">
        <v>1</v>
      </c>
      <c r="H1628">
        <v>0</v>
      </c>
      <c r="I1628" s="1">
        <f>G1628+H1628</f>
        <v>1</v>
      </c>
      <c r="J1628">
        <v>0</v>
      </c>
      <c r="K1628">
        <v>1</v>
      </c>
      <c r="L1628" t="s">
        <v>90</v>
      </c>
      <c r="M1628">
        <v>0</v>
      </c>
      <c r="N1628" t="s">
        <v>90</v>
      </c>
      <c r="O1628">
        <v>1</v>
      </c>
      <c r="P1628">
        <v>1</v>
      </c>
      <c r="Q1628">
        <v>1</v>
      </c>
      <c r="R1628">
        <v>0</v>
      </c>
      <c r="S1628" t="s">
        <v>90</v>
      </c>
      <c r="T1628" t="s">
        <v>90</v>
      </c>
      <c r="U1628" t="s">
        <v>90</v>
      </c>
      <c r="V1628">
        <v>1</v>
      </c>
      <c r="W1628">
        <v>0</v>
      </c>
      <c r="X1628">
        <v>0</v>
      </c>
      <c r="Y1628">
        <v>1</v>
      </c>
      <c r="Z1628">
        <v>1</v>
      </c>
      <c r="AA1628">
        <v>1</v>
      </c>
      <c r="AB1628">
        <v>0.5</v>
      </c>
      <c r="AC1628">
        <v>53216</v>
      </c>
      <c r="AD1628">
        <f>AC1628/AY1628</f>
        <v>1.9824833942428408</v>
      </c>
      <c r="AE1628">
        <v>0</v>
      </c>
      <c r="AF1628">
        <f>AE1628/AY1628</f>
        <v>0</v>
      </c>
      <c r="AG1628">
        <f>LN(AE1628+1)/LN(AY1628)</f>
        <v>0</v>
      </c>
      <c r="AH1628">
        <v>0</v>
      </c>
      <c r="AI1628">
        <v>0</v>
      </c>
      <c r="AJ1628">
        <v>1</v>
      </c>
      <c r="AK1628">
        <v>1</v>
      </c>
      <c r="AL1628">
        <v>0</v>
      </c>
      <c r="AM1628" s="1">
        <f>(AI1628+AK1628+AJ1628)*(0.75+0.25*AL1628)</f>
        <v>1.5</v>
      </c>
      <c r="AN1628">
        <v>0</v>
      </c>
      <c r="AO1628">
        <v>0</v>
      </c>
      <c r="AP1628">
        <v>0</v>
      </c>
      <c r="AQ1628">
        <v>1</v>
      </c>
      <c r="AR1628">
        <v>0</v>
      </c>
      <c r="AS1628">
        <f>IF(AR1628&gt;0.75,AR1628,0)</f>
        <v>0</v>
      </c>
      <c r="AT1628">
        <v>0</v>
      </c>
      <c r="AU1628" t="s">
        <v>90</v>
      </c>
      <c r="AV1628">
        <v>0</v>
      </c>
      <c r="AW1628">
        <v>2</v>
      </c>
      <c r="AX1628">
        <v>0</v>
      </c>
      <c r="AY1628">
        <v>26843.1</v>
      </c>
    </row>
    <row r="1629" spans="1:51" ht="12.75" customHeight="1" x14ac:dyDescent="0.2">
      <c r="A1629" t="s">
        <v>64</v>
      </c>
      <c r="B1629">
        <v>2005</v>
      </c>
      <c r="C1629" t="s">
        <v>90</v>
      </c>
      <c r="D1629" t="s">
        <v>90</v>
      </c>
      <c r="E1629">
        <v>0</v>
      </c>
      <c r="F1629">
        <v>0</v>
      </c>
      <c r="G1629">
        <v>1</v>
      </c>
      <c r="H1629">
        <v>0</v>
      </c>
      <c r="I1629" s="1">
        <f>G1629+H1629</f>
        <v>1</v>
      </c>
      <c r="J1629">
        <v>1</v>
      </c>
      <c r="K1629">
        <v>1</v>
      </c>
      <c r="L1629" t="s">
        <v>90</v>
      </c>
      <c r="M1629">
        <v>0</v>
      </c>
      <c r="N1629" t="s">
        <v>90</v>
      </c>
      <c r="O1629">
        <v>1</v>
      </c>
      <c r="P1629">
        <v>1</v>
      </c>
      <c r="Q1629">
        <v>1</v>
      </c>
      <c r="R1629">
        <v>0</v>
      </c>
      <c r="S1629" t="s">
        <v>90</v>
      </c>
      <c r="T1629" t="s">
        <v>90</v>
      </c>
      <c r="U1629" t="s">
        <v>90</v>
      </c>
      <c r="V1629">
        <v>0</v>
      </c>
      <c r="W1629">
        <v>0</v>
      </c>
      <c r="X1629">
        <v>0</v>
      </c>
      <c r="Y1629">
        <v>1</v>
      </c>
      <c r="Z1629">
        <v>1</v>
      </c>
      <c r="AA1629">
        <v>0</v>
      </c>
      <c r="AB1629">
        <v>0</v>
      </c>
      <c r="AC1629">
        <v>6207</v>
      </c>
      <c r="AD1629">
        <f>AC1629/AY1629</f>
        <v>0.10358258570970844</v>
      </c>
      <c r="AE1629">
        <v>0</v>
      </c>
      <c r="AF1629">
        <f>AE1629/AY1629</f>
        <v>0</v>
      </c>
      <c r="AG1629">
        <f>LN(AE1629+1)/LN(AY1629)</f>
        <v>0</v>
      </c>
      <c r="AH1629">
        <v>1</v>
      </c>
      <c r="AI1629">
        <v>0</v>
      </c>
      <c r="AJ1629">
        <v>1</v>
      </c>
      <c r="AK1629">
        <v>1</v>
      </c>
      <c r="AL1629">
        <v>0</v>
      </c>
      <c r="AM1629" s="1">
        <f>(AI1629+AK1629+AJ1629)*(0.75+0.25*AL1629)</f>
        <v>1.5</v>
      </c>
      <c r="AN1629">
        <v>0</v>
      </c>
      <c r="AO1629">
        <v>0</v>
      </c>
      <c r="AP1629">
        <v>0</v>
      </c>
      <c r="AQ1629">
        <v>0</v>
      </c>
      <c r="AR1629">
        <v>0</v>
      </c>
      <c r="AS1629">
        <f>IF(AR1629&gt;0.75,AR1629,0)</f>
        <v>0</v>
      </c>
      <c r="AT1629">
        <v>0</v>
      </c>
      <c r="AU1629" t="s">
        <v>90</v>
      </c>
      <c r="AV1629">
        <v>0</v>
      </c>
      <c r="AW1629">
        <v>2</v>
      </c>
      <c r="AX1629">
        <v>1</v>
      </c>
      <c r="AY1629">
        <v>59923.199999999997</v>
      </c>
    </row>
    <row r="1630" spans="1:51" ht="12.75" customHeight="1" x14ac:dyDescent="0.2">
      <c r="A1630" t="s">
        <v>65</v>
      </c>
      <c r="B1630">
        <v>2005</v>
      </c>
      <c r="C1630" t="s">
        <v>90</v>
      </c>
      <c r="D1630" t="s">
        <v>90</v>
      </c>
      <c r="E1630">
        <v>0</v>
      </c>
      <c r="F1630">
        <v>0</v>
      </c>
      <c r="G1630">
        <v>1</v>
      </c>
      <c r="H1630">
        <v>0</v>
      </c>
      <c r="I1630" s="1">
        <f>G1630+H1630</f>
        <v>1</v>
      </c>
      <c r="J1630">
        <v>1</v>
      </c>
      <c r="K1630">
        <v>1</v>
      </c>
      <c r="L1630" t="s">
        <v>90</v>
      </c>
      <c r="M1630">
        <v>0</v>
      </c>
      <c r="N1630" t="s">
        <v>90</v>
      </c>
      <c r="O1630">
        <v>1</v>
      </c>
      <c r="P1630">
        <v>1</v>
      </c>
      <c r="Q1630">
        <v>1</v>
      </c>
      <c r="R1630">
        <v>0</v>
      </c>
      <c r="S1630" t="s">
        <v>90</v>
      </c>
      <c r="T1630" t="s">
        <v>90</v>
      </c>
      <c r="U1630" t="s">
        <v>90</v>
      </c>
      <c r="V1630">
        <v>0</v>
      </c>
      <c r="W1630">
        <v>0</v>
      </c>
      <c r="X1630">
        <v>1</v>
      </c>
      <c r="Y1630">
        <v>1</v>
      </c>
      <c r="Z1630">
        <v>1</v>
      </c>
      <c r="AA1630">
        <v>1</v>
      </c>
      <c r="AB1630">
        <v>1</v>
      </c>
      <c r="AC1630">
        <v>934638</v>
      </c>
      <c r="AD1630">
        <f>AC1630/AY1630</f>
        <v>10.465485792219397</v>
      </c>
      <c r="AE1630">
        <v>11649.04</v>
      </c>
      <c r="AF1630">
        <f>AE1630/AY1630</f>
        <v>0.13043858971387368</v>
      </c>
      <c r="AG1630">
        <f>LN(AE1630+1)/LN(AY1630)</f>
        <v>0.82133360064115346</v>
      </c>
      <c r="AH1630">
        <v>0</v>
      </c>
      <c r="AI1630">
        <v>0</v>
      </c>
      <c r="AJ1630">
        <v>1</v>
      </c>
      <c r="AK1630">
        <v>1</v>
      </c>
      <c r="AL1630">
        <v>1</v>
      </c>
      <c r="AM1630" s="1">
        <f>(AI1630+AK1630+AJ1630)*(0.75+0.25*AL1630)</f>
        <v>2</v>
      </c>
      <c r="AN1630">
        <v>1</v>
      </c>
      <c r="AO1630">
        <v>0</v>
      </c>
      <c r="AP1630">
        <v>0</v>
      </c>
      <c r="AQ1630">
        <v>0</v>
      </c>
      <c r="AR1630">
        <v>0</v>
      </c>
      <c r="AS1630">
        <f>IF(AR1630&gt;0.75,AR1630,0)</f>
        <v>0</v>
      </c>
      <c r="AT1630">
        <v>0</v>
      </c>
      <c r="AU1630" t="s">
        <v>90</v>
      </c>
      <c r="AV1630">
        <v>0</v>
      </c>
      <c r="AW1630">
        <v>2</v>
      </c>
      <c r="AX1630">
        <v>1</v>
      </c>
      <c r="AY1630">
        <v>89306.7</v>
      </c>
    </row>
    <row r="1631" spans="1:51" ht="12.75" customHeight="1" x14ac:dyDescent="0.2">
      <c r="A1631" t="s">
        <v>66</v>
      </c>
      <c r="B1631">
        <v>2005</v>
      </c>
      <c r="C1631" t="s">
        <v>90</v>
      </c>
      <c r="D1631" t="s">
        <v>90</v>
      </c>
      <c r="E1631">
        <v>0</v>
      </c>
      <c r="F1631">
        <v>0</v>
      </c>
      <c r="G1631">
        <v>0</v>
      </c>
      <c r="H1631">
        <v>0</v>
      </c>
      <c r="I1631" s="1">
        <f>G1631+H1631</f>
        <v>0</v>
      </c>
      <c r="J1631">
        <v>0</v>
      </c>
      <c r="K1631">
        <v>0</v>
      </c>
      <c r="L1631" t="s">
        <v>90</v>
      </c>
      <c r="M1631">
        <v>0</v>
      </c>
      <c r="N1631" t="s">
        <v>90</v>
      </c>
      <c r="O1631">
        <v>1</v>
      </c>
      <c r="P1631">
        <v>1</v>
      </c>
      <c r="Q1631">
        <v>0</v>
      </c>
      <c r="R1631">
        <v>0.5</v>
      </c>
      <c r="S1631" t="s">
        <v>90</v>
      </c>
      <c r="T1631" t="s">
        <v>90</v>
      </c>
      <c r="U1631" t="s">
        <v>90</v>
      </c>
      <c r="V1631">
        <v>0</v>
      </c>
      <c r="W1631">
        <v>0</v>
      </c>
      <c r="X1631">
        <v>0</v>
      </c>
      <c r="Y1631">
        <v>1</v>
      </c>
      <c r="Z1631">
        <v>1</v>
      </c>
      <c r="AA1631">
        <v>0</v>
      </c>
      <c r="AB1631">
        <v>0</v>
      </c>
      <c r="AC1631">
        <v>3987</v>
      </c>
      <c r="AD1631">
        <f>AC1631/AY1631</f>
        <v>7.9354022036812952E-2</v>
      </c>
      <c r="AE1631">
        <v>0</v>
      </c>
      <c r="AF1631">
        <f>AE1631/AY1631</f>
        <v>0</v>
      </c>
      <c r="AG1631">
        <f>LN(AE1631+1)/LN(AY1631)</f>
        <v>0</v>
      </c>
      <c r="AH1631">
        <v>1</v>
      </c>
      <c r="AI1631">
        <v>0</v>
      </c>
      <c r="AJ1631">
        <v>1</v>
      </c>
      <c r="AK1631">
        <v>1</v>
      </c>
      <c r="AL1631">
        <v>1</v>
      </c>
      <c r="AM1631" s="1">
        <f>(AI1631+AK1631+AJ1631)*(0.75+0.25*AL1631)</f>
        <v>2</v>
      </c>
      <c r="AN1631">
        <v>0</v>
      </c>
      <c r="AO1631">
        <v>0</v>
      </c>
      <c r="AP1631">
        <v>0</v>
      </c>
      <c r="AQ1631">
        <v>1</v>
      </c>
      <c r="AR1631">
        <v>0</v>
      </c>
      <c r="AS1631">
        <f>IF(AR1631&gt;0.75,AR1631,0)</f>
        <v>0</v>
      </c>
      <c r="AT1631">
        <v>0</v>
      </c>
      <c r="AU1631" t="s">
        <v>90</v>
      </c>
      <c r="AV1631">
        <v>0</v>
      </c>
      <c r="AW1631">
        <v>2</v>
      </c>
      <c r="AX1631">
        <v>0</v>
      </c>
      <c r="AY1631">
        <v>50243.199999999997</v>
      </c>
    </row>
    <row r="1632" spans="1:51" ht="12.75" customHeight="1" x14ac:dyDescent="0.2">
      <c r="A1632" t="s">
        <v>67</v>
      </c>
      <c r="B1632">
        <v>2005</v>
      </c>
      <c r="C1632" t="s">
        <v>90</v>
      </c>
      <c r="D1632" t="s">
        <v>90</v>
      </c>
      <c r="E1632">
        <v>0</v>
      </c>
      <c r="F1632">
        <v>0</v>
      </c>
      <c r="G1632">
        <v>1</v>
      </c>
      <c r="H1632">
        <v>1</v>
      </c>
      <c r="I1632" s="1">
        <f>G1632+H1632</f>
        <v>2</v>
      </c>
      <c r="J1632">
        <v>1</v>
      </c>
      <c r="K1632">
        <v>1</v>
      </c>
      <c r="L1632" t="s">
        <v>90</v>
      </c>
      <c r="M1632">
        <v>1</v>
      </c>
      <c r="N1632" t="s">
        <v>90</v>
      </c>
      <c r="O1632">
        <v>1</v>
      </c>
      <c r="P1632">
        <v>1</v>
      </c>
      <c r="Q1632">
        <v>1</v>
      </c>
      <c r="R1632">
        <v>1</v>
      </c>
      <c r="S1632" t="s">
        <v>90</v>
      </c>
      <c r="T1632" t="s">
        <v>90</v>
      </c>
      <c r="U1632" t="s">
        <v>90</v>
      </c>
      <c r="V1632">
        <v>0</v>
      </c>
      <c r="W1632">
        <v>0</v>
      </c>
      <c r="X1632">
        <v>1</v>
      </c>
      <c r="Y1632">
        <v>1</v>
      </c>
      <c r="Z1632">
        <v>1</v>
      </c>
      <c r="AA1632">
        <v>0</v>
      </c>
      <c r="AB1632">
        <v>0</v>
      </c>
      <c r="AC1632">
        <v>475661</v>
      </c>
      <c r="AD1632">
        <f>AC1632/AY1632</f>
        <v>1.2527218713622787</v>
      </c>
      <c r="AE1632">
        <v>5018.2759999999998</v>
      </c>
      <c r="AF1632">
        <f>AE1632/AY1632</f>
        <v>1.3216353877514471E-2</v>
      </c>
      <c r="AG1632">
        <f>LN(AE1632+1)/LN(AY1632)</f>
        <v>0.6632635468813366</v>
      </c>
      <c r="AH1632">
        <v>0</v>
      </c>
      <c r="AI1632">
        <v>0</v>
      </c>
      <c r="AJ1632">
        <v>0</v>
      </c>
      <c r="AK1632">
        <v>0</v>
      </c>
      <c r="AL1632">
        <v>0</v>
      </c>
      <c r="AM1632" s="1">
        <f>(AI1632+AK1632+AJ1632)*(0.75+0.25*AL1632)</f>
        <v>0</v>
      </c>
      <c r="AN1632">
        <v>0</v>
      </c>
      <c r="AO1632">
        <v>0</v>
      </c>
      <c r="AP1632">
        <v>0</v>
      </c>
      <c r="AQ1632">
        <v>0</v>
      </c>
      <c r="AR1632">
        <v>0</v>
      </c>
      <c r="AS1632">
        <f>IF(AR1632&gt;0.75,AR1632,0)</f>
        <v>0</v>
      </c>
      <c r="AT1632">
        <v>0</v>
      </c>
      <c r="AU1632" t="s">
        <v>90</v>
      </c>
      <c r="AV1632">
        <v>0</v>
      </c>
      <c r="AW1632">
        <v>2</v>
      </c>
      <c r="AX1632">
        <v>1</v>
      </c>
      <c r="AY1632">
        <v>379702</v>
      </c>
    </row>
    <row r="1633" spans="1:51" ht="12.75" customHeight="1" x14ac:dyDescent="0.2">
      <c r="A1633" t="s">
        <v>68</v>
      </c>
      <c r="B1633">
        <v>2005</v>
      </c>
      <c r="C1633" t="s">
        <v>90</v>
      </c>
      <c r="D1633" t="s">
        <v>90</v>
      </c>
      <c r="E1633">
        <v>0</v>
      </c>
      <c r="F1633">
        <v>1</v>
      </c>
      <c r="G1633">
        <v>1</v>
      </c>
      <c r="H1633">
        <v>1</v>
      </c>
      <c r="I1633" s="1">
        <f>G1633+H1633</f>
        <v>2</v>
      </c>
      <c r="J1633">
        <v>0</v>
      </c>
      <c r="K1633">
        <v>1</v>
      </c>
      <c r="L1633" t="s">
        <v>90</v>
      </c>
      <c r="M1633">
        <v>0</v>
      </c>
      <c r="N1633" t="s">
        <v>90</v>
      </c>
      <c r="O1633">
        <v>1</v>
      </c>
      <c r="P1633">
        <v>1</v>
      </c>
      <c r="Q1633">
        <v>1</v>
      </c>
      <c r="R1633">
        <v>0</v>
      </c>
      <c r="S1633" t="s">
        <v>90</v>
      </c>
      <c r="T1633" t="s">
        <v>90</v>
      </c>
      <c r="U1633" t="s">
        <v>90</v>
      </c>
      <c r="V1633">
        <v>0</v>
      </c>
      <c r="W1633">
        <v>1</v>
      </c>
      <c r="X1633">
        <v>0</v>
      </c>
      <c r="Y1633">
        <v>1</v>
      </c>
      <c r="Z1633">
        <v>1</v>
      </c>
      <c r="AA1633">
        <v>0</v>
      </c>
      <c r="AB1633">
        <v>0</v>
      </c>
      <c r="AC1633">
        <v>47250</v>
      </c>
      <c r="AD1633">
        <f>AC1633/AY1633</f>
        <v>0.8718854314864124</v>
      </c>
      <c r="AE1633">
        <v>186.66300000000001</v>
      </c>
      <c r="AF1633">
        <f>AE1633/AY1633</f>
        <v>3.4444179957153062E-3</v>
      </c>
      <c r="AG1633">
        <f>LN(AE1633+1)/LN(AY1633)</f>
        <v>0.48022947187558324</v>
      </c>
      <c r="AH1633">
        <v>1</v>
      </c>
      <c r="AI1633">
        <v>1</v>
      </c>
      <c r="AJ1633">
        <v>1</v>
      </c>
      <c r="AK1633">
        <v>1</v>
      </c>
      <c r="AL1633">
        <v>1</v>
      </c>
      <c r="AM1633" s="1">
        <f>(AI1633+AK1633+AJ1633)*(0.75+0.25*AL1633)</f>
        <v>3</v>
      </c>
      <c r="AN1633">
        <v>0</v>
      </c>
      <c r="AO1633">
        <v>0</v>
      </c>
      <c r="AP1633">
        <v>1</v>
      </c>
      <c r="AQ1633">
        <v>1</v>
      </c>
      <c r="AR1633">
        <v>0</v>
      </c>
      <c r="AS1633">
        <f>IF(AR1633&gt;0.75,AR1633,0)</f>
        <v>0</v>
      </c>
      <c r="AT1633">
        <v>0</v>
      </c>
      <c r="AU1633" t="s">
        <v>90</v>
      </c>
      <c r="AV1633">
        <v>1</v>
      </c>
      <c r="AW1633">
        <v>2</v>
      </c>
      <c r="AX1633">
        <v>1</v>
      </c>
      <c r="AY1633">
        <v>54192.9</v>
      </c>
    </row>
    <row r="1634" spans="1:51" ht="12.75" customHeight="1" x14ac:dyDescent="0.2">
      <c r="A1634" t="s">
        <v>70</v>
      </c>
      <c r="B1634">
        <v>2005</v>
      </c>
      <c r="C1634" t="s">
        <v>90</v>
      </c>
      <c r="D1634" t="s">
        <v>90</v>
      </c>
      <c r="E1634">
        <v>0</v>
      </c>
      <c r="F1634">
        <v>0</v>
      </c>
      <c r="G1634">
        <v>1</v>
      </c>
      <c r="H1634">
        <v>1</v>
      </c>
      <c r="I1634" s="1">
        <f>G1634+H1634</f>
        <v>2</v>
      </c>
      <c r="J1634">
        <v>1</v>
      </c>
      <c r="K1634">
        <v>1</v>
      </c>
      <c r="L1634" t="s">
        <v>90</v>
      </c>
      <c r="M1634">
        <v>2</v>
      </c>
      <c r="N1634" t="s">
        <v>90</v>
      </c>
      <c r="O1634">
        <v>1</v>
      </c>
      <c r="P1634">
        <v>1</v>
      </c>
      <c r="Q1634">
        <v>1</v>
      </c>
      <c r="R1634">
        <v>1</v>
      </c>
      <c r="S1634" t="s">
        <v>90</v>
      </c>
      <c r="T1634" t="s">
        <v>90</v>
      </c>
      <c r="U1634" t="s">
        <v>90</v>
      </c>
      <c r="V1634">
        <v>0</v>
      </c>
      <c r="W1634">
        <v>1</v>
      </c>
      <c r="X1634">
        <v>0</v>
      </c>
      <c r="Y1634">
        <v>1</v>
      </c>
      <c r="Z1634">
        <v>1</v>
      </c>
      <c r="AA1634">
        <v>0</v>
      </c>
      <c r="AB1634">
        <v>0</v>
      </c>
      <c r="AC1634">
        <v>64415</v>
      </c>
      <c r="AD1634">
        <f>AC1634/AY1634</f>
        <v>8.3053115829538365E-2</v>
      </c>
      <c r="AE1634">
        <v>231.71799999999999</v>
      </c>
      <c r="AF1634">
        <f>AE1634/AY1634</f>
        <v>2.9876429238203788E-4</v>
      </c>
      <c r="AG1634">
        <f>LN(AE1634+1)/LN(AY1634)</f>
        <v>0.40186387624935022</v>
      </c>
      <c r="AH1634">
        <v>1</v>
      </c>
      <c r="AI1634">
        <v>0</v>
      </c>
      <c r="AJ1634">
        <v>0</v>
      </c>
      <c r="AK1634">
        <v>0</v>
      </c>
      <c r="AL1634">
        <v>0</v>
      </c>
      <c r="AM1634" s="1">
        <f>(AI1634+AK1634+AJ1634)*(0.75+0.25*AL1634)</f>
        <v>0</v>
      </c>
      <c r="AN1634">
        <v>0</v>
      </c>
      <c r="AO1634">
        <v>0</v>
      </c>
      <c r="AP1634">
        <v>0</v>
      </c>
      <c r="AQ1634">
        <v>0</v>
      </c>
      <c r="AR1634">
        <v>0</v>
      </c>
      <c r="AS1634">
        <f>IF(AR1634&gt;0.75,AR1634,0)</f>
        <v>0</v>
      </c>
      <c r="AT1634">
        <v>0</v>
      </c>
      <c r="AU1634" t="s">
        <v>90</v>
      </c>
      <c r="AV1634">
        <v>1</v>
      </c>
      <c r="AW1634">
        <v>2</v>
      </c>
      <c r="AX1634">
        <v>0</v>
      </c>
      <c r="AY1634">
        <v>775588</v>
      </c>
    </row>
    <row r="1635" spans="1:51" ht="12.75" customHeight="1" x14ac:dyDescent="0.2">
      <c r="A1635" t="s">
        <v>71</v>
      </c>
      <c r="B1635">
        <v>2005</v>
      </c>
      <c r="C1635" t="s">
        <v>90</v>
      </c>
      <c r="D1635" t="s">
        <v>90</v>
      </c>
      <c r="E1635">
        <v>0</v>
      </c>
      <c r="F1635">
        <v>0</v>
      </c>
      <c r="G1635">
        <v>1</v>
      </c>
      <c r="H1635">
        <v>1</v>
      </c>
      <c r="I1635" s="1">
        <f>G1635+H1635</f>
        <v>2</v>
      </c>
      <c r="J1635">
        <v>1</v>
      </c>
      <c r="K1635">
        <v>1</v>
      </c>
      <c r="L1635" t="s">
        <v>90</v>
      </c>
      <c r="M1635">
        <v>0</v>
      </c>
      <c r="N1635" t="s">
        <v>90</v>
      </c>
      <c r="O1635">
        <v>1</v>
      </c>
      <c r="P1635">
        <v>1</v>
      </c>
      <c r="Q1635">
        <v>1</v>
      </c>
      <c r="R1635">
        <v>0</v>
      </c>
      <c r="S1635" t="s">
        <v>90</v>
      </c>
      <c r="T1635" t="s">
        <v>90</v>
      </c>
      <c r="U1635" t="s">
        <v>90</v>
      </c>
      <c r="V1635">
        <v>0</v>
      </c>
      <c r="W1635">
        <v>0</v>
      </c>
      <c r="X1635">
        <v>0</v>
      </c>
      <c r="Y1635">
        <v>0</v>
      </c>
      <c r="Z1635">
        <v>1</v>
      </c>
      <c r="AA1635">
        <v>0</v>
      </c>
      <c r="AB1635">
        <v>0</v>
      </c>
      <c r="AC1635">
        <v>11186</v>
      </c>
      <c r="AD1635">
        <f>AC1635/AY1635</f>
        <v>4.0944812717562784E-2</v>
      </c>
      <c r="AE1635">
        <v>0</v>
      </c>
      <c r="AF1635">
        <f>AE1635/AY1635</f>
        <v>0</v>
      </c>
      <c r="AG1635">
        <f>LN(AE1635+1)/LN(AY1635)</f>
        <v>0</v>
      </c>
      <c r="AH1635">
        <v>0</v>
      </c>
      <c r="AI1635">
        <v>0</v>
      </c>
      <c r="AJ1635">
        <v>1</v>
      </c>
      <c r="AK1635">
        <v>1</v>
      </c>
      <c r="AL1635">
        <v>1</v>
      </c>
      <c r="AM1635" s="1">
        <f>(AI1635+AK1635+AJ1635)*(0.75+0.25*AL1635)</f>
        <v>2</v>
      </c>
      <c r="AN1635">
        <v>0</v>
      </c>
      <c r="AO1635">
        <v>0</v>
      </c>
      <c r="AP1635">
        <v>0</v>
      </c>
      <c r="AQ1635">
        <v>0</v>
      </c>
      <c r="AR1635">
        <v>0</v>
      </c>
      <c r="AS1635">
        <f>IF(AR1635&gt;0.75,AR1635,0)</f>
        <v>0</v>
      </c>
      <c r="AT1635">
        <v>0</v>
      </c>
      <c r="AU1635" t="s">
        <v>90</v>
      </c>
      <c r="AV1635">
        <v>0</v>
      </c>
      <c r="AW1635">
        <v>2</v>
      </c>
      <c r="AX1635">
        <v>0</v>
      </c>
      <c r="AY1635">
        <v>273197</v>
      </c>
    </row>
    <row r="1636" spans="1:51" ht="12.75" customHeight="1" x14ac:dyDescent="0.2">
      <c r="A1636" t="s">
        <v>72</v>
      </c>
      <c r="B1636">
        <v>2005</v>
      </c>
      <c r="C1636" t="s">
        <v>90</v>
      </c>
      <c r="D1636" t="s">
        <v>90</v>
      </c>
      <c r="E1636">
        <v>0</v>
      </c>
      <c r="F1636">
        <v>0</v>
      </c>
      <c r="G1636">
        <v>1</v>
      </c>
      <c r="H1636">
        <v>0</v>
      </c>
      <c r="I1636" s="1">
        <f>G1636+H1636</f>
        <v>1</v>
      </c>
      <c r="J1636">
        <v>0</v>
      </c>
      <c r="K1636">
        <v>1</v>
      </c>
      <c r="L1636" t="s">
        <v>90</v>
      </c>
      <c r="M1636">
        <v>0</v>
      </c>
      <c r="N1636" t="s">
        <v>90</v>
      </c>
      <c r="O1636">
        <v>1</v>
      </c>
      <c r="P1636">
        <v>1</v>
      </c>
      <c r="Q1636">
        <v>1</v>
      </c>
      <c r="R1636">
        <v>1</v>
      </c>
      <c r="S1636" t="s">
        <v>90</v>
      </c>
      <c r="T1636" t="s">
        <v>90</v>
      </c>
      <c r="U1636" t="s">
        <v>90</v>
      </c>
      <c r="V1636">
        <v>0</v>
      </c>
      <c r="W1636">
        <v>0</v>
      </c>
      <c r="X1636">
        <v>0</v>
      </c>
      <c r="Y1636">
        <v>1</v>
      </c>
      <c r="Z1636">
        <v>1</v>
      </c>
      <c r="AA1636">
        <v>0</v>
      </c>
      <c r="AB1636">
        <v>0</v>
      </c>
      <c r="AC1636">
        <v>10158</v>
      </c>
      <c r="AD1636">
        <f>AC1636/AY1636</f>
        <v>0.51346078025010866</v>
      </c>
      <c r="AE1636">
        <v>0</v>
      </c>
      <c r="AF1636">
        <f>AE1636/AY1636</f>
        <v>0</v>
      </c>
      <c r="AG1636">
        <f>LN(AE1636+1)/LN(AY1636)</f>
        <v>0</v>
      </c>
      <c r="AH1636">
        <v>0</v>
      </c>
      <c r="AI1636">
        <v>1</v>
      </c>
      <c r="AJ1636">
        <v>1</v>
      </c>
      <c r="AK1636">
        <v>1</v>
      </c>
      <c r="AL1636">
        <v>0</v>
      </c>
      <c r="AM1636" s="1">
        <f>(AI1636+AK1636+AJ1636)*(0.75+0.25*AL1636)</f>
        <v>2.25</v>
      </c>
      <c r="AN1636">
        <v>0</v>
      </c>
      <c r="AO1636">
        <v>0</v>
      </c>
      <c r="AP1636">
        <v>0</v>
      </c>
      <c r="AQ1636">
        <v>0</v>
      </c>
      <c r="AR1636">
        <v>0</v>
      </c>
      <c r="AS1636">
        <f>IF(AR1636&gt;0.75,AR1636,0)</f>
        <v>0</v>
      </c>
      <c r="AT1636">
        <v>0</v>
      </c>
      <c r="AU1636" t="s">
        <v>90</v>
      </c>
      <c r="AV1636">
        <v>0</v>
      </c>
      <c r="AW1636">
        <v>2</v>
      </c>
      <c r="AX1636">
        <v>0</v>
      </c>
      <c r="AY1636">
        <v>19783.400000000001</v>
      </c>
    </row>
    <row r="1637" spans="1:51" ht="12.75" customHeight="1" x14ac:dyDescent="0.2">
      <c r="A1637" t="s">
        <v>73</v>
      </c>
      <c r="B1637">
        <v>2005</v>
      </c>
      <c r="C1637" t="s">
        <v>90</v>
      </c>
      <c r="D1637" t="s">
        <v>90</v>
      </c>
      <c r="E1637">
        <v>0</v>
      </c>
      <c r="F1637">
        <v>0</v>
      </c>
      <c r="G1637">
        <v>1</v>
      </c>
      <c r="H1637">
        <v>0</v>
      </c>
      <c r="I1637" s="1">
        <f>G1637+H1637</f>
        <v>1</v>
      </c>
      <c r="J1637">
        <v>0</v>
      </c>
      <c r="K1637">
        <v>1</v>
      </c>
      <c r="L1637" t="s">
        <v>90</v>
      </c>
      <c r="M1637">
        <v>0</v>
      </c>
      <c r="N1637" t="s">
        <v>90</v>
      </c>
      <c r="O1637">
        <v>1</v>
      </c>
      <c r="P1637">
        <v>1</v>
      </c>
      <c r="Q1637">
        <v>1</v>
      </c>
      <c r="R1637">
        <v>0</v>
      </c>
      <c r="S1637" t="s">
        <v>90</v>
      </c>
      <c r="T1637" t="s">
        <v>90</v>
      </c>
      <c r="U1637" t="s">
        <v>90</v>
      </c>
      <c r="V1637">
        <v>0</v>
      </c>
      <c r="W1637">
        <v>0</v>
      </c>
      <c r="X1637">
        <v>0</v>
      </c>
      <c r="Y1637">
        <v>1</v>
      </c>
      <c r="Z1637">
        <v>1</v>
      </c>
      <c r="AA1637">
        <v>0</v>
      </c>
      <c r="AB1637">
        <v>0</v>
      </c>
      <c r="AC1637">
        <v>23059</v>
      </c>
      <c r="AD1637">
        <f>AC1637/AY1637</f>
        <v>6.2306297640310086E-2</v>
      </c>
      <c r="AE1637">
        <v>0</v>
      </c>
      <c r="AF1637">
        <f>AE1637/AY1637</f>
        <v>0</v>
      </c>
      <c r="AG1637">
        <f>LN(AE1637+1)/LN(AY1637)</f>
        <v>0</v>
      </c>
      <c r="AH1637">
        <v>0</v>
      </c>
      <c r="AI1637">
        <v>0</v>
      </c>
      <c r="AJ1637">
        <v>0</v>
      </c>
      <c r="AK1637">
        <v>1</v>
      </c>
      <c r="AL1637">
        <v>1</v>
      </c>
      <c r="AM1637" s="1">
        <f>(AI1637+AK1637+AJ1637)*(0.75+0.25*AL1637)</f>
        <v>1</v>
      </c>
      <c r="AN1637">
        <v>0</v>
      </c>
      <c r="AO1637">
        <v>0</v>
      </c>
      <c r="AP1637">
        <v>0</v>
      </c>
      <c r="AQ1637">
        <v>0</v>
      </c>
      <c r="AR1637">
        <v>0</v>
      </c>
      <c r="AS1637">
        <f>IF(AR1637&gt;0.75,AR1637,0)</f>
        <v>0</v>
      </c>
      <c r="AT1637">
        <v>0</v>
      </c>
      <c r="AU1637" t="s">
        <v>90</v>
      </c>
      <c r="AV1637">
        <v>0</v>
      </c>
      <c r="AW1637">
        <v>2</v>
      </c>
      <c r="AX1637">
        <v>1</v>
      </c>
      <c r="AY1637">
        <v>370091</v>
      </c>
    </row>
    <row r="1638" spans="1:51" ht="12.75" customHeight="1" x14ac:dyDescent="0.2">
      <c r="A1638" t="s">
        <v>74</v>
      </c>
      <c r="B1638">
        <v>2005</v>
      </c>
      <c r="C1638" t="s">
        <v>90</v>
      </c>
      <c r="D1638" t="s">
        <v>90</v>
      </c>
      <c r="E1638">
        <v>0</v>
      </c>
      <c r="F1638">
        <v>0</v>
      </c>
      <c r="G1638">
        <v>1</v>
      </c>
      <c r="H1638">
        <v>1</v>
      </c>
      <c r="I1638" s="1">
        <f>G1638+H1638</f>
        <v>2</v>
      </c>
      <c r="J1638">
        <v>0</v>
      </c>
      <c r="K1638">
        <v>1</v>
      </c>
      <c r="L1638" t="s">
        <v>90</v>
      </c>
      <c r="M1638">
        <v>0</v>
      </c>
      <c r="N1638" t="s">
        <v>90</v>
      </c>
      <c r="O1638">
        <v>1</v>
      </c>
      <c r="P1638">
        <v>1</v>
      </c>
      <c r="Q1638">
        <v>1</v>
      </c>
      <c r="R1638">
        <v>0</v>
      </c>
      <c r="S1638" t="s">
        <v>90</v>
      </c>
      <c r="T1638" t="s">
        <v>90</v>
      </c>
      <c r="U1638" t="s">
        <v>90</v>
      </c>
      <c r="V1638">
        <v>0</v>
      </c>
      <c r="W1638">
        <v>1</v>
      </c>
      <c r="X1638">
        <v>0</v>
      </c>
      <c r="Y1638">
        <v>1</v>
      </c>
      <c r="Z1638">
        <v>1</v>
      </c>
      <c r="AA1638">
        <v>0</v>
      </c>
      <c r="AB1638">
        <v>0</v>
      </c>
      <c r="AC1638">
        <v>6201</v>
      </c>
      <c r="AD1638">
        <f>AC1638/AY1638</f>
        <v>5.8268574811362418E-2</v>
      </c>
      <c r="AE1638">
        <v>7.4119999999999999</v>
      </c>
      <c r="AF1638">
        <f>AE1638/AY1638</f>
        <v>6.9647907837738787E-5</v>
      </c>
      <c r="AG1638">
        <f>LN(AE1638+1)/LN(AY1638)</f>
        <v>0.18398532617469301</v>
      </c>
      <c r="AH1638">
        <v>1</v>
      </c>
      <c r="AI1638">
        <v>0</v>
      </c>
      <c r="AJ1638">
        <v>1</v>
      </c>
      <c r="AK1638">
        <v>1</v>
      </c>
      <c r="AL1638">
        <v>0</v>
      </c>
      <c r="AM1638" s="1">
        <f>(AI1638+AK1638+AJ1638)*(0.75+0.25*AL1638)</f>
        <v>1.5</v>
      </c>
      <c r="AN1638">
        <v>0</v>
      </c>
      <c r="AO1638">
        <v>0</v>
      </c>
      <c r="AP1638">
        <v>0.75</v>
      </c>
      <c r="AQ1638">
        <v>0</v>
      </c>
      <c r="AR1638">
        <v>0</v>
      </c>
      <c r="AS1638">
        <f>IF(AR1638&gt;0.75,AR1638,0)</f>
        <v>0</v>
      </c>
      <c r="AT1638">
        <v>0</v>
      </c>
      <c r="AU1638" t="s">
        <v>90</v>
      </c>
      <c r="AV1638">
        <v>1</v>
      </c>
      <c r="AW1638">
        <v>2</v>
      </c>
      <c r="AX1638">
        <v>1</v>
      </c>
      <c r="AY1638">
        <v>106421</v>
      </c>
    </row>
    <row r="1639" spans="1:51" ht="12.75" customHeight="1" x14ac:dyDescent="0.2">
      <c r="A1639" t="s">
        <v>75</v>
      </c>
      <c r="B1639">
        <v>2005</v>
      </c>
      <c r="C1639" t="s">
        <v>90</v>
      </c>
      <c r="D1639" t="s">
        <v>90</v>
      </c>
      <c r="E1639">
        <v>0</v>
      </c>
      <c r="F1639">
        <v>0</v>
      </c>
      <c r="G1639">
        <v>1</v>
      </c>
      <c r="H1639">
        <v>1</v>
      </c>
      <c r="I1639" s="1">
        <f>G1639+H1639</f>
        <v>2</v>
      </c>
      <c r="J1639">
        <v>1</v>
      </c>
      <c r="K1639">
        <v>1</v>
      </c>
      <c r="L1639" t="s">
        <v>90</v>
      </c>
      <c r="M1639">
        <v>0</v>
      </c>
      <c r="N1639" t="s">
        <v>90</v>
      </c>
      <c r="O1639">
        <v>1</v>
      </c>
      <c r="P1639">
        <v>0</v>
      </c>
      <c r="Q1639">
        <v>1</v>
      </c>
      <c r="R1639">
        <v>1</v>
      </c>
      <c r="S1639" t="s">
        <v>90</v>
      </c>
      <c r="T1639" t="s">
        <v>90</v>
      </c>
      <c r="U1639" t="s">
        <v>90</v>
      </c>
      <c r="V1639" t="s">
        <v>90</v>
      </c>
      <c r="W1639">
        <v>0</v>
      </c>
      <c r="X1639">
        <v>0</v>
      </c>
      <c r="Y1639">
        <v>1</v>
      </c>
      <c r="Z1639">
        <v>1</v>
      </c>
      <c r="AA1639">
        <v>1</v>
      </c>
      <c r="AB1639">
        <v>0</v>
      </c>
      <c r="AC1639">
        <v>2300</v>
      </c>
      <c r="AD1639">
        <f>AC1639/AY1639</f>
        <v>1.9990613103412311E-2</v>
      </c>
      <c r="AE1639">
        <v>0</v>
      </c>
      <c r="AF1639">
        <f>AE1639/AY1639</f>
        <v>0</v>
      </c>
      <c r="AG1639">
        <f>LN(AE1639+1)/LN(AY1639)</f>
        <v>0</v>
      </c>
      <c r="AH1639">
        <v>1</v>
      </c>
      <c r="AI1639">
        <v>0</v>
      </c>
      <c r="AJ1639">
        <v>1</v>
      </c>
      <c r="AK1639">
        <v>1</v>
      </c>
      <c r="AL1639">
        <v>0</v>
      </c>
      <c r="AM1639" s="1">
        <f>(AI1639+AK1639+AJ1639)*(0.75+0.25*AL1639)</f>
        <v>1.5</v>
      </c>
      <c r="AN1639">
        <v>0</v>
      </c>
      <c r="AO1639">
        <v>1</v>
      </c>
      <c r="AP1639">
        <v>0</v>
      </c>
      <c r="AQ1639">
        <v>0</v>
      </c>
      <c r="AR1639">
        <v>0</v>
      </c>
      <c r="AS1639">
        <f>IF(AR1639&gt;0.75,AR1639,0)</f>
        <v>0</v>
      </c>
      <c r="AT1639">
        <v>0</v>
      </c>
      <c r="AU1639" t="s">
        <v>90</v>
      </c>
      <c r="AV1639">
        <v>0</v>
      </c>
      <c r="AW1639">
        <v>2</v>
      </c>
      <c r="AX1639">
        <v>1</v>
      </c>
      <c r="AY1639">
        <v>115054</v>
      </c>
    </row>
    <row r="1640" spans="1:51" ht="12.75" customHeight="1" x14ac:dyDescent="0.2">
      <c r="A1640" t="s">
        <v>76</v>
      </c>
      <c r="B1640">
        <v>2005</v>
      </c>
      <c r="C1640" t="s">
        <v>90</v>
      </c>
      <c r="D1640" t="s">
        <v>90</v>
      </c>
      <c r="E1640">
        <v>0</v>
      </c>
      <c r="F1640">
        <v>0</v>
      </c>
      <c r="G1640">
        <v>1</v>
      </c>
      <c r="H1640">
        <v>0</v>
      </c>
      <c r="I1640" s="1">
        <f>G1640+H1640</f>
        <v>1</v>
      </c>
      <c r="J1640">
        <v>0</v>
      </c>
      <c r="K1640">
        <v>1</v>
      </c>
      <c r="L1640" t="s">
        <v>90</v>
      </c>
      <c r="M1640">
        <v>0</v>
      </c>
      <c r="N1640" t="s">
        <v>90</v>
      </c>
      <c r="O1640">
        <v>1</v>
      </c>
      <c r="P1640">
        <v>1</v>
      </c>
      <c r="Q1640">
        <v>1</v>
      </c>
      <c r="R1640">
        <v>0</v>
      </c>
      <c r="S1640" t="s">
        <v>90</v>
      </c>
      <c r="T1640" t="s">
        <v>90</v>
      </c>
      <c r="U1640" t="s">
        <v>90</v>
      </c>
      <c r="V1640">
        <v>0</v>
      </c>
      <c r="W1640">
        <v>1</v>
      </c>
      <c r="X1640">
        <v>1</v>
      </c>
      <c r="Y1640">
        <v>1</v>
      </c>
      <c r="Z1640">
        <v>1</v>
      </c>
      <c r="AA1640">
        <v>0</v>
      </c>
      <c r="AB1640">
        <v>0</v>
      </c>
      <c r="AC1640">
        <v>35694</v>
      </c>
      <c r="AD1640">
        <f>AC1640/AY1640</f>
        <v>8.1309554453528443E-2</v>
      </c>
      <c r="AE1640">
        <v>0</v>
      </c>
      <c r="AF1640">
        <f>AE1640/AY1640</f>
        <v>0</v>
      </c>
      <c r="AG1640">
        <f>LN(AE1640+1)/LN(AY1640)</f>
        <v>0</v>
      </c>
      <c r="AH1640">
        <v>1</v>
      </c>
      <c r="AI1640">
        <v>0</v>
      </c>
      <c r="AJ1640">
        <v>1</v>
      </c>
      <c r="AK1640">
        <v>1</v>
      </c>
      <c r="AL1640">
        <v>1</v>
      </c>
      <c r="AM1640" s="1">
        <f>(AI1640+AK1640+AJ1640)*(0.75+0.25*AL1640)</f>
        <v>2</v>
      </c>
      <c r="AN1640">
        <v>0</v>
      </c>
      <c r="AO1640">
        <v>0</v>
      </c>
      <c r="AP1640">
        <v>0.5</v>
      </c>
      <c r="AQ1640">
        <v>1</v>
      </c>
      <c r="AR1640">
        <v>0</v>
      </c>
      <c r="AS1640">
        <f>IF(AR1640&gt;0.75,AR1640,0)</f>
        <v>0</v>
      </c>
      <c r="AT1640">
        <v>0</v>
      </c>
      <c r="AU1640" t="s">
        <v>90</v>
      </c>
      <c r="AV1640">
        <v>0</v>
      </c>
      <c r="AW1640">
        <v>2</v>
      </c>
      <c r="AX1640">
        <v>0</v>
      </c>
      <c r="AY1640">
        <v>438989</v>
      </c>
    </row>
    <row r="1641" spans="1:51" ht="12.75" customHeight="1" x14ac:dyDescent="0.2">
      <c r="A1641" t="s">
        <v>77</v>
      </c>
      <c r="B1641">
        <v>2005</v>
      </c>
      <c r="C1641" t="s">
        <v>90</v>
      </c>
      <c r="D1641" t="s">
        <v>90</v>
      </c>
      <c r="E1641">
        <v>0</v>
      </c>
      <c r="F1641">
        <v>0</v>
      </c>
      <c r="G1641">
        <v>1</v>
      </c>
      <c r="H1641">
        <v>0</v>
      </c>
      <c r="I1641" s="1">
        <f>G1641+H1641</f>
        <v>1</v>
      </c>
      <c r="J1641">
        <v>0</v>
      </c>
      <c r="K1641">
        <v>1</v>
      </c>
      <c r="L1641" t="s">
        <v>90</v>
      </c>
      <c r="M1641">
        <v>0</v>
      </c>
      <c r="N1641" t="s">
        <v>90</v>
      </c>
      <c r="O1641">
        <v>1</v>
      </c>
      <c r="P1641">
        <v>0</v>
      </c>
      <c r="Q1641">
        <v>1</v>
      </c>
      <c r="R1641">
        <v>1</v>
      </c>
      <c r="S1641" t="s">
        <v>90</v>
      </c>
      <c r="T1641" t="s">
        <v>90</v>
      </c>
      <c r="U1641" t="s">
        <v>90</v>
      </c>
      <c r="V1641">
        <v>0</v>
      </c>
      <c r="W1641">
        <v>1</v>
      </c>
      <c r="X1641">
        <v>0</v>
      </c>
      <c r="Y1641">
        <v>1</v>
      </c>
      <c r="Z1641">
        <v>1</v>
      </c>
      <c r="AA1641">
        <v>0</v>
      </c>
      <c r="AB1641">
        <v>0</v>
      </c>
      <c r="AC1641">
        <v>3990</v>
      </c>
      <c r="AD1641">
        <f>AC1641/AY1641</f>
        <v>0.10333628579864186</v>
      </c>
      <c r="AE1641">
        <v>411.541</v>
      </c>
      <c r="AF1641">
        <f>AE1641/AY1641</f>
        <v>1.065842566262127E-2</v>
      </c>
      <c r="AG1641">
        <f>LN(AE1641+1)/LN(AY1641)</f>
        <v>0.57022601981812593</v>
      </c>
      <c r="AH1641">
        <v>0</v>
      </c>
      <c r="AI1641">
        <v>0</v>
      </c>
      <c r="AJ1641">
        <v>0</v>
      </c>
      <c r="AK1641">
        <v>0</v>
      </c>
      <c r="AL1641">
        <v>0</v>
      </c>
      <c r="AM1641" s="1">
        <f>(AI1641+AK1641+AJ1641)*(0.75+0.25*AL1641)</f>
        <v>0</v>
      </c>
      <c r="AN1641">
        <v>0.5</v>
      </c>
      <c r="AO1641">
        <v>0</v>
      </c>
      <c r="AP1641">
        <v>1</v>
      </c>
      <c r="AQ1641">
        <v>0</v>
      </c>
      <c r="AR1641">
        <v>0</v>
      </c>
      <c r="AS1641">
        <f>IF(AR1641&gt;0.75,AR1641,0)</f>
        <v>0</v>
      </c>
      <c r="AT1641">
        <v>0</v>
      </c>
      <c r="AU1641" t="s">
        <v>90</v>
      </c>
      <c r="AV1641">
        <v>0</v>
      </c>
      <c r="AW1641">
        <v>2</v>
      </c>
      <c r="AX1641">
        <v>0</v>
      </c>
      <c r="AY1641">
        <v>38611.800000000003</v>
      </c>
    </row>
    <row r="1642" spans="1:51" ht="12.75" customHeight="1" x14ac:dyDescent="0.2">
      <c r="A1642" t="s">
        <v>78</v>
      </c>
      <c r="B1642">
        <v>2005</v>
      </c>
      <c r="C1642" t="s">
        <v>90</v>
      </c>
      <c r="D1642" t="s">
        <v>90</v>
      </c>
      <c r="E1642">
        <v>0</v>
      </c>
      <c r="F1642">
        <v>0</v>
      </c>
      <c r="G1642">
        <v>1</v>
      </c>
      <c r="H1642">
        <v>1</v>
      </c>
      <c r="I1642" s="1">
        <f>G1642+H1642</f>
        <v>2</v>
      </c>
      <c r="J1642">
        <v>0</v>
      </c>
      <c r="K1642">
        <v>1</v>
      </c>
      <c r="L1642" t="s">
        <v>90</v>
      </c>
      <c r="M1642">
        <v>0</v>
      </c>
      <c r="N1642" t="s">
        <v>90</v>
      </c>
      <c r="O1642">
        <v>1</v>
      </c>
      <c r="P1642">
        <v>1</v>
      </c>
      <c r="Q1642">
        <v>1</v>
      </c>
      <c r="R1642">
        <v>1</v>
      </c>
      <c r="S1642" t="s">
        <v>90</v>
      </c>
      <c r="T1642" t="s">
        <v>90</v>
      </c>
      <c r="U1642" t="s">
        <v>90</v>
      </c>
      <c r="V1642">
        <v>0</v>
      </c>
      <c r="W1642">
        <v>0</v>
      </c>
      <c r="X1642">
        <v>0</v>
      </c>
      <c r="Y1642">
        <v>0</v>
      </c>
      <c r="Z1642">
        <v>1</v>
      </c>
      <c r="AA1642">
        <v>0</v>
      </c>
      <c r="AB1642">
        <v>0</v>
      </c>
      <c r="AC1642">
        <v>36145</v>
      </c>
      <c r="AD1642">
        <f>AC1642/AY1642</f>
        <v>0.29659139396724327</v>
      </c>
      <c r="AE1642">
        <v>0</v>
      </c>
      <c r="AF1642">
        <f>AE1642/AY1642</f>
        <v>0</v>
      </c>
      <c r="AG1642">
        <f>LN(AE1642+1)/LN(AY1642)</f>
        <v>0</v>
      </c>
      <c r="AH1642">
        <v>1</v>
      </c>
      <c r="AI1642">
        <v>1</v>
      </c>
      <c r="AJ1642">
        <v>1</v>
      </c>
      <c r="AK1642">
        <v>1</v>
      </c>
      <c r="AL1642">
        <v>1</v>
      </c>
      <c r="AM1642" s="1">
        <f>(AI1642+AK1642+AJ1642)*(0.75+0.25*AL1642)</f>
        <v>3</v>
      </c>
      <c r="AN1642">
        <v>0</v>
      </c>
      <c r="AO1642">
        <v>0</v>
      </c>
      <c r="AP1642">
        <v>0.75</v>
      </c>
      <c r="AQ1642">
        <v>0</v>
      </c>
      <c r="AR1642">
        <v>0</v>
      </c>
      <c r="AS1642">
        <f>IF(AR1642&gt;0.75,AR1642,0)</f>
        <v>0</v>
      </c>
      <c r="AT1642">
        <v>0</v>
      </c>
      <c r="AU1642" t="s">
        <v>90</v>
      </c>
      <c r="AV1642">
        <v>0</v>
      </c>
      <c r="AW1642">
        <v>2</v>
      </c>
      <c r="AX1642">
        <v>0</v>
      </c>
      <c r="AY1642">
        <v>121868</v>
      </c>
    </row>
    <row r="1643" spans="1:51" ht="12.75" customHeight="1" x14ac:dyDescent="0.2">
      <c r="A1643" t="s">
        <v>80</v>
      </c>
      <c r="B1643">
        <v>2005</v>
      </c>
      <c r="C1643" t="s">
        <v>90</v>
      </c>
      <c r="D1643" t="s">
        <v>90</v>
      </c>
      <c r="E1643">
        <v>0</v>
      </c>
      <c r="F1643">
        <v>0</v>
      </c>
      <c r="G1643">
        <v>1</v>
      </c>
      <c r="H1643">
        <v>0</v>
      </c>
      <c r="I1643" s="1">
        <f>G1643+H1643</f>
        <v>1</v>
      </c>
      <c r="J1643">
        <v>0</v>
      </c>
      <c r="K1643">
        <v>1</v>
      </c>
      <c r="L1643" t="s">
        <v>90</v>
      </c>
      <c r="M1643">
        <v>0</v>
      </c>
      <c r="N1643" t="s">
        <v>90</v>
      </c>
      <c r="O1643">
        <v>1</v>
      </c>
      <c r="P1643">
        <v>1</v>
      </c>
      <c r="Q1643">
        <v>1</v>
      </c>
      <c r="R1643">
        <v>1</v>
      </c>
      <c r="S1643" t="s">
        <v>90</v>
      </c>
      <c r="T1643" t="s">
        <v>90</v>
      </c>
      <c r="U1643" t="s">
        <v>90</v>
      </c>
      <c r="V1643" t="s">
        <v>90</v>
      </c>
      <c r="W1643">
        <v>0</v>
      </c>
      <c r="X1643">
        <v>1</v>
      </c>
      <c r="Y1643">
        <v>1</v>
      </c>
      <c r="Z1643">
        <v>1</v>
      </c>
      <c r="AA1643">
        <v>1</v>
      </c>
      <c r="AB1643">
        <v>0</v>
      </c>
      <c r="AC1643">
        <v>949</v>
      </c>
      <c r="AD1643">
        <f>AC1643/AY1643</f>
        <v>3.7255717908654791E-2</v>
      </c>
      <c r="AE1643">
        <v>83.558000000000007</v>
      </c>
      <c r="AF1643">
        <f>AE1643/AY1643</f>
        <v>3.280309037946657E-3</v>
      </c>
      <c r="AG1643">
        <f>LN(AE1643+1)/LN(AY1643)</f>
        <v>0.43738598558246744</v>
      </c>
      <c r="AH1643">
        <v>1</v>
      </c>
      <c r="AI1643">
        <v>1</v>
      </c>
      <c r="AJ1643">
        <v>1</v>
      </c>
      <c r="AK1643">
        <v>1</v>
      </c>
      <c r="AL1643">
        <v>0</v>
      </c>
      <c r="AM1643" s="1">
        <f>(AI1643+AK1643+AJ1643)*(0.75+0.25*AL1643)</f>
        <v>2.25</v>
      </c>
      <c r="AN1643">
        <v>0</v>
      </c>
      <c r="AO1643">
        <v>0</v>
      </c>
      <c r="AP1643">
        <v>0</v>
      </c>
      <c r="AQ1643">
        <v>0</v>
      </c>
      <c r="AR1643">
        <v>0</v>
      </c>
      <c r="AS1643">
        <f>IF(AR1643&gt;0.75,AR1643,0)</f>
        <v>0</v>
      </c>
      <c r="AT1643">
        <v>0</v>
      </c>
      <c r="AU1643" t="s">
        <v>90</v>
      </c>
      <c r="AV1643">
        <v>0</v>
      </c>
      <c r="AW1643">
        <v>2</v>
      </c>
      <c r="AX1643">
        <v>1</v>
      </c>
      <c r="AY1643">
        <v>25472.6</v>
      </c>
    </row>
    <row r="1644" spans="1:51" ht="12.75" customHeight="1" x14ac:dyDescent="0.2">
      <c r="A1644" t="s">
        <v>81</v>
      </c>
      <c r="B1644">
        <v>2005</v>
      </c>
      <c r="C1644" t="s">
        <v>90</v>
      </c>
      <c r="D1644" t="s">
        <v>90</v>
      </c>
      <c r="E1644">
        <v>0</v>
      </c>
      <c r="F1644">
        <v>0</v>
      </c>
      <c r="G1644">
        <v>1</v>
      </c>
      <c r="H1644">
        <v>1</v>
      </c>
      <c r="I1644" s="1">
        <f>G1644+H1644</f>
        <v>2</v>
      </c>
      <c r="J1644">
        <v>1</v>
      </c>
      <c r="K1644">
        <v>1</v>
      </c>
      <c r="L1644" t="s">
        <v>90</v>
      </c>
      <c r="M1644">
        <v>0</v>
      </c>
      <c r="N1644" t="s">
        <v>90</v>
      </c>
      <c r="O1644">
        <v>1</v>
      </c>
      <c r="P1644">
        <v>1</v>
      </c>
      <c r="Q1644">
        <v>0</v>
      </c>
      <c r="R1644">
        <v>0</v>
      </c>
      <c r="S1644" t="s">
        <v>90</v>
      </c>
      <c r="T1644" t="s">
        <v>90</v>
      </c>
      <c r="U1644" t="s">
        <v>90</v>
      </c>
      <c r="V1644">
        <v>0</v>
      </c>
      <c r="W1644">
        <v>0</v>
      </c>
      <c r="X1644">
        <v>0</v>
      </c>
      <c r="Y1644">
        <v>0</v>
      </c>
      <c r="Z1644">
        <v>1</v>
      </c>
      <c r="AA1644">
        <v>0</v>
      </c>
      <c r="AB1644">
        <v>0</v>
      </c>
      <c r="AC1644">
        <v>1900</v>
      </c>
      <c r="AD1644">
        <f>AC1644/AY1644</f>
        <v>1.0193734608802022E-2</v>
      </c>
      <c r="AE1644">
        <v>0</v>
      </c>
      <c r="AF1644">
        <f>AE1644/AY1644</f>
        <v>0</v>
      </c>
      <c r="AG1644">
        <f>LN(AE1644+1)/LN(AY1644)</f>
        <v>0</v>
      </c>
      <c r="AH1644">
        <v>0</v>
      </c>
      <c r="AI1644">
        <v>1</v>
      </c>
      <c r="AJ1644">
        <v>1</v>
      </c>
      <c r="AK1644">
        <v>1</v>
      </c>
      <c r="AL1644">
        <v>1</v>
      </c>
      <c r="AM1644" s="1">
        <f>(AI1644+AK1644+AJ1644)*(0.75+0.25*AL1644)</f>
        <v>3</v>
      </c>
      <c r="AN1644">
        <v>0</v>
      </c>
      <c r="AO1644">
        <v>0</v>
      </c>
      <c r="AP1644">
        <v>0</v>
      </c>
      <c r="AQ1644">
        <v>0</v>
      </c>
      <c r="AR1644">
        <v>0</v>
      </c>
      <c r="AS1644">
        <f>IF(AR1644&gt;0.75,AR1644,0)</f>
        <v>0</v>
      </c>
      <c r="AT1644">
        <v>0</v>
      </c>
      <c r="AU1644" t="s">
        <v>90</v>
      </c>
      <c r="AV1644">
        <v>0</v>
      </c>
      <c r="AW1644">
        <v>2</v>
      </c>
      <c r="AX1644">
        <v>0</v>
      </c>
      <c r="AY1644">
        <v>186389</v>
      </c>
    </row>
    <row r="1645" spans="1:51" ht="12.75" customHeight="1" x14ac:dyDescent="0.2">
      <c r="A1645" t="s">
        <v>82</v>
      </c>
      <c r="B1645">
        <v>2005</v>
      </c>
      <c r="C1645" t="s">
        <v>90</v>
      </c>
      <c r="D1645" t="s">
        <v>90</v>
      </c>
      <c r="E1645">
        <v>1</v>
      </c>
      <c r="F1645">
        <v>0</v>
      </c>
      <c r="G1645">
        <v>1</v>
      </c>
      <c r="H1645">
        <v>1</v>
      </c>
      <c r="I1645" s="1">
        <f>G1645+H1645</f>
        <v>2</v>
      </c>
      <c r="J1645">
        <v>0</v>
      </c>
      <c r="K1645">
        <v>1</v>
      </c>
      <c r="L1645" t="s">
        <v>90</v>
      </c>
      <c r="M1645">
        <v>0</v>
      </c>
      <c r="N1645" t="s">
        <v>90</v>
      </c>
      <c r="O1645">
        <v>1</v>
      </c>
      <c r="P1645">
        <v>0</v>
      </c>
      <c r="Q1645">
        <v>1</v>
      </c>
      <c r="R1645">
        <v>0</v>
      </c>
      <c r="S1645" t="s">
        <v>90</v>
      </c>
      <c r="T1645" t="s">
        <v>90</v>
      </c>
      <c r="U1645" t="s">
        <v>90</v>
      </c>
      <c r="V1645">
        <v>0</v>
      </c>
      <c r="W1645">
        <v>0</v>
      </c>
      <c r="X1645">
        <v>0</v>
      </c>
      <c r="Y1645">
        <v>1</v>
      </c>
      <c r="Z1645">
        <v>1</v>
      </c>
      <c r="AA1645">
        <v>0</v>
      </c>
      <c r="AB1645">
        <v>0</v>
      </c>
      <c r="AC1645">
        <v>38632</v>
      </c>
      <c r="AD1645">
        <f>AC1645/AY1645</f>
        <v>5.3428558388734532E-2</v>
      </c>
      <c r="AE1645">
        <v>0</v>
      </c>
      <c r="AF1645">
        <f>AE1645/AY1645</f>
        <v>0</v>
      </c>
      <c r="AG1645">
        <f>LN(AE1645+1)/LN(AY1645)</f>
        <v>0</v>
      </c>
      <c r="AH1645">
        <v>1</v>
      </c>
      <c r="AI1645">
        <v>1</v>
      </c>
      <c r="AJ1645">
        <v>1</v>
      </c>
      <c r="AK1645">
        <v>1</v>
      </c>
      <c r="AL1645">
        <v>0</v>
      </c>
      <c r="AM1645" s="1">
        <f>(AI1645+AK1645+AJ1645)*(0.75+0.25*AL1645)</f>
        <v>2.25</v>
      </c>
      <c r="AN1645">
        <v>0</v>
      </c>
      <c r="AO1645">
        <v>0</v>
      </c>
      <c r="AP1645">
        <v>0.5</v>
      </c>
      <c r="AQ1645">
        <v>0</v>
      </c>
      <c r="AR1645">
        <v>0.5</v>
      </c>
      <c r="AS1645">
        <f>IF(AR1645&gt;0.75,AR1645,0)</f>
        <v>0</v>
      </c>
      <c r="AT1645">
        <v>0</v>
      </c>
      <c r="AU1645" t="s">
        <v>90</v>
      </c>
      <c r="AV1645">
        <v>1</v>
      </c>
      <c r="AW1645">
        <v>2</v>
      </c>
      <c r="AX1645">
        <v>1</v>
      </c>
      <c r="AY1645">
        <v>723059</v>
      </c>
    </row>
    <row r="1646" spans="1:51" ht="12.75" customHeight="1" x14ac:dyDescent="0.2">
      <c r="A1646" t="s">
        <v>83</v>
      </c>
      <c r="B1646">
        <v>2005</v>
      </c>
      <c r="C1646" t="s">
        <v>90</v>
      </c>
      <c r="D1646" t="s">
        <v>90</v>
      </c>
      <c r="E1646">
        <v>0</v>
      </c>
      <c r="F1646">
        <v>1</v>
      </c>
      <c r="G1646">
        <v>1</v>
      </c>
      <c r="H1646">
        <v>0</v>
      </c>
      <c r="I1646" s="1">
        <f>G1646+H1646</f>
        <v>1</v>
      </c>
      <c r="J1646">
        <v>0</v>
      </c>
      <c r="K1646">
        <v>1</v>
      </c>
      <c r="L1646" t="s">
        <v>90</v>
      </c>
      <c r="M1646">
        <v>0</v>
      </c>
      <c r="N1646" t="s">
        <v>90</v>
      </c>
      <c r="O1646">
        <v>1</v>
      </c>
      <c r="P1646">
        <v>1</v>
      </c>
      <c r="Q1646">
        <v>1</v>
      </c>
      <c r="R1646">
        <v>0</v>
      </c>
      <c r="S1646" t="s">
        <v>90</v>
      </c>
      <c r="T1646" t="s">
        <v>90</v>
      </c>
      <c r="U1646" t="s">
        <v>90</v>
      </c>
      <c r="V1646" t="s">
        <v>90</v>
      </c>
      <c r="W1646">
        <v>0</v>
      </c>
      <c r="X1646">
        <v>0</v>
      </c>
      <c r="Y1646">
        <v>0</v>
      </c>
      <c r="Z1646">
        <v>0</v>
      </c>
      <c r="AA1646">
        <v>0</v>
      </c>
      <c r="AB1646">
        <v>0</v>
      </c>
      <c r="AC1646">
        <v>0</v>
      </c>
      <c r="AD1646">
        <f>AC1646/AY1646</f>
        <v>0</v>
      </c>
      <c r="AE1646">
        <v>0</v>
      </c>
      <c r="AF1646">
        <f>AE1646/AY1646</f>
        <v>0</v>
      </c>
      <c r="AG1646">
        <f>LN(AE1646+1)/LN(AY1646)</f>
        <v>0</v>
      </c>
      <c r="AH1646">
        <v>1</v>
      </c>
      <c r="AI1646">
        <v>0</v>
      </c>
      <c r="AJ1646">
        <v>1</v>
      </c>
      <c r="AK1646">
        <v>1</v>
      </c>
      <c r="AL1646">
        <v>0</v>
      </c>
      <c r="AM1646" s="1">
        <f>(AI1646+AK1646+AJ1646)*(0.75+0.25*AL1646)</f>
        <v>1.5</v>
      </c>
      <c r="AN1646">
        <v>0</v>
      </c>
      <c r="AO1646">
        <v>0</v>
      </c>
      <c r="AP1646">
        <v>0</v>
      </c>
      <c r="AQ1646">
        <v>1</v>
      </c>
      <c r="AR1646">
        <v>0</v>
      </c>
      <c r="AS1646">
        <f>IF(AR1646&gt;0.75,AR1646,0)</f>
        <v>0</v>
      </c>
      <c r="AT1646">
        <v>0</v>
      </c>
      <c r="AU1646" t="s">
        <v>90</v>
      </c>
      <c r="AV1646">
        <v>1</v>
      </c>
      <c r="AW1646">
        <v>2</v>
      </c>
      <c r="AX1646">
        <v>1</v>
      </c>
      <c r="AY1646">
        <v>68884.100000000006</v>
      </c>
    </row>
    <row r="1647" spans="1:51" ht="12.75" customHeight="1" x14ac:dyDescent="0.2">
      <c r="A1647" t="s">
        <v>84</v>
      </c>
      <c r="B1647">
        <v>2005</v>
      </c>
      <c r="C1647" t="s">
        <v>90</v>
      </c>
      <c r="D1647" t="s">
        <v>90</v>
      </c>
      <c r="E1647">
        <v>0</v>
      </c>
      <c r="F1647">
        <v>0</v>
      </c>
      <c r="G1647">
        <v>1</v>
      </c>
      <c r="H1647">
        <v>0</v>
      </c>
      <c r="I1647" s="1">
        <f>G1647+H1647</f>
        <v>1</v>
      </c>
      <c r="J1647">
        <v>1</v>
      </c>
      <c r="K1647">
        <v>1</v>
      </c>
      <c r="L1647" t="s">
        <v>90</v>
      </c>
      <c r="M1647">
        <v>0</v>
      </c>
      <c r="N1647" t="s">
        <v>90</v>
      </c>
      <c r="O1647">
        <v>1</v>
      </c>
      <c r="P1647">
        <v>1</v>
      </c>
      <c r="Q1647">
        <v>1</v>
      </c>
      <c r="R1647">
        <v>2</v>
      </c>
      <c r="S1647" t="s">
        <v>90</v>
      </c>
      <c r="T1647" t="s">
        <v>90</v>
      </c>
      <c r="U1647" t="s">
        <v>90</v>
      </c>
      <c r="V1647">
        <v>0</v>
      </c>
      <c r="W1647">
        <v>0</v>
      </c>
      <c r="X1647">
        <v>0</v>
      </c>
      <c r="Y1647">
        <v>0</v>
      </c>
      <c r="Z1647">
        <v>1</v>
      </c>
      <c r="AA1647">
        <v>0</v>
      </c>
      <c r="AB1647">
        <v>0</v>
      </c>
      <c r="AC1647">
        <v>1</v>
      </c>
      <c r="AD1647">
        <f>AC1647/AY1647</f>
        <v>4.7177377503939315E-5</v>
      </c>
      <c r="AE1647">
        <v>0</v>
      </c>
      <c r="AF1647">
        <f>AE1647/AY1647</f>
        <v>0</v>
      </c>
      <c r="AG1647">
        <f>LN(AE1647+1)/LN(AY1647)</f>
        <v>0</v>
      </c>
      <c r="AH1647">
        <v>1</v>
      </c>
      <c r="AI1647">
        <v>0</v>
      </c>
      <c r="AJ1647">
        <v>0</v>
      </c>
      <c r="AK1647">
        <v>1</v>
      </c>
      <c r="AL1647">
        <v>1</v>
      </c>
      <c r="AM1647" s="1">
        <f>(AI1647+AK1647+AJ1647)*(0.75+0.25*AL1647)</f>
        <v>1</v>
      </c>
      <c r="AN1647">
        <v>0</v>
      </c>
      <c r="AO1647">
        <v>0</v>
      </c>
      <c r="AP1647">
        <v>0</v>
      </c>
      <c r="AQ1647">
        <v>0</v>
      </c>
      <c r="AR1647">
        <v>0</v>
      </c>
      <c r="AS1647">
        <f>IF(AR1647&gt;0.75,AR1647,0)</f>
        <v>0</v>
      </c>
      <c r="AT1647">
        <v>0</v>
      </c>
      <c r="AU1647" t="s">
        <v>90</v>
      </c>
      <c r="AV1647">
        <v>0</v>
      </c>
      <c r="AW1647">
        <v>2</v>
      </c>
      <c r="AX1647">
        <v>0</v>
      </c>
      <c r="AY1647">
        <v>21196.6</v>
      </c>
    </row>
    <row r="1648" spans="1:51" ht="12.75" customHeight="1" x14ac:dyDescent="0.2">
      <c r="A1648" t="s">
        <v>85</v>
      </c>
      <c r="B1648">
        <v>2005</v>
      </c>
      <c r="C1648" t="s">
        <v>90</v>
      </c>
      <c r="D1648" t="s">
        <v>90</v>
      </c>
      <c r="E1648">
        <v>0</v>
      </c>
      <c r="F1648">
        <v>0</v>
      </c>
      <c r="G1648">
        <v>1</v>
      </c>
      <c r="H1648">
        <v>0</v>
      </c>
      <c r="I1648" s="1">
        <f>G1648+H1648</f>
        <v>1</v>
      </c>
      <c r="J1648">
        <v>1</v>
      </c>
      <c r="K1648">
        <v>1</v>
      </c>
      <c r="L1648" t="s">
        <v>90</v>
      </c>
      <c r="M1648">
        <v>0</v>
      </c>
      <c r="N1648" t="s">
        <v>90</v>
      </c>
      <c r="O1648">
        <v>0</v>
      </c>
      <c r="P1648">
        <v>1</v>
      </c>
      <c r="Q1648">
        <v>1</v>
      </c>
      <c r="R1648">
        <v>1</v>
      </c>
      <c r="S1648" t="s">
        <v>90</v>
      </c>
      <c r="T1648" t="s">
        <v>90</v>
      </c>
      <c r="U1648" t="s">
        <v>90</v>
      </c>
      <c r="V1648">
        <v>0</v>
      </c>
      <c r="W1648">
        <v>0</v>
      </c>
      <c r="X1648">
        <v>0</v>
      </c>
      <c r="Y1648">
        <v>1</v>
      </c>
      <c r="Z1648">
        <v>1</v>
      </c>
      <c r="AA1648">
        <v>0</v>
      </c>
      <c r="AB1648">
        <v>0</v>
      </c>
      <c r="AC1648">
        <v>14591</v>
      </c>
      <c r="AD1648">
        <f>AC1648/AY1648</f>
        <v>5.0012682264709715E-2</v>
      </c>
      <c r="AE1648">
        <v>0</v>
      </c>
      <c r="AF1648">
        <f>AE1648/AY1648</f>
        <v>0</v>
      </c>
      <c r="AG1648">
        <f>LN(AE1648+1)/LN(AY1648)</f>
        <v>0</v>
      </c>
      <c r="AH1648">
        <v>0.5</v>
      </c>
      <c r="AI1648">
        <v>0</v>
      </c>
      <c r="AJ1648">
        <v>1</v>
      </c>
      <c r="AK1648">
        <v>1</v>
      </c>
      <c r="AL1648">
        <v>1</v>
      </c>
      <c r="AM1648" s="1">
        <f>(AI1648+AK1648+AJ1648)*(0.75+0.25*AL1648)</f>
        <v>2</v>
      </c>
      <c r="AN1648">
        <v>0</v>
      </c>
      <c r="AO1648">
        <v>0</v>
      </c>
      <c r="AP1648">
        <v>0</v>
      </c>
      <c r="AQ1648">
        <v>0.5</v>
      </c>
      <c r="AR1648">
        <v>0.5</v>
      </c>
      <c r="AS1648">
        <f>IF(AR1648&gt;0.75,AR1648,0)</f>
        <v>0</v>
      </c>
      <c r="AT1648">
        <v>0</v>
      </c>
      <c r="AU1648" t="s">
        <v>90</v>
      </c>
      <c r="AV1648">
        <v>0</v>
      </c>
      <c r="AW1648">
        <v>2</v>
      </c>
      <c r="AX1648">
        <v>0</v>
      </c>
      <c r="AY1648">
        <v>291746</v>
      </c>
    </row>
    <row r="1649" spans="1:51" ht="12.75" customHeight="1" x14ac:dyDescent="0.2">
      <c r="A1649" t="s">
        <v>86</v>
      </c>
      <c r="B1649">
        <v>2005</v>
      </c>
      <c r="C1649" t="s">
        <v>90</v>
      </c>
      <c r="D1649" t="s">
        <v>90</v>
      </c>
      <c r="E1649">
        <v>0</v>
      </c>
      <c r="F1649">
        <v>1</v>
      </c>
      <c r="G1649">
        <v>1</v>
      </c>
      <c r="H1649">
        <v>1</v>
      </c>
      <c r="I1649" s="1">
        <f>G1649+H1649</f>
        <v>2</v>
      </c>
      <c r="J1649">
        <v>1</v>
      </c>
      <c r="K1649">
        <v>1</v>
      </c>
      <c r="L1649" t="s">
        <v>90</v>
      </c>
      <c r="M1649">
        <v>0</v>
      </c>
      <c r="N1649" t="s">
        <v>90</v>
      </c>
      <c r="O1649">
        <v>1</v>
      </c>
      <c r="P1649">
        <v>0</v>
      </c>
      <c r="Q1649">
        <v>1</v>
      </c>
      <c r="R1649">
        <v>0</v>
      </c>
      <c r="S1649" t="s">
        <v>90</v>
      </c>
      <c r="T1649" t="s">
        <v>90</v>
      </c>
      <c r="U1649" t="s">
        <v>90</v>
      </c>
      <c r="V1649" t="s">
        <v>90</v>
      </c>
      <c r="W1649">
        <v>0</v>
      </c>
      <c r="X1649">
        <v>0</v>
      </c>
      <c r="Y1649">
        <v>1</v>
      </c>
      <c r="Z1649">
        <v>1</v>
      </c>
      <c r="AA1649">
        <v>0</v>
      </c>
      <c r="AB1649">
        <v>0</v>
      </c>
      <c r="AC1649">
        <v>34617</v>
      </c>
      <c r="AD1649">
        <f>AC1649/AY1649</f>
        <v>0.1485051672436648</v>
      </c>
      <c r="AE1649">
        <v>0</v>
      </c>
      <c r="AF1649">
        <f>AE1649/AY1649</f>
        <v>0</v>
      </c>
      <c r="AG1649">
        <f>LN(AE1649+1)/LN(AY1649)</f>
        <v>0</v>
      </c>
      <c r="AH1649">
        <v>1</v>
      </c>
      <c r="AI1649">
        <v>0</v>
      </c>
      <c r="AJ1649">
        <v>1</v>
      </c>
      <c r="AK1649">
        <v>1</v>
      </c>
      <c r="AL1649">
        <v>0</v>
      </c>
      <c r="AM1649" s="1">
        <f>(AI1649+AK1649+AJ1649)*(0.75+0.25*AL1649)</f>
        <v>1.5</v>
      </c>
      <c r="AN1649">
        <v>0</v>
      </c>
      <c r="AO1649">
        <v>0</v>
      </c>
      <c r="AP1649">
        <v>0</v>
      </c>
      <c r="AQ1649">
        <v>1</v>
      </c>
      <c r="AR1649">
        <v>0</v>
      </c>
      <c r="AS1649">
        <f>IF(AR1649&gt;0.75,AR1649,0)</f>
        <v>0</v>
      </c>
      <c r="AT1649">
        <v>0</v>
      </c>
      <c r="AU1649" t="s">
        <v>90</v>
      </c>
      <c r="AV1649">
        <v>1</v>
      </c>
      <c r="AW1649">
        <v>2</v>
      </c>
      <c r="AX1649">
        <v>1</v>
      </c>
      <c r="AY1649">
        <v>233103</v>
      </c>
    </row>
    <row r="1650" spans="1:51" ht="12.75" customHeight="1" x14ac:dyDescent="0.2">
      <c r="A1650" t="s">
        <v>87</v>
      </c>
      <c r="B1650">
        <v>2005</v>
      </c>
      <c r="C1650" t="s">
        <v>90</v>
      </c>
      <c r="D1650" t="s">
        <v>90</v>
      </c>
      <c r="E1650">
        <v>0</v>
      </c>
      <c r="F1650">
        <v>0</v>
      </c>
      <c r="G1650">
        <v>1</v>
      </c>
      <c r="H1650">
        <v>0</v>
      </c>
      <c r="I1650" s="1">
        <f>G1650+H1650</f>
        <v>1</v>
      </c>
      <c r="J1650">
        <v>1</v>
      </c>
      <c r="K1650">
        <v>1</v>
      </c>
      <c r="L1650" t="s">
        <v>90</v>
      </c>
      <c r="M1650">
        <v>0</v>
      </c>
      <c r="N1650" t="s">
        <v>90</v>
      </c>
      <c r="O1650">
        <v>0</v>
      </c>
      <c r="P1650">
        <v>1</v>
      </c>
      <c r="Q1650">
        <v>1</v>
      </c>
      <c r="R1650">
        <v>1</v>
      </c>
      <c r="S1650" t="s">
        <v>90</v>
      </c>
      <c r="T1650" t="s">
        <v>90</v>
      </c>
      <c r="U1650" t="s">
        <v>90</v>
      </c>
      <c r="V1650">
        <v>0</v>
      </c>
      <c r="W1650">
        <v>1</v>
      </c>
      <c r="X1650">
        <v>0</v>
      </c>
      <c r="Y1650">
        <v>1</v>
      </c>
      <c r="Z1650">
        <v>1</v>
      </c>
      <c r="AA1650">
        <v>1</v>
      </c>
      <c r="AB1650">
        <v>0</v>
      </c>
      <c r="AC1650">
        <v>10808</v>
      </c>
      <c r="AD1650">
        <f>AC1650/AY1650</f>
        <v>0.22892436472853359</v>
      </c>
      <c r="AH1650">
        <v>0</v>
      </c>
      <c r="AI1650">
        <v>0</v>
      </c>
      <c r="AJ1650">
        <v>1</v>
      </c>
      <c r="AK1650">
        <v>1</v>
      </c>
      <c r="AL1650">
        <v>1</v>
      </c>
      <c r="AM1650" s="1">
        <f>(AI1650+AK1650+AJ1650)*(0.75+0.25*AL1650)</f>
        <v>2</v>
      </c>
      <c r="AN1650">
        <v>0</v>
      </c>
      <c r="AO1650">
        <v>0</v>
      </c>
      <c r="AP1650">
        <v>0</v>
      </c>
      <c r="AQ1650">
        <v>0</v>
      </c>
      <c r="AR1650">
        <v>0</v>
      </c>
      <c r="AS1650">
        <f>IF(AR1650&gt;0.75,AR1650,0)</f>
        <v>0</v>
      </c>
      <c r="AT1650">
        <v>0</v>
      </c>
      <c r="AU1650" t="s">
        <v>90</v>
      </c>
      <c r="AV1650">
        <v>0</v>
      </c>
      <c r="AW1650">
        <v>2</v>
      </c>
      <c r="AX1650">
        <v>0</v>
      </c>
      <c r="AY1650">
        <v>47212.1</v>
      </c>
    </row>
    <row r="1651" spans="1:51" ht="12.75" customHeight="1" x14ac:dyDescent="0.2">
      <c r="A1651" t="s">
        <v>88</v>
      </c>
      <c r="B1651">
        <v>2005</v>
      </c>
      <c r="C1651" t="s">
        <v>90</v>
      </c>
      <c r="D1651" t="s">
        <v>90</v>
      </c>
      <c r="E1651">
        <v>0</v>
      </c>
      <c r="F1651">
        <v>0</v>
      </c>
      <c r="G1651">
        <v>1</v>
      </c>
      <c r="H1651">
        <v>0</v>
      </c>
      <c r="I1651" s="1">
        <f>G1651+H1651</f>
        <v>1</v>
      </c>
      <c r="J1651">
        <v>0</v>
      </c>
      <c r="K1651">
        <v>1</v>
      </c>
      <c r="L1651" t="s">
        <v>90</v>
      </c>
      <c r="M1651">
        <v>0</v>
      </c>
      <c r="N1651" t="s">
        <v>90</v>
      </c>
      <c r="O1651">
        <v>1</v>
      </c>
      <c r="P1651">
        <v>0</v>
      </c>
      <c r="Q1651">
        <v>0</v>
      </c>
      <c r="R1651">
        <v>0.5</v>
      </c>
      <c r="S1651" t="s">
        <v>90</v>
      </c>
      <c r="T1651" t="s">
        <v>90</v>
      </c>
      <c r="U1651" t="s">
        <v>90</v>
      </c>
      <c r="V1651" t="s">
        <v>90</v>
      </c>
      <c r="W1651">
        <v>0</v>
      </c>
      <c r="X1651">
        <v>0</v>
      </c>
      <c r="Y1651">
        <v>1</v>
      </c>
      <c r="Z1651">
        <v>1</v>
      </c>
      <c r="AA1651">
        <v>0</v>
      </c>
      <c r="AB1651">
        <v>0</v>
      </c>
      <c r="AC1651">
        <v>1871</v>
      </c>
      <c r="AD1651">
        <f>AC1651/AY1651</f>
        <v>9.9678216766824358E-3</v>
      </c>
      <c r="AE1651">
        <v>0</v>
      </c>
      <c r="AF1651">
        <f>AE1651/AY1651</f>
        <v>0</v>
      </c>
      <c r="AG1651">
        <f>LN(AE1651+1)/LN(AY1651)</f>
        <v>0</v>
      </c>
      <c r="AH1651">
        <v>0.5</v>
      </c>
      <c r="AI1651">
        <v>0</v>
      </c>
      <c r="AJ1651">
        <v>1</v>
      </c>
      <c r="AK1651">
        <v>1</v>
      </c>
      <c r="AL1651">
        <v>1</v>
      </c>
      <c r="AM1651" s="1">
        <f>(AI1651+AK1651+AJ1651)*(0.75+0.25*AL1651)</f>
        <v>2</v>
      </c>
      <c r="AN1651">
        <v>0</v>
      </c>
      <c r="AO1651">
        <v>0</v>
      </c>
      <c r="AP1651">
        <v>0</v>
      </c>
      <c r="AQ1651">
        <v>0</v>
      </c>
      <c r="AR1651">
        <v>0</v>
      </c>
      <c r="AS1651">
        <f>IF(AR1651&gt;0.75,AR1651,0)</f>
        <v>0</v>
      </c>
      <c r="AT1651">
        <v>0</v>
      </c>
      <c r="AU1651" t="s">
        <v>90</v>
      </c>
      <c r="AV1651">
        <v>0</v>
      </c>
      <c r="AW1651">
        <v>2</v>
      </c>
      <c r="AX1651">
        <v>0</v>
      </c>
      <c r="AY1651">
        <v>187704</v>
      </c>
    </row>
    <row r="1652" spans="1:51" ht="12.75" customHeight="1" x14ac:dyDescent="0.2">
      <c r="A1652" t="s">
        <v>89</v>
      </c>
      <c r="B1652">
        <v>2005</v>
      </c>
      <c r="C1652" t="s">
        <v>90</v>
      </c>
      <c r="D1652" t="s">
        <v>90</v>
      </c>
      <c r="E1652">
        <v>0</v>
      </c>
      <c r="F1652">
        <v>0</v>
      </c>
      <c r="G1652">
        <v>1</v>
      </c>
      <c r="H1652">
        <v>0</v>
      </c>
      <c r="I1652" s="1">
        <f>G1652+H1652</f>
        <v>1</v>
      </c>
      <c r="J1652">
        <v>0</v>
      </c>
      <c r="K1652">
        <v>1</v>
      </c>
      <c r="L1652" t="s">
        <v>90</v>
      </c>
      <c r="M1652">
        <v>0</v>
      </c>
      <c r="N1652" t="s">
        <v>90</v>
      </c>
      <c r="O1652">
        <v>1</v>
      </c>
      <c r="P1652">
        <v>0</v>
      </c>
      <c r="Q1652">
        <v>1</v>
      </c>
      <c r="R1652">
        <v>0</v>
      </c>
      <c r="S1652" t="s">
        <v>90</v>
      </c>
      <c r="T1652" t="s">
        <v>90</v>
      </c>
      <c r="U1652" t="s">
        <v>90</v>
      </c>
      <c r="V1652">
        <v>0</v>
      </c>
      <c r="W1652">
        <v>0</v>
      </c>
      <c r="X1652">
        <v>0</v>
      </c>
      <c r="Y1652">
        <v>1</v>
      </c>
      <c r="Z1652">
        <v>1</v>
      </c>
      <c r="AA1652">
        <v>0</v>
      </c>
      <c r="AB1652">
        <v>0</v>
      </c>
      <c r="AC1652">
        <v>389</v>
      </c>
      <c r="AD1652">
        <f>AC1652/AY1652</f>
        <v>2.0457318355841643E-2</v>
      </c>
      <c r="AE1652">
        <v>0</v>
      </c>
      <c r="AF1652">
        <f>AE1652/AY1652</f>
        <v>0</v>
      </c>
      <c r="AG1652">
        <f>LN(AE1652+1)/LN(AY1652)</f>
        <v>0</v>
      </c>
      <c r="AH1652">
        <v>0</v>
      </c>
      <c r="AI1652">
        <v>1</v>
      </c>
      <c r="AJ1652">
        <v>1</v>
      </c>
      <c r="AK1652">
        <v>1</v>
      </c>
      <c r="AL1652">
        <v>1</v>
      </c>
      <c r="AM1652" s="1">
        <f>(AI1652+AK1652+AJ1652)*(0.75+0.25*AL1652)</f>
        <v>3</v>
      </c>
      <c r="AN1652">
        <v>0</v>
      </c>
      <c r="AO1652">
        <v>0</v>
      </c>
      <c r="AP1652">
        <v>0</v>
      </c>
      <c r="AQ1652">
        <v>1</v>
      </c>
      <c r="AR1652">
        <v>0</v>
      </c>
      <c r="AS1652">
        <f>IF(AR1652&gt;0.75,AR1652,0)</f>
        <v>0</v>
      </c>
      <c r="AT1652">
        <v>0</v>
      </c>
      <c r="AU1652" t="s">
        <v>90</v>
      </c>
      <c r="AV1652">
        <v>0</v>
      </c>
      <c r="AW1652">
        <v>2</v>
      </c>
      <c r="AX1652">
        <v>1</v>
      </c>
      <c r="AY1652">
        <v>19015.2</v>
      </c>
    </row>
    <row r="1653" spans="1:51" ht="12.75" customHeight="1" x14ac:dyDescent="0.2">
      <c r="A1653" t="s">
        <v>34</v>
      </c>
      <c r="B1653">
        <v>2006</v>
      </c>
      <c r="C1653">
        <v>4</v>
      </c>
      <c r="D1653">
        <v>4</v>
      </c>
      <c r="E1653">
        <v>0</v>
      </c>
      <c r="F1653">
        <v>0</v>
      </c>
      <c r="G1653">
        <v>1</v>
      </c>
      <c r="H1653">
        <v>1</v>
      </c>
      <c r="I1653" s="1">
        <f>G1653+H1653</f>
        <v>2</v>
      </c>
      <c r="J1653">
        <v>1</v>
      </c>
      <c r="K1653">
        <v>1</v>
      </c>
      <c r="L1653">
        <v>1</v>
      </c>
      <c r="M1653">
        <v>0</v>
      </c>
      <c r="N1653">
        <v>0</v>
      </c>
      <c r="O1653">
        <v>1</v>
      </c>
      <c r="P1653">
        <v>1</v>
      </c>
      <c r="Q1653">
        <v>1</v>
      </c>
      <c r="R1653">
        <v>0</v>
      </c>
      <c r="S1653">
        <v>0</v>
      </c>
      <c r="T1653">
        <v>1</v>
      </c>
      <c r="U1653">
        <v>0</v>
      </c>
      <c r="V1653">
        <v>0</v>
      </c>
      <c r="W1653">
        <v>0</v>
      </c>
      <c r="X1653">
        <v>0</v>
      </c>
      <c r="Y1653">
        <v>1</v>
      </c>
      <c r="Z1653">
        <v>1</v>
      </c>
      <c r="AA1653">
        <v>0</v>
      </c>
      <c r="AB1653">
        <v>0</v>
      </c>
      <c r="AC1653">
        <v>3625</v>
      </c>
      <c r="AD1653">
        <f>AC1653/AY1653</f>
        <v>2.5429852191176366E-2</v>
      </c>
      <c r="AE1653">
        <v>0</v>
      </c>
      <c r="AF1653">
        <f>AE1653/AY1653</f>
        <v>0</v>
      </c>
      <c r="AG1653">
        <f>LN(AE1653+1)/LN(AY1653)</f>
        <v>0</v>
      </c>
      <c r="AH1653">
        <v>0</v>
      </c>
      <c r="AI1653">
        <v>1</v>
      </c>
      <c r="AJ1653">
        <v>1</v>
      </c>
      <c r="AK1653">
        <v>1</v>
      </c>
      <c r="AL1653">
        <v>0</v>
      </c>
      <c r="AM1653" s="1">
        <f>(AI1653+AK1653+AJ1653)*(0.75+0.25*AL1653)</f>
        <v>2.25</v>
      </c>
      <c r="AN1653">
        <v>0</v>
      </c>
      <c r="AO1653">
        <v>0</v>
      </c>
      <c r="AP1653">
        <v>1</v>
      </c>
      <c r="AQ1653">
        <v>0</v>
      </c>
      <c r="AR1653">
        <v>0</v>
      </c>
      <c r="AS1653">
        <f>IF(AR1653&gt;0.75,AR1653,0)</f>
        <v>0</v>
      </c>
      <c r="AT1653">
        <v>0</v>
      </c>
      <c r="AU1653">
        <v>0</v>
      </c>
      <c r="AV1653">
        <v>0</v>
      </c>
      <c r="AW1653">
        <v>2</v>
      </c>
      <c r="AX1653">
        <v>1</v>
      </c>
      <c r="AY1653">
        <v>142549</v>
      </c>
    </row>
    <row r="1654" spans="1:51" ht="12.75" customHeight="1" x14ac:dyDescent="0.2">
      <c r="A1654" t="s">
        <v>35</v>
      </c>
      <c r="B1654">
        <v>2006</v>
      </c>
      <c r="C1654">
        <v>5</v>
      </c>
      <c r="D1654">
        <v>5</v>
      </c>
      <c r="E1654">
        <v>0</v>
      </c>
      <c r="F1654">
        <v>0</v>
      </c>
      <c r="G1654">
        <v>1</v>
      </c>
      <c r="H1654">
        <v>1</v>
      </c>
      <c r="I1654" s="1">
        <f>G1654+H1654</f>
        <v>2</v>
      </c>
      <c r="J1654">
        <v>0</v>
      </c>
      <c r="K1654">
        <v>1</v>
      </c>
      <c r="L1654">
        <v>0</v>
      </c>
      <c r="M1654">
        <v>0</v>
      </c>
      <c r="N1654">
        <v>0</v>
      </c>
      <c r="O1654">
        <v>1</v>
      </c>
      <c r="P1654">
        <v>0</v>
      </c>
      <c r="Q1654">
        <v>1</v>
      </c>
      <c r="R1654">
        <v>0</v>
      </c>
      <c r="S1654">
        <v>0</v>
      </c>
      <c r="T1654">
        <v>1</v>
      </c>
      <c r="U1654">
        <v>1</v>
      </c>
      <c r="V1654">
        <v>0</v>
      </c>
      <c r="W1654">
        <v>0</v>
      </c>
      <c r="X1654">
        <v>0</v>
      </c>
      <c r="Y1654">
        <v>0</v>
      </c>
      <c r="Z1654">
        <v>1</v>
      </c>
      <c r="AA1654">
        <v>0</v>
      </c>
      <c r="AB1654">
        <v>0</v>
      </c>
      <c r="AC1654">
        <v>2412</v>
      </c>
      <c r="AD1654">
        <f>AC1654/AY1654</f>
        <v>9.3675723540103464E-2</v>
      </c>
      <c r="AE1654">
        <v>0</v>
      </c>
      <c r="AF1654">
        <f>AE1654/AY1654</f>
        <v>0</v>
      </c>
      <c r="AG1654">
        <f>LN(AE1654+1)/LN(AY1654)</f>
        <v>0</v>
      </c>
      <c r="AH1654">
        <v>0.5</v>
      </c>
      <c r="AI1654">
        <v>1</v>
      </c>
      <c r="AJ1654">
        <v>1</v>
      </c>
      <c r="AK1654">
        <v>1</v>
      </c>
      <c r="AL1654">
        <v>1</v>
      </c>
      <c r="AM1654" s="1">
        <f>(AI1654+AK1654+AJ1654)*(0.75+0.25*AL1654)</f>
        <v>3</v>
      </c>
      <c r="AN1654">
        <v>0</v>
      </c>
      <c r="AO1654">
        <v>0</v>
      </c>
      <c r="AP1654">
        <v>0</v>
      </c>
      <c r="AQ1654">
        <v>1</v>
      </c>
      <c r="AR1654">
        <v>0</v>
      </c>
      <c r="AS1654">
        <f>IF(AR1654&gt;0.75,AR1654,0)</f>
        <v>0</v>
      </c>
      <c r="AT1654">
        <v>0</v>
      </c>
      <c r="AU1654">
        <v>0</v>
      </c>
      <c r="AV1654">
        <v>0</v>
      </c>
      <c r="AW1654">
        <v>2</v>
      </c>
      <c r="AX1654">
        <v>1</v>
      </c>
      <c r="AY1654">
        <v>25748.400000000001</v>
      </c>
    </row>
    <row r="1655" spans="1:51" ht="12.75" customHeight="1" x14ac:dyDescent="0.2">
      <c r="A1655" t="s">
        <v>36</v>
      </c>
      <c r="B1655">
        <v>2006</v>
      </c>
      <c r="C1655" t="s">
        <v>37</v>
      </c>
      <c r="D1655">
        <v>49</v>
      </c>
      <c r="E1655">
        <v>0</v>
      </c>
      <c r="F1655">
        <v>0</v>
      </c>
      <c r="G1655">
        <v>1</v>
      </c>
      <c r="H1655">
        <v>0</v>
      </c>
      <c r="I1655" s="1">
        <f>G1655+H1655</f>
        <v>1</v>
      </c>
      <c r="J1655">
        <v>0</v>
      </c>
      <c r="K1655">
        <v>1</v>
      </c>
      <c r="L1655">
        <v>0</v>
      </c>
      <c r="M1655">
        <v>0</v>
      </c>
      <c r="N1655">
        <v>0</v>
      </c>
      <c r="O1655">
        <v>1</v>
      </c>
      <c r="P1655">
        <v>1</v>
      </c>
      <c r="Q1655">
        <v>1</v>
      </c>
      <c r="R1655">
        <v>0</v>
      </c>
      <c r="S1655">
        <v>0</v>
      </c>
      <c r="T1655">
        <v>1</v>
      </c>
      <c r="U1655">
        <v>1</v>
      </c>
      <c r="V1655">
        <v>0</v>
      </c>
      <c r="W1655">
        <v>0</v>
      </c>
      <c r="X1655">
        <v>0</v>
      </c>
      <c r="Y1655">
        <v>1</v>
      </c>
      <c r="Z1655">
        <v>1</v>
      </c>
      <c r="AA1655">
        <v>0</v>
      </c>
      <c r="AB1655">
        <v>0</v>
      </c>
      <c r="AC1655">
        <v>1152</v>
      </c>
      <c r="AD1655">
        <f>AC1655/AY1655</f>
        <v>5.745635910224439E-3</v>
      </c>
      <c r="AE1655">
        <v>0</v>
      </c>
      <c r="AF1655">
        <f>AE1655/AY1655</f>
        <v>0</v>
      </c>
      <c r="AG1655">
        <f>LN(AE1655+1)/LN(AY1655)</f>
        <v>0</v>
      </c>
      <c r="AH1655">
        <v>1</v>
      </c>
      <c r="AI1655">
        <v>0</v>
      </c>
      <c r="AJ1655">
        <v>0</v>
      </c>
      <c r="AK1655">
        <v>1</v>
      </c>
      <c r="AL1655">
        <v>1</v>
      </c>
      <c r="AM1655" s="1">
        <f>(AI1655+AK1655+AJ1655)*(0.75+0.25*AL1655)</f>
        <v>1</v>
      </c>
      <c r="AN1655">
        <v>0</v>
      </c>
      <c r="AO1655">
        <v>0</v>
      </c>
      <c r="AP1655">
        <v>0.75</v>
      </c>
      <c r="AQ1655">
        <v>0</v>
      </c>
      <c r="AR1655">
        <v>0</v>
      </c>
      <c r="AS1655">
        <f>IF(AR1655&gt;0.75,AR1655,0)</f>
        <v>0</v>
      </c>
      <c r="AT1655">
        <v>0</v>
      </c>
      <c r="AU1655">
        <v>0</v>
      </c>
      <c r="AV1655">
        <v>0</v>
      </c>
      <c r="AW1655">
        <v>2</v>
      </c>
      <c r="AX1655">
        <v>0</v>
      </c>
      <c r="AY1655">
        <v>200500</v>
      </c>
    </row>
    <row r="1656" spans="1:51" ht="12.75" customHeight="1" x14ac:dyDescent="0.2">
      <c r="A1656" t="s">
        <v>38</v>
      </c>
      <c r="B1656">
        <v>2006</v>
      </c>
      <c r="C1656">
        <v>4</v>
      </c>
      <c r="D1656">
        <v>4</v>
      </c>
      <c r="E1656">
        <v>0</v>
      </c>
      <c r="F1656">
        <v>0</v>
      </c>
      <c r="G1656">
        <v>1</v>
      </c>
      <c r="H1656">
        <v>0</v>
      </c>
      <c r="I1656" s="1">
        <f>G1656+H1656</f>
        <v>1</v>
      </c>
      <c r="J1656">
        <v>0</v>
      </c>
      <c r="K1656">
        <v>1</v>
      </c>
      <c r="L1656">
        <v>0</v>
      </c>
      <c r="M1656">
        <v>0</v>
      </c>
      <c r="N1656">
        <v>0</v>
      </c>
      <c r="O1656">
        <v>0</v>
      </c>
      <c r="P1656">
        <v>1</v>
      </c>
      <c r="Q1656">
        <v>1</v>
      </c>
      <c r="R1656">
        <v>0</v>
      </c>
      <c r="S1656">
        <v>0</v>
      </c>
      <c r="T1656">
        <v>0</v>
      </c>
      <c r="U1656">
        <v>0</v>
      </c>
      <c r="V1656">
        <v>0</v>
      </c>
      <c r="W1656">
        <v>0</v>
      </c>
      <c r="X1656">
        <v>0</v>
      </c>
      <c r="Y1656">
        <v>1</v>
      </c>
      <c r="Z1656">
        <v>1</v>
      </c>
      <c r="AA1656">
        <v>0</v>
      </c>
      <c r="AB1656">
        <v>0</v>
      </c>
      <c r="AC1656">
        <v>5682</v>
      </c>
      <c r="AD1656">
        <f>AC1656/AY1656</f>
        <v>7.0398802650424475E-2</v>
      </c>
      <c r="AE1656">
        <v>0</v>
      </c>
      <c r="AF1656">
        <f>AE1656/AY1656</f>
        <v>0</v>
      </c>
      <c r="AG1656">
        <f>LN(AE1656+1)/LN(AY1656)</f>
        <v>0</v>
      </c>
      <c r="AH1656">
        <v>0</v>
      </c>
      <c r="AI1656">
        <v>1</v>
      </c>
      <c r="AJ1656">
        <v>1</v>
      </c>
      <c r="AK1656">
        <v>1</v>
      </c>
      <c r="AL1656">
        <v>0</v>
      </c>
      <c r="AM1656" s="1">
        <f>(AI1656+AK1656+AJ1656)*(0.75+0.25*AL1656)</f>
        <v>2.25</v>
      </c>
      <c r="AN1656">
        <v>0</v>
      </c>
      <c r="AO1656">
        <v>0</v>
      </c>
      <c r="AP1656">
        <v>0</v>
      </c>
      <c r="AQ1656">
        <v>0</v>
      </c>
      <c r="AR1656">
        <v>0</v>
      </c>
      <c r="AS1656">
        <f>IF(AR1656&gt;0.75,AR1656,0)</f>
        <v>0</v>
      </c>
      <c r="AT1656">
        <v>0</v>
      </c>
      <c r="AU1656">
        <v>0</v>
      </c>
      <c r="AV1656">
        <v>0</v>
      </c>
      <c r="AW1656">
        <v>2</v>
      </c>
      <c r="AX1656">
        <v>1</v>
      </c>
      <c r="AY1656">
        <v>80711.600000000006</v>
      </c>
    </row>
    <row r="1657" spans="1:51" ht="12.75" customHeight="1" x14ac:dyDescent="0.2">
      <c r="A1657" t="s">
        <v>39</v>
      </c>
      <c r="B1657">
        <v>2006</v>
      </c>
      <c r="C1657">
        <v>5</v>
      </c>
      <c r="D1657">
        <v>5</v>
      </c>
      <c r="E1657">
        <v>1</v>
      </c>
      <c r="F1657">
        <v>0</v>
      </c>
      <c r="G1657">
        <v>1</v>
      </c>
      <c r="H1657">
        <v>1</v>
      </c>
      <c r="I1657" s="1">
        <f>G1657+H1657</f>
        <v>2</v>
      </c>
      <c r="J1657">
        <v>1</v>
      </c>
      <c r="K1657">
        <v>1</v>
      </c>
      <c r="L1657">
        <v>1</v>
      </c>
      <c r="M1657">
        <v>0</v>
      </c>
      <c r="N1657">
        <v>0</v>
      </c>
      <c r="O1657">
        <v>1</v>
      </c>
      <c r="P1657">
        <v>1</v>
      </c>
      <c r="Q1657">
        <v>1</v>
      </c>
      <c r="R1657">
        <v>0</v>
      </c>
      <c r="S1657">
        <v>0</v>
      </c>
      <c r="T1657">
        <v>1</v>
      </c>
      <c r="U1657">
        <v>0</v>
      </c>
      <c r="V1657">
        <v>0</v>
      </c>
      <c r="W1657">
        <v>0</v>
      </c>
      <c r="X1657">
        <v>0</v>
      </c>
      <c r="Y1657">
        <v>1</v>
      </c>
      <c r="Z1657">
        <v>1</v>
      </c>
      <c r="AA1657">
        <v>0</v>
      </c>
      <c r="AB1657">
        <v>0</v>
      </c>
      <c r="AC1657">
        <v>40085</v>
      </c>
      <c r="AD1657">
        <f>AC1657/AY1657</f>
        <v>2.6723333333333335E-2</v>
      </c>
      <c r="AE1657">
        <v>0</v>
      </c>
      <c r="AF1657">
        <f>AE1657/AY1657</f>
        <v>0</v>
      </c>
      <c r="AG1657">
        <f>LN(AE1657+1)/LN(AY1657)</f>
        <v>0</v>
      </c>
      <c r="AH1657">
        <v>1</v>
      </c>
      <c r="AI1657">
        <v>0</v>
      </c>
      <c r="AJ1657">
        <v>1</v>
      </c>
      <c r="AK1657">
        <v>1</v>
      </c>
      <c r="AL1657">
        <v>0</v>
      </c>
      <c r="AM1657" s="1">
        <f>(AI1657+AK1657+AJ1657)*(0.75+0.25*AL1657)</f>
        <v>1.5</v>
      </c>
      <c r="AN1657">
        <v>0</v>
      </c>
      <c r="AO1657">
        <v>0</v>
      </c>
      <c r="AP1657">
        <v>0</v>
      </c>
      <c r="AQ1657">
        <v>0.5</v>
      </c>
      <c r="AR1657">
        <v>1</v>
      </c>
      <c r="AS1657">
        <f>IF(AR1657&gt;0.75,AR1657,0)</f>
        <v>1</v>
      </c>
      <c r="AT1657">
        <v>0</v>
      </c>
      <c r="AU1657">
        <v>0.5</v>
      </c>
      <c r="AV1657">
        <v>1</v>
      </c>
      <c r="AW1657">
        <v>2</v>
      </c>
      <c r="AX1657">
        <v>1</v>
      </c>
      <c r="AY1657" s="9">
        <v>1500000</v>
      </c>
    </row>
    <row r="1658" spans="1:51" ht="12.75" customHeight="1" x14ac:dyDescent="0.2">
      <c r="A1658" t="s">
        <v>40</v>
      </c>
      <c r="B1658">
        <v>2006</v>
      </c>
      <c r="C1658">
        <v>10</v>
      </c>
      <c r="D1658">
        <v>10</v>
      </c>
      <c r="E1658">
        <v>1</v>
      </c>
      <c r="F1658">
        <v>0</v>
      </c>
      <c r="G1658">
        <v>1</v>
      </c>
      <c r="H1658">
        <v>0</v>
      </c>
      <c r="I1658" s="1">
        <f>G1658+H1658</f>
        <v>1</v>
      </c>
      <c r="J1658">
        <v>0</v>
      </c>
      <c r="K1658">
        <v>0</v>
      </c>
      <c r="L1658">
        <v>0</v>
      </c>
      <c r="M1658">
        <v>0</v>
      </c>
      <c r="N1658">
        <v>0</v>
      </c>
      <c r="O1658">
        <v>1</v>
      </c>
      <c r="P1658">
        <v>1</v>
      </c>
      <c r="Q1658">
        <v>1</v>
      </c>
      <c r="R1658">
        <v>0</v>
      </c>
      <c r="S1658">
        <v>0</v>
      </c>
      <c r="T1658">
        <v>1</v>
      </c>
      <c r="U1658">
        <v>0</v>
      </c>
      <c r="V1658">
        <v>0</v>
      </c>
      <c r="W1658">
        <v>0</v>
      </c>
      <c r="X1658">
        <v>1</v>
      </c>
      <c r="Y1658">
        <v>1</v>
      </c>
      <c r="Z1658">
        <v>1</v>
      </c>
      <c r="AA1658">
        <v>0</v>
      </c>
      <c r="AB1658">
        <v>0</v>
      </c>
      <c r="AC1658">
        <v>115997</v>
      </c>
      <c r="AD1658">
        <f>AC1658/AY1658</f>
        <v>0.6265975950994479</v>
      </c>
      <c r="AE1658">
        <v>765.42600000000004</v>
      </c>
      <c r="AF1658">
        <f>AE1658/AY1658</f>
        <v>4.1347111634489689E-3</v>
      </c>
      <c r="AG1658">
        <f>LN(AE1658+1)/LN(AY1658)</f>
        <v>0.54760193831362436</v>
      </c>
      <c r="AH1658">
        <v>0.5</v>
      </c>
      <c r="AI1658">
        <v>0</v>
      </c>
      <c r="AJ1658">
        <v>1</v>
      </c>
      <c r="AK1658">
        <v>1</v>
      </c>
      <c r="AL1658">
        <v>1</v>
      </c>
      <c r="AM1658" s="1">
        <f>(AI1658+AK1658+AJ1658)*(0.75+0.25*AL1658)</f>
        <v>2</v>
      </c>
      <c r="AN1658">
        <v>0</v>
      </c>
      <c r="AO1658">
        <v>0</v>
      </c>
      <c r="AP1658">
        <v>0</v>
      </c>
      <c r="AQ1658">
        <v>1</v>
      </c>
      <c r="AR1658">
        <v>0</v>
      </c>
      <c r="AS1658">
        <f>IF(AR1658&gt;0.75,AR1658,0)</f>
        <v>0</v>
      </c>
      <c r="AT1658">
        <v>0</v>
      </c>
      <c r="AU1658">
        <v>0</v>
      </c>
      <c r="AV1658">
        <v>0</v>
      </c>
      <c r="AW1658">
        <v>2</v>
      </c>
      <c r="AX1658">
        <v>1</v>
      </c>
      <c r="AY1658">
        <v>185122</v>
      </c>
    </row>
    <row r="1659" spans="1:51" ht="12.75" customHeight="1" x14ac:dyDescent="0.2">
      <c r="A1659" t="s">
        <v>41</v>
      </c>
      <c r="B1659">
        <v>2006</v>
      </c>
      <c r="C1659">
        <v>6</v>
      </c>
      <c r="D1659">
        <v>6</v>
      </c>
      <c r="E1659">
        <v>0</v>
      </c>
      <c r="F1659">
        <v>0</v>
      </c>
      <c r="G1659">
        <v>1</v>
      </c>
      <c r="H1659">
        <v>1</v>
      </c>
      <c r="I1659" s="1">
        <f>G1659+H1659</f>
        <v>2</v>
      </c>
      <c r="J1659">
        <v>0</v>
      </c>
      <c r="K1659">
        <v>1</v>
      </c>
      <c r="L1659">
        <v>1</v>
      </c>
      <c r="M1659">
        <v>2</v>
      </c>
      <c r="N1659">
        <v>0</v>
      </c>
      <c r="O1659">
        <v>0</v>
      </c>
      <c r="P1659">
        <v>1</v>
      </c>
      <c r="Q1659">
        <v>1</v>
      </c>
      <c r="R1659">
        <v>2</v>
      </c>
      <c r="S1659">
        <v>0</v>
      </c>
      <c r="T1659">
        <v>1</v>
      </c>
      <c r="U1659">
        <v>0</v>
      </c>
      <c r="V1659">
        <v>0</v>
      </c>
      <c r="W1659">
        <v>0</v>
      </c>
      <c r="X1659">
        <v>0</v>
      </c>
      <c r="Y1659">
        <v>1</v>
      </c>
      <c r="Z1659">
        <v>1</v>
      </c>
      <c r="AA1659">
        <v>0</v>
      </c>
      <c r="AB1659">
        <v>0</v>
      </c>
      <c r="AC1659">
        <v>466926</v>
      </c>
      <c r="AD1659">
        <f>AC1659/AY1659</f>
        <v>2.6175329625975423</v>
      </c>
      <c r="AE1659">
        <v>0</v>
      </c>
      <c r="AF1659">
        <f>AE1659/AY1659</f>
        <v>0</v>
      </c>
      <c r="AG1659">
        <f>LN(AE1659+1)/LN(AY1659)</f>
        <v>0</v>
      </c>
      <c r="AH1659">
        <v>1</v>
      </c>
      <c r="AI1659">
        <v>0</v>
      </c>
      <c r="AJ1659">
        <v>1</v>
      </c>
      <c r="AK1659">
        <v>1</v>
      </c>
      <c r="AL1659">
        <v>1</v>
      </c>
      <c r="AM1659" s="1">
        <f>(AI1659+AK1659+AJ1659)*(0.75+0.25*AL1659)</f>
        <v>2</v>
      </c>
      <c r="AN1659">
        <v>0</v>
      </c>
      <c r="AO1659">
        <v>0</v>
      </c>
      <c r="AP1659">
        <v>1</v>
      </c>
      <c r="AQ1659">
        <v>1</v>
      </c>
      <c r="AR1659">
        <v>0</v>
      </c>
      <c r="AS1659">
        <f>IF(AR1659&gt;0.75,AR1659,0)</f>
        <v>0</v>
      </c>
      <c r="AT1659">
        <v>0</v>
      </c>
      <c r="AU1659">
        <v>0.5</v>
      </c>
      <c r="AV1659">
        <v>0</v>
      </c>
      <c r="AW1659">
        <v>2</v>
      </c>
      <c r="AX1659">
        <v>0</v>
      </c>
      <c r="AY1659">
        <v>178384</v>
      </c>
    </row>
    <row r="1660" spans="1:51" ht="12.75" customHeight="1" x14ac:dyDescent="0.2">
      <c r="A1660" t="s">
        <v>42</v>
      </c>
      <c r="B1660">
        <v>2006</v>
      </c>
      <c r="C1660">
        <v>5</v>
      </c>
      <c r="D1660">
        <v>5</v>
      </c>
      <c r="E1660">
        <v>0</v>
      </c>
      <c r="F1660">
        <v>0</v>
      </c>
      <c r="G1660">
        <v>1</v>
      </c>
      <c r="H1660">
        <v>1</v>
      </c>
      <c r="I1660" s="1">
        <f>G1660+H1660</f>
        <v>2</v>
      </c>
      <c r="J1660">
        <v>0</v>
      </c>
      <c r="K1660">
        <v>1</v>
      </c>
      <c r="L1660">
        <v>1</v>
      </c>
      <c r="M1660">
        <v>0</v>
      </c>
      <c r="N1660">
        <v>0</v>
      </c>
      <c r="O1660">
        <v>0</v>
      </c>
      <c r="P1660">
        <v>1</v>
      </c>
      <c r="Q1660">
        <v>1</v>
      </c>
      <c r="R1660">
        <v>0</v>
      </c>
      <c r="S1660">
        <v>1</v>
      </c>
      <c r="T1660">
        <v>1</v>
      </c>
      <c r="U1660">
        <v>0</v>
      </c>
      <c r="V1660">
        <v>0</v>
      </c>
      <c r="W1660">
        <v>1</v>
      </c>
      <c r="X1660">
        <v>0</v>
      </c>
      <c r="Y1660">
        <v>1</v>
      </c>
      <c r="Z1660">
        <v>1</v>
      </c>
      <c r="AA1660">
        <v>0</v>
      </c>
      <c r="AB1660">
        <v>0</v>
      </c>
      <c r="AC1660">
        <v>166</v>
      </c>
      <c r="AD1660">
        <f>AC1660/AY1660</f>
        <v>4.918416506916894E-3</v>
      </c>
      <c r="AH1660">
        <v>0</v>
      </c>
      <c r="AI1660">
        <v>0</v>
      </c>
      <c r="AJ1660">
        <v>0</v>
      </c>
      <c r="AK1660">
        <v>0</v>
      </c>
      <c r="AL1660">
        <v>0</v>
      </c>
      <c r="AM1660" s="1">
        <f>(AI1660+AK1660+AJ1660)*(0.75+0.25*AL1660)</f>
        <v>0</v>
      </c>
      <c r="AN1660">
        <v>0</v>
      </c>
      <c r="AO1660">
        <v>0</v>
      </c>
      <c r="AP1660">
        <v>0</v>
      </c>
      <c r="AQ1660">
        <v>0</v>
      </c>
      <c r="AR1660">
        <v>0</v>
      </c>
      <c r="AS1660">
        <f>IF(AR1660&gt;0.75,AR1660,0)</f>
        <v>0</v>
      </c>
      <c r="AT1660">
        <v>0</v>
      </c>
      <c r="AU1660">
        <v>0</v>
      </c>
      <c r="AV1660">
        <v>0</v>
      </c>
      <c r="AW1660">
        <v>2</v>
      </c>
      <c r="AX1660">
        <v>1</v>
      </c>
      <c r="AY1660">
        <v>33750.699999999997</v>
      </c>
    </row>
    <row r="1661" spans="1:51" ht="12.75" customHeight="1" x14ac:dyDescent="0.2">
      <c r="A1661" t="s">
        <v>43</v>
      </c>
      <c r="B1661">
        <v>2006</v>
      </c>
      <c r="C1661" t="s">
        <v>44</v>
      </c>
      <c r="D1661">
        <v>5</v>
      </c>
      <c r="E1661">
        <v>0</v>
      </c>
      <c r="F1661">
        <v>0</v>
      </c>
      <c r="G1661">
        <v>1</v>
      </c>
      <c r="H1661">
        <v>0</v>
      </c>
      <c r="I1661" s="1">
        <f>G1661+H1661</f>
        <v>1</v>
      </c>
      <c r="J1661">
        <v>0</v>
      </c>
      <c r="K1661">
        <v>1</v>
      </c>
      <c r="L1661">
        <v>1</v>
      </c>
      <c r="M1661">
        <v>0</v>
      </c>
      <c r="N1661">
        <v>0</v>
      </c>
      <c r="O1661">
        <v>1</v>
      </c>
      <c r="P1661">
        <v>1</v>
      </c>
      <c r="Q1661">
        <v>1</v>
      </c>
      <c r="R1661">
        <v>0</v>
      </c>
      <c r="S1661">
        <v>1</v>
      </c>
      <c r="T1661">
        <v>0.5</v>
      </c>
      <c r="U1661">
        <v>0</v>
      </c>
      <c r="V1661">
        <v>0</v>
      </c>
      <c r="W1661">
        <v>1</v>
      </c>
      <c r="X1661">
        <v>0</v>
      </c>
      <c r="Y1661">
        <v>1</v>
      </c>
      <c r="Z1661">
        <v>1</v>
      </c>
      <c r="AA1661">
        <v>0</v>
      </c>
      <c r="AB1661">
        <v>0</v>
      </c>
      <c r="AC1661">
        <v>33806</v>
      </c>
      <c r="AD1661">
        <f>AC1661/AY1661</f>
        <v>4.9879234002747297E-2</v>
      </c>
      <c r="AH1661">
        <v>0</v>
      </c>
      <c r="AI1661">
        <v>0</v>
      </c>
      <c r="AJ1661">
        <v>1</v>
      </c>
      <c r="AK1661">
        <v>1</v>
      </c>
      <c r="AL1661">
        <v>1</v>
      </c>
      <c r="AM1661" s="1">
        <f>(AI1661+AK1661+AJ1661)*(0.75+0.25*AL1661)</f>
        <v>2</v>
      </c>
      <c r="AN1661">
        <v>0</v>
      </c>
      <c r="AO1661">
        <v>0</v>
      </c>
      <c r="AP1661">
        <v>0.5</v>
      </c>
      <c r="AQ1661">
        <v>1</v>
      </c>
      <c r="AR1661">
        <v>0</v>
      </c>
      <c r="AS1661">
        <f>IF(AR1661&gt;0.75,AR1661,0)</f>
        <v>0</v>
      </c>
      <c r="AT1661">
        <v>0</v>
      </c>
      <c r="AU1661">
        <v>0.5</v>
      </c>
      <c r="AV1661">
        <v>0</v>
      </c>
      <c r="AW1661">
        <v>2</v>
      </c>
      <c r="AX1661">
        <v>1</v>
      </c>
      <c r="AY1661">
        <v>677757</v>
      </c>
    </row>
    <row r="1662" spans="1:51" ht="12.75" customHeight="1" x14ac:dyDescent="0.2">
      <c r="A1662" t="s">
        <v>45</v>
      </c>
      <c r="B1662">
        <v>2006</v>
      </c>
      <c r="C1662" t="s">
        <v>46</v>
      </c>
      <c r="D1662">
        <v>10</v>
      </c>
      <c r="E1662">
        <v>0</v>
      </c>
      <c r="F1662">
        <v>0</v>
      </c>
      <c r="G1662">
        <v>1</v>
      </c>
      <c r="H1662">
        <v>1</v>
      </c>
      <c r="I1662" s="1">
        <f>G1662+H1662</f>
        <v>2</v>
      </c>
      <c r="J1662">
        <v>1</v>
      </c>
      <c r="K1662">
        <v>1</v>
      </c>
      <c r="L1662">
        <v>1</v>
      </c>
      <c r="M1662">
        <v>0</v>
      </c>
      <c r="N1662">
        <v>0</v>
      </c>
      <c r="O1662">
        <v>1</v>
      </c>
      <c r="P1662">
        <v>1</v>
      </c>
      <c r="Q1662">
        <v>1</v>
      </c>
      <c r="R1662">
        <v>0</v>
      </c>
      <c r="S1662">
        <v>0</v>
      </c>
      <c r="T1662">
        <v>0</v>
      </c>
      <c r="U1662">
        <v>1</v>
      </c>
      <c r="V1662">
        <v>0</v>
      </c>
      <c r="W1662">
        <v>0</v>
      </c>
      <c r="X1662">
        <v>0</v>
      </c>
      <c r="Y1662">
        <v>0</v>
      </c>
      <c r="Z1662">
        <v>1</v>
      </c>
      <c r="AA1662">
        <v>0</v>
      </c>
      <c r="AB1662">
        <v>0</v>
      </c>
      <c r="AC1662">
        <v>0</v>
      </c>
      <c r="AD1662">
        <f>AC1662/AY1662</f>
        <v>0</v>
      </c>
      <c r="AE1662">
        <v>0</v>
      </c>
      <c r="AF1662">
        <f>AE1662/AY1662</f>
        <v>0</v>
      </c>
      <c r="AG1662">
        <f>LN(AE1662+1)/LN(AY1662)</f>
        <v>0</v>
      </c>
      <c r="AH1662">
        <v>0</v>
      </c>
      <c r="AI1662">
        <v>0</v>
      </c>
      <c r="AJ1662">
        <v>1</v>
      </c>
      <c r="AK1662">
        <v>1</v>
      </c>
      <c r="AL1662">
        <v>1</v>
      </c>
      <c r="AM1662" s="1">
        <f>(AI1662+AK1662+AJ1662)*(0.75+0.25*AL1662)</f>
        <v>2</v>
      </c>
      <c r="AN1662">
        <v>0</v>
      </c>
      <c r="AO1662">
        <v>0</v>
      </c>
      <c r="AP1662">
        <v>0</v>
      </c>
      <c r="AQ1662">
        <v>0</v>
      </c>
      <c r="AR1662">
        <v>0</v>
      </c>
      <c r="AS1662">
        <f>IF(AR1662&gt;0.75,AR1662,0)</f>
        <v>0</v>
      </c>
      <c r="AT1662">
        <v>0</v>
      </c>
      <c r="AU1662">
        <v>0</v>
      </c>
      <c r="AV1662">
        <v>0</v>
      </c>
      <c r="AW1662">
        <v>2</v>
      </c>
      <c r="AX1662">
        <v>1</v>
      </c>
      <c r="AY1662">
        <v>305752</v>
      </c>
    </row>
    <row r="1663" spans="1:51" ht="12.75" customHeight="1" x14ac:dyDescent="0.2">
      <c r="A1663" t="s">
        <v>47</v>
      </c>
      <c r="B1663">
        <v>2006</v>
      </c>
      <c r="C1663">
        <v>6</v>
      </c>
      <c r="D1663">
        <v>6</v>
      </c>
      <c r="E1663">
        <v>0.5</v>
      </c>
      <c r="F1663">
        <v>0</v>
      </c>
      <c r="G1663">
        <v>1</v>
      </c>
      <c r="H1663">
        <v>1</v>
      </c>
      <c r="I1663" s="1">
        <f>G1663+H1663</f>
        <v>2</v>
      </c>
      <c r="J1663">
        <v>0</v>
      </c>
      <c r="K1663">
        <v>1</v>
      </c>
      <c r="L1663">
        <v>1</v>
      </c>
      <c r="M1663">
        <v>0</v>
      </c>
      <c r="N1663">
        <v>0</v>
      </c>
      <c r="O1663">
        <v>1</v>
      </c>
      <c r="P1663">
        <v>1</v>
      </c>
      <c r="Q1663">
        <v>1</v>
      </c>
      <c r="R1663">
        <v>0</v>
      </c>
      <c r="S1663">
        <v>1</v>
      </c>
      <c r="T1663">
        <v>1</v>
      </c>
      <c r="U1663">
        <v>1</v>
      </c>
      <c r="V1663">
        <v>0</v>
      </c>
      <c r="W1663">
        <v>0</v>
      </c>
      <c r="X1663">
        <v>0</v>
      </c>
      <c r="Y1663">
        <v>0</v>
      </c>
      <c r="Z1663">
        <v>0</v>
      </c>
      <c r="AA1663">
        <v>0</v>
      </c>
      <c r="AB1663">
        <v>0</v>
      </c>
      <c r="AC1663">
        <v>0</v>
      </c>
      <c r="AD1663">
        <f>AC1663/AY1663</f>
        <v>0</v>
      </c>
      <c r="AE1663">
        <v>0</v>
      </c>
      <c r="AF1663">
        <f>AE1663/AY1663</f>
        <v>0</v>
      </c>
      <c r="AG1663">
        <f>LN(AE1663+1)/LN(AY1663)</f>
        <v>0</v>
      </c>
      <c r="AH1663">
        <v>0</v>
      </c>
      <c r="AI1663">
        <v>0</v>
      </c>
      <c r="AJ1663">
        <v>1</v>
      </c>
      <c r="AK1663">
        <v>1</v>
      </c>
      <c r="AL1663">
        <v>1</v>
      </c>
      <c r="AM1663" s="1">
        <f>(AI1663+AK1663+AJ1663)*(0.75+0.25*AL1663)</f>
        <v>2</v>
      </c>
      <c r="AN1663">
        <v>0</v>
      </c>
      <c r="AO1663">
        <v>0</v>
      </c>
      <c r="AP1663">
        <v>0</v>
      </c>
      <c r="AQ1663">
        <v>1</v>
      </c>
      <c r="AR1663">
        <v>0</v>
      </c>
      <c r="AS1663">
        <f>IF(AR1663&gt;0.75,AR1663,0)</f>
        <v>0</v>
      </c>
      <c r="AT1663">
        <v>0</v>
      </c>
      <c r="AU1663">
        <v>0</v>
      </c>
      <c r="AV1663">
        <v>0</v>
      </c>
      <c r="AW1663">
        <v>2</v>
      </c>
      <c r="AX1663">
        <v>0</v>
      </c>
      <c r="AY1663">
        <v>47885.5</v>
      </c>
    </row>
    <row r="1664" spans="1:51" ht="12.75" customHeight="1" x14ac:dyDescent="0.2">
      <c r="A1664" t="s">
        <v>48</v>
      </c>
      <c r="B1664">
        <v>2006</v>
      </c>
      <c r="C1664">
        <v>4</v>
      </c>
      <c r="D1664">
        <v>4</v>
      </c>
      <c r="E1664">
        <v>0</v>
      </c>
      <c r="F1664">
        <v>0</v>
      </c>
      <c r="G1664">
        <v>1</v>
      </c>
      <c r="H1664">
        <v>0</v>
      </c>
      <c r="I1664" s="1">
        <f>G1664+H1664</f>
        <v>1</v>
      </c>
      <c r="J1664">
        <v>0</v>
      </c>
      <c r="K1664">
        <v>1</v>
      </c>
      <c r="L1664">
        <v>0</v>
      </c>
      <c r="M1664">
        <v>0</v>
      </c>
      <c r="N1664">
        <v>0</v>
      </c>
      <c r="O1664">
        <v>1</v>
      </c>
      <c r="P1664">
        <v>0</v>
      </c>
      <c r="Q1664">
        <v>1</v>
      </c>
      <c r="R1664">
        <v>0</v>
      </c>
      <c r="S1664">
        <v>0</v>
      </c>
      <c r="T1664">
        <v>0</v>
      </c>
      <c r="U1664">
        <v>0</v>
      </c>
      <c r="V1664">
        <v>0</v>
      </c>
      <c r="W1664">
        <v>0</v>
      </c>
      <c r="X1664">
        <v>0</v>
      </c>
      <c r="Y1664">
        <v>1</v>
      </c>
      <c r="Z1664">
        <v>1</v>
      </c>
      <c r="AA1664">
        <v>0</v>
      </c>
      <c r="AB1664">
        <v>0</v>
      </c>
      <c r="AC1664">
        <v>1103</v>
      </c>
      <c r="AD1664">
        <f>AC1664/AY1664</f>
        <v>2.4480265975981377E-2</v>
      </c>
      <c r="AE1664">
        <v>0</v>
      </c>
      <c r="AF1664">
        <f>AE1664/AY1664</f>
        <v>0</v>
      </c>
      <c r="AG1664">
        <f>LN(AE1664+1)/LN(AY1664)</f>
        <v>0</v>
      </c>
      <c r="AH1664">
        <v>1</v>
      </c>
      <c r="AI1664">
        <v>0</v>
      </c>
      <c r="AJ1664">
        <v>1</v>
      </c>
      <c r="AK1664">
        <v>1</v>
      </c>
      <c r="AL1664">
        <v>0</v>
      </c>
      <c r="AM1664" s="1">
        <f>(AI1664+AK1664+AJ1664)*(0.75+0.25*AL1664)</f>
        <v>1.5</v>
      </c>
      <c r="AN1664">
        <v>0</v>
      </c>
      <c r="AO1664">
        <v>0</v>
      </c>
      <c r="AP1664">
        <v>0.75</v>
      </c>
      <c r="AQ1664">
        <v>0</v>
      </c>
      <c r="AR1664">
        <v>0</v>
      </c>
      <c r="AS1664">
        <f>IF(AR1664&gt;0.75,AR1664,0)</f>
        <v>0</v>
      </c>
      <c r="AT1664">
        <v>0</v>
      </c>
      <c r="AU1664">
        <v>0</v>
      </c>
      <c r="AV1664">
        <v>0</v>
      </c>
      <c r="AW1664">
        <v>2</v>
      </c>
      <c r="AX1664">
        <v>1</v>
      </c>
      <c r="AY1664">
        <v>45056.7</v>
      </c>
    </row>
    <row r="1665" spans="1:51" ht="12.75" customHeight="1" x14ac:dyDescent="0.2">
      <c r="A1665" t="s">
        <v>49</v>
      </c>
      <c r="B1665">
        <v>2006</v>
      </c>
      <c r="C1665">
        <v>4</v>
      </c>
      <c r="D1665">
        <v>4</v>
      </c>
      <c r="E1665">
        <v>0</v>
      </c>
      <c r="F1665">
        <v>0</v>
      </c>
      <c r="G1665">
        <v>1</v>
      </c>
      <c r="H1665">
        <v>1</v>
      </c>
      <c r="I1665" s="1">
        <f>G1665+H1665</f>
        <v>2</v>
      </c>
      <c r="J1665">
        <v>0</v>
      </c>
      <c r="K1665">
        <v>0</v>
      </c>
      <c r="L1665">
        <v>0</v>
      </c>
      <c r="M1665">
        <v>0</v>
      </c>
      <c r="N1665">
        <v>0</v>
      </c>
      <c r="O1665">
        <v>1</v>
      </c>
      <c r="P1665">
        <v>1</v>
      </c>
      <c r="Q1665">
        <v>1</v>
      </c>
      <c r="R1665">
        <v>1</v>
      </c>
      <c r="S1665">
        <v>0</v>
      </c>
      <c r="T1665">
        <v>0</v>
      </c>
      <c r="U1665">
        <v>0</v>
      </c>
      <c r="V1665">
        <v>1</v>
      </c>
      <c r="W1665">
        <v>0</v>
      </c>
      <c r="X1665">
        <v>1</v>
      </c>
      <c r="Y1665">
        <v>1</v>
      </c>
      <c r="Z1665">
        <v>1</v>
      </c>
      <c r="AA1665">
        <v>0</v>
      </c>
      <c r="AB1665">
        <v>0</v>
      </c>
      <c r="AC1665">
        <v>853425</v>
      </c>
      <c r="AD1665">
        <f>AC1665/AY1665</f>
        <v>1.7333600079617673</v>
      </c>
      <c r="AE1665">
        <f>1923.561</f>
        <v>1923.5609999999999</v>
      </c>
      <c r="AF1665">
        <f>AE1665/AY1665</f>
        <v>3.9068737267773327E-3</v>
      </c>
      <c r="AG1665">
        <f>LN(AE1665+1)/LN(AY1665)</f>
        <v>0.57698033990143049</v>
      </c>
      <c r="AH1665">
        <v>1</v>
      </c>
      <c r="AI1665">
        <v>0</v>
      </c>
      <c r="AJ1665">
        <v>0</v>
      </c>
      <c r="AK1665">
        <v>1</v>
      </c>
      <c r="AL1665">
        <v>1</v>
      </c>
      <c r="AM1665" s="1">
        <f>(AI1665+AK1665+AJ1665)*(0.75+0.25*AL1665)</f>
        <v>1</v>
      </c>
      <c r="AN1665">
        <v>0</v>
      </c>
      <c r="AO1665">
        <v>0</v>
      </c>
      <c r="AP1665">
        <v>0.75</v>
      </c>
      <c r="AQ1665">
        <v>1</v>
      </c>
      <c r="AR1665">
        <v>0</v>
      </c>
      <c r="AS1665">
        <f>IF(AR1665&gt;0.75,AR1665,0)</f>
        <v>0</v>
      </c>
      <c r="AT1665">
        <v>0</v>
      </c>
      <c r="AU1665">
        <v>1</v>
      </c>
      <c r="AV1665">
        <v>1</v>
      </c>
      <c r="AW1665">
        <v>2</v>
      </c>
      <c r="AX1665">
        <v>0</v>
      </c>
      <c r="AY1665">
        <v>492353</v>
      </c>
    </row>
    <row r="1666" spans="1:51" ht="12.75" customHeight="1" x14ac:dyDescent="0.2">
      <c r="A1666" t="s">
        <v>50</v>
      </c>
      <c r="B1666">
        <v>2006</v>
      </c>
      <c r="C1666">
        <v>4</v>
      </c>
      <c r="D1666">
        <v>4</v>
      </c>
      <c r="E1666">
        <v>0</v>
      </c>
      <c r="F1666">
        <v>0</v>
      </c>
      <c r="G1666">
        <v>1</v>
      </c>
      <c r="H1666">
        <v>1</v>
      </c>
      <c r="I1666" s="1">
        <f>G1666+H1666</f>
        <v>2</v>
      </c>
      <c r="J1666">
        <v>0</v>
      </c>
      <c r="K1666">
        <v>1</v>
      </c>
      <c r="L1666">
        <v>0</v>
      </c>
      <c r="M1666">
        <v>0</v>
      </c>
      <c r="N1666">
        <v>0</v>
      </c>
      <c r="O1666">
        <v>1</v>
      </c>
      <c r="P1666">
        <v>1</v>
      </c>
      <c r="Q1666">
        <v>1</v>
      </c>
      <c r="R1666">
        <v>0</v>
      </c>
      <c r="S1666">
        <v>0</v>
      </c>
      <c r="T1666">
        <v>0</v>
      </c>
      <c r="U1666">
        <v>1</v>
      </c>
      <c r="V1666">
        <v>1</v>
      </c>
      <c r="W1666">
        <v>0</v>
      </c>
      <c r="X1666">
        <v>1</v>
      </c>
      <c r="Y1666">
        <v>1</v>
      </c>
      <c r="Z1666">
        <v>1</v>
      </c>
      <c r="AA1666">
        <v>0</v>
      </c>
      <c r="AB1666">
        <v>0</v>
      </c>
      <c r="AC1666">
        <v>810224</v>
      </c>
      <c r="AD1666">
        <f>AC1666/AY1666</f>
        <v>3.971705743655606</v>
      </c>
      <c r="AE1666">
        <v>2482.569</v>
      </c>
      <c r="AF1666">
        <f>AE1666/AY1666</f>
        <v>1.2169515536840867E-2</v>
      </c>
      <c r="AG1666">
        <f>LN(AE1666+1)/LN(AY1666)</f>
        <v>0.63941884548101247</v>
      </c>
      <c r="AH1666">
        <v>0.5</v>
      </c>
      <c r="AI1666">
        <v>1</v>
      </c>
      <c r="AJ1666">
        <v>1</v>
      </c>
      <c r="AK1666">
        <v>1</v>
      </c>
      <c r="AL1666">
        <v>1</v>
      </c>
      <c r="AM1666" s="1">
        <f>(AI1666+AK1666+AJ1666)*(0.75+0.25*AL1666)</f>
        <v>3</v>
      </c>
      <c r="AN1666">
        <v>0</v>
      </c>
      <c r="AO1666">
        <v>0</v>
      </c>
      <c r="AP1666">
        <v>0</v>
      </c>
      <c r="AQ1666">
        <v>0</v>
      </c>
      <c r="AR1666">
        <v>0</v>
      </c>
      <c r="AS1666">
        <f>IF(AR1666&gt;0.75,AR1666,0)</f>
        <v>0</v>
      </c>
      <c r="AT1666">
        <v>0</v>
      </c>
      <c r="AU1666">
        <v>0</v>
      </c>
      <c r="AV1666">
        <v>0</v>
      </c>
      <c r="AW1666">
        <v>2</v>
      </c>
      <c r="AX1666">
        <v>0</v>
      </c>
      <c r="AY1666">
        <v>203999</v>
      </c>
    </row>
    <row r="1667" spans="1:51" ht="12.75" customHeight="1" x14ac:dyDescent="0.2">
      <c r="A1667" t="s">
        <v>51</v>
      </c>
      <c r="B1667">
        <v>2006</v>
      </c>
      <c r="C1667">
        <v>5</v>
      </c>
      <c r="D1667">
        <v>5</v>
      </c>
      <c r="E1667">
        <v>0</v>
      </c>
      <c r="F1667">
        <v>0</v>
      </c>
      <c r="G1667">
        <v>1</v>
      </c>
      <c r="H1667">
        <v>1</v>
      </c>
      <c r="I1667" s="1">
        <f>G1667+H1667</f>
        <v>2</v>
      </c>
      <c r="J1667">
        <v>0</v>
      </c>
      <c r="K1667">
        <v>0</v>
      </c>
      <c r="L1667">
        <v>0</v>
      </c>
      <c r="M1667">
        <v>0</v>
      </c>
      <c r="N1667">
        <v>0</v>
      </c>
      <c r="O1667">
        <v>1</v>
      </c>
      <c r="P1667">
        <v>0</v>
      </c>
      <c r="Q1667">
        <v>1</v>
      </c>
      <c r="R1667">
        <v>0</v>
      </c>
      <c r="S1667">
        <v>0</v>
      </c>
      <c r="T1667">
        <v>0.5</v>
      </c>
      <c r="U1667">
        <v>0</v>
      </c>
      <c r="V1667">
        <v>0</v>
      </c>
      <c r="W1667">
        <v>1</v>
      </c>
      <c r="X1667">
        <v>1</v>
      </c>
      <c r="Y1667">
        <v>1</v>
      </c>
      <c r="Z1667">
        <v>1</v>
      </c>
      <c r="AA1667">
        <v>0</v>
      </c>
      <c r="AB1667">
        <v>0</v>
      </c>
      <c r="AC1667">
        <v>258323</v>
      </c>
      <c r="AD1667">
        <f>AC1667/AY1667</f>
        <v>2.5680017496247252</v>
      </c>
      <c r="AE1667">
        <f>389.857+759.203</f>
        <v>1149.06</v>
      </c>
      <c r="AF1667">
        <f>AE1667/AY1667</f>
        <v>1.1422862425814917E-2</v>
      </c>
      <c r="AG1667">
        <f>LN(AE1667+1)/LN(AY1667)</f>
        <v>0.61182989321035286</v>
      </c>
      <c r="AH1667">
        <v>0</v>
      </c>
      <c r="AI1667">
        <v>0</v>
      </c>
      <c r="AJ1667">
        <v>0</v>
      </c>
      <c r="AK1667">
        <v>1</v>
      </c>
      <c r="AL1667">
        <v>1</v>
      </c>
      <c r="AM1667" s="1">
        <f>(AI1667+AK1667+AJ1667)*(0.75+0.25*AL1667)</f>
        <v>1</v>
      </c>
      <c r="AN1667">
        <v>0</v>
      </c>
      <c r="AO1667">
        <v>0</v>
      </c>
      <c r="AP1667">
        <v>0</v>
      </c>
      <c r="AQ1667">
        <v>0.5</v>
      </c>
      <c r="AR1667">
        <v>0</v>
      </c>
      <c r="AS1667">
        <f>IF(AR1667&gt;0.75,AR1667,0)</f>
        <v>0</v>
      </c>
      <c r="AT1667">
        <v>0</v>
      </c>
      <c r="AU1667">
        <v>0</v>
      </c>
      <c r="AV1667">
        <v>0</v>
      </c>
      <c r="AW1667">
        <v>2</v>
      </c>
      <c r="AX1667">
        <v>1</v>
      </c>
      <c r="AY1667">
        <v>100593</v>
      </c>
    </row>
    <row r="1668" spans="1:51" ht="12.75" customHeight="1" x14ac:dyDescent="0.2">
      <c r="A1668" t="s">
        <v>52</v>
      </c>
      <c r="B1668">
        <v>2006</v>
      </c>
      <c r="C1668">
        <v>6</v>
      </c>
      <c r="D1668">
        <v>6</v>
      </c>
      <c r="E1668">
        <v>0</v>
      </c>
      <c r="F1668">
        <v>0</v>
      </c>
      <c r="G1668">
        <v>1</v>
      </c>
      <c r="H1668">
        <v>0</v>
      </c>
      <c r="I1668" s="1">
        <f>G1668+H1668</f>
        <v>1</v>
      </c>
      <c r="J1668">
        <v>0</v>
      </c>
      <c r="K1668">
        <v>1</v>
      </c>
      <c r="L1668">
        <v>0</v>
      </c>
      <c r="M1668">
        <v>0</v>
      </c>
      <c r="N1668">
        <v>0</v>
      </c>
      <c r="O1668">
        <v>1</v>
      </c>
      <c r="P1668">
        <v>1</v>
      </c>
      <c r="Q1668">
        <v>1</v>
      </c>
      <c r="R1668">
        <v>2</v>
      </c>
      <c r="S1668">
        <v>1</v>
      </c>
      <c r="T1668">
        <v>0</v>
      </c>
      <c r="U1668">
        <v>1</v>
      </c>
      <c r="V1668">
        <v>0</v>
      </c>
      <c r="W1668">
        <v>0</v>
      </c>
      <c r="X1668">
        <v>0</v>
      </c>
      <c r="Y1668">
        <v>1</v>
      </c>
      <c r="Z1668">
        <v>1</v>
      </c>
      <c r="AA1668">
        <v>0</v>
      </c>
      <c r="AB1668">
        <v>0</v>
      </c>
      <c r="AC1668">
        <v>3589</v>
      </c>
      <c r="AD1668">
        <f>AC1668/AY1668</f>
        <v>3.7516882074268579E-2</v>
      </c>
      <c r="AE1668">
        <v>0</v>
      </c>
      <c r="AF1668">
        <f>AE1668/AY1668</f>
        <v>0</v>
      </c>
      <c r="AG1668">
        <f>LN(AE1668+1)/LN(AY1668)</f>
        <v>0</v>
      </c>
      <c r="AH1668">
        <v>1</v>
      </c>
      <c r="AI1668">
        <v>0</v>
      </c>
      <c r="AJ1668">
        <v>1</v>
      </c>
      <c r="AK1668">
        <v>1</v>
      </c>
      <c r="AL1668">
        <v>0</v>
      </c>
      <c r="AM1668" s="1">
        <f>(AI1668+AK1668+AJ1668)*(0.75+0.25*AL1668)</f>
        <v>1.5</v>
      </c>
      <c r="AN1668">
        <v>0</v>
      </c>
      <c r="AO1668">
        <v>0</v>
      </c>
      <c r="AP1668">
        <v>0</v>
      </c>
      <c r="AQ1668">
        <v>0</v>
      </c>
      <c r="AR1668">
        <v>1</v>
      </c>
      <c r="AS1668">
        <f>IF(AR1668&gt;0.75,AR1668,0)</f>
        <v>1</v>
      </c>
      <c r="AT1668">
        <v>0</v>
      </c>
      <c r="AU1668">
        <v>0</v>
      </c>
      <c r="AV1668">
        <v>1</v>
      </c>
      <c r="AW1668">
        <v>2</v>
      </c>
      <c r="AX1668">
        <v>0</v>
      </c>
      <c r="AY1668">
        <v>95663.6</v>
      </c>
    </row>
    <row r="1669" spans="1:51" ht="12.75" customHeight="1" x14ac:dyDescent="0.2">
      <c r="A1669" t="s">
        <v>53</v>
      </c>
      <c r="B1669">
        <v>2006</v>
      </c>
      <c r="C1669">
        <v>4</v>
      </c>
      <c r="D1669">
        <v>4</v>
      </c>
      <c r="E1669">
        <v>0</v>
      </c>
      <c r="F1669">
        <v>0</v>
      </c>
      <c r="G1669">
        <v>1</v>
      </c>
      <c r="H1669">
        <v>1</v>
      </c>
      <c r="I1669" s="1">
        <f>G1669+H1669</f>
        <v>2</v>
      </c>
      <c r="J1669">
        <v>0</v>
      </c>
      <c r="K1669">
        <v>1</v>
      </c>
      <c r="L1669">
        <v>0</v>
      </c>
      <c r="M1669">
        <v>0</v>
      </c>
      <c r="N1669">
        <v>0</v>
      </c>
      <c r="O1669">
        <v>1</v>
      </c>
      <c r="P1669">
        <v>1</v>
      </c>
      <c r="Q1669">
        <v>1</v>
      </c>
      <c r="R1669">
        <v>0</v>
      </c>
      <c r="S1669">
        <v>1</v>
      </c>
      <c r="T1669">
        <v>1</v>
      </c>
      <c r="U1669">
        <v>1</v>
      </c>
      <c r="V1669">
        <v>0</v>
      </c>
      <c r="W1669">
        <v>0</v>
      </c>
      <c r="X1669">
        <v>0</v>
      </c>
      <c r="Y1669">
        <v>1</v>
      </c>
      <c r="Z1669">
        <v>1</v>
      </c>
      <c r="AA1669">
        <v>0</v>
      </c>
      <c r="AB1669">
        <v>0</v>
      </c>
      <c r="AC1669">
        <v>14864</v>
      </c>
      <c r="AD1669">
        <f>AC1669/AY1669</f>
        <v>0.11790462290192595</v>
      </c>
      <c r="AE1669">
        <v>0</v>
      </c>
      <c r="AF1669">
        <f>AE1669/AY1669</f>
        <v>0</v>
      </c>
      <c r="AG1669">
        <f>LN(AE1669+1)/LN(AY1669)</f>
        <v>0</v>
      </c>
      <c r="AH1669">
        <v>0</v>
      </c>
      <c r="AI1669">
        <v>0</v>
      </c>
      <c r="AJ1669">
        <v>1</v>
      </c>
      <c r="AK1669">
        <v>1</v>
      </c>
      <c r="AL1669">
        <v>1</v>
      </c>
      <c r="AM1669" s="1">
        <f>(AI1669+AK1669+AJ1669)*(0.75+0.25*AL1669)</f>
        <v>2</v>
      </c>
      <c r="AN1669">
        <v>0</v>
      </c>
      <c r="AO1669">
        <v>0</v>
      </c>
      <c r="AP1669">
        <v>0</v>
      </c>
      <c r="AQ1669">
        <v>0</v>
      </c>
      <c r="AR1669">
        <v>0</v>
      </c>
      <c r="AS1669">
        <f>IF(AR1669&gt;0.75,AR1669,0)</f>
        <v>0</v>
      </c>
      <c r="AT1669">
        <v>0</v>
      </c>
      <c r="AU1669">
        <v>0</v>
      </c>
      <c r="AV1669">
        <v>0.5</v>
      </c>
      <c r="AW1669">
        <v>2</v>
      </c>
      <c r="AX1669">
        <v>0</v>
      </c>
      <c r="AY1669">
        <v>126068</v>
      </c>
    </row>
    <row r="1670" spans="1:51" ht="12.75" customHeight="1" x14ac:dyDescent="0.2">
      <c r="A1670" t="s">
        <v>54</v>
      </c>
      <c r="B1670">
        <v>2006</v>
      </c>
      <c r="C1670">
        <v>4</v>
      </c>
      <c r="D1670">
        <v>4</v>
      </c>
      <c r="E1670">
        <v>0</v>
      </c>
      <c r="F1670">
        <v>0</v>
      </c>
      <c r="G1670">
        <v>1</v>
      </c>
      <c r="H1670">
        <v>1</v>
      </c>
      <c r="I1670" s="1">
        <f>G1670+H1670</f>
        <v>2</v>
      </c>
      <c r="J1670">
        <v>1</v>
      </c>
      <c r="K1670">
        <v>1</v>
      </c>
      <c r="L1670">
        <v>1</v>
      </c>
      <c r="M1670">
        <v>0</v>
      </c>
      <c r="N1670">
        <v>0</v>
      </c>
      <c r="O1670">
        <v>1</v>
      </c>
      <c r="P1670">
        <v>1</v>
      </c>
      <c r="Q1670">
        <v>1</v>
      </c>
      <c r="R1670">
        <v>0</v>
      </c>
      <c r="S1670">
        <v>0</v>
      </c>
      <c r="T1670">
        <v>1</v>
      </c>
      <c r="U1670">
        <v>1</v>
      </c>
      <c r="V1670">
        <v>1</v>
      </c>
      <c r="W1670">
        <v>1</v>
      </c>
      <c r="X1670">
        <v>1</v>
      </c>
      <c r="Y1670">
        <v>1</v>
      </c>
      <c r="Z1670">
        <v>1</v>
      </c>
      <c r="AA1670">
        <v>1</v>
      </c>
      <c r="AB1670">
        <v>0</v>
      </c>
      <c r="AC1670">
        <v>720580</v>
      </c>
      <c r="AD1670">
        <f>AC1670/AY1670</f>
        <v>5.1612302491154178</v>
      </c>
      <c r="AE1670">
        <f>349.578+1835.929+198.346+681.695</f>
        <v>3065.5480000000002</v>
      </c>
      <c r="AF1670">
        <f>AE1670/AY1670</f>
        <v>2.1957310871402583E-2</v>
      </c>
      <c r="AG1670">
        <f>LN(AE1670+1)/LN(AY1670)</f>
        <v>0.67768666726578208</v>
      </c>
      <c r="AH1670">
        <v>0</v>
      </c>
      <c r="AI1670">
        <v>1</v>
      </c>
      <c r="AJ1670">
        <v>1</v>
      </c>
      <c r="AK1670">
        <v>1</v>
      </c>
      <c r="AL1670">
        <v>0</v>
      </c>
      <c r="AM1670" s="1">
        <f>(AI1670+AK1670+AJ1670)*(0.75+0.25*AL1670)</f>
        <v>2.25</v>
      </c>
      <c r="AN1670">
        <v>0</v>
      </c>
      <c r="AO1670">
        <v>0</v>
      </c>
      <c r="AP1670">
        <v>0</v>
      </c>
      <c r="AQ1670">
        <v>1</v>
      </c>
      <c r="AR1670">
        <v>1</v>
      </c>
      <c r="AS1670">
        <f>IF(AR1670&gt;0.75,AR1670,0)</f>
        <v>1</v>
      </c>
      <c r="AT1670">
        <v>0</v>
      </c>
      <c r="AU1670">
        <v>0</v>
      </c>
      <c r="AV1670">
        <v>0</v>
      </c>
      <c r="AW1670">
        <v>2</v>
      </c>
      <c r="AX1670">
        <v>1</v>
      </c>
      <c r="AY1670">
        <v>139614</v>
      </c>
    </row>
    <row r="1671" spans="1:51" ht="12.75" customHeight="1" x14ac:dyDescent="0.2">
      <c r="A1671" t="s">
        <v>55</v>
      </c>
      <c r="B1671">
        <v>2006</v>
      </c>
      <c r="C1671">
        <v>6</v>
      </c>
      <c r="D1671">
        <v>6</v>
      </c>
      <c r="E1671">
        <v>0</v>
      </c>
      <c r="F1671">
        <v>0</v>
      </c>
      <c r="G1671">
        <v>1</v>
      </c>
      <c r="H1671">
        <v>0</v>
      </c>
      <c r="I1671" s="1">
        <f>G1671+H1671</f>
        <v>1</v>
      </c>
      <c r="J1671">
        <v>0</v>
      </c>
      <c r="K1671">
        <v>1</v>
      </c>
      <c r="L1671">
        <v>1</v>
      </c>
      <c r="M1671">
        <v>0</v>
      </c>
      <c r="N1671">
        <v>0</v>
      </c>
      <c r="O1671">
        <v>1</v>
      </c>
      <c r="P1671">
        <v>1</v>
      </c>
      <c r="Q1671">
        <v>1</v>
      </c>
      <c r="R1671">
        <v>2</v>
      </c>
      <c r="S1671">
        <v>0</v>
      </c>
      <c r="T1671">
        <v>1</v>
      </c>
      <c r="U1671">
        <v>1</v>
      </c>
      <c r="V1671">
        <v>0</v>
      </c>
      <c r="W1671">
        <v>1</v>
      </c>
      <c r="X1671">
        <v>0</v>
      </c>
      <c r="Y1671">
        <v>1</v>
      </c>
      <c r="Z1671">
        <v>1</v>
      </c>
      <c r="AA1671">
        <v>0</v>
      </c>
      <c r="AB1671">
        <v>0</v>
      </c>
      <c r="AC1671">
        <v>14483</v>
      </c>
      <c r="AD1671">
        <f>AC1671/AY1671</f>
        <v>0.32921071713518713</v>
      </c>
      <c r="AH1671">
        <v>1</v>
      </c>
      <c r="AI1671">
        <v>0</v>
      </c>
      <c r="AJ1671">
        <v>0</v>
      </c>
      <c r="AK1671">
        <v>1</v>
      </c>
      <c r="AL1671">
        <v>1</v>
      </c>
      <c r="AM1671" s="1">
        <f>(AI1671+AK1671+AJ1671)*(0.75+0.25*AL1671)</f>
        <v>1</v>
      </c>
      <c r="AN1671">
        <v>0</v>
      </c>
      <c r="AO1671">
        <v>0</v>
      </c>
      <c r="AP1671">
        <v>0</v>
      </c>
      <c r="AQ1671">
        <v>0</v>
      </c>
      <c r="AR1671">
        <v>0</v>
      </c>
      <c r="AS1671">
        <f>IF(AR1671&gt;0.75,AR1671,0)</f>
        <v>0</v>
      </c>
      <c r="AT1671">
        <v>0</v>
      </c>
      <c r="AU1671">
        <v>0</v>
      </c>
      <c r="AV1671">
        <v>0</v>
      </c>
      <c r="AW1671">
        <v>2</v>
      </c>
      <c r="AX1671">
        <v>0</v>
      </c>
      <c r="AY1671">
        <v>43993.1</v>
      </c>
    </row>
    <row r="1672" spans="1:51" ht="12.75" customHeight="1" x14ac:dyDescent="0.2">
      <c r="A1672" t="s">
        <v>56</v>
      </c>
      <c r="B1672">
        <v>2006</v>
      </c>
      <c r="C1672">
        <v>5</v>
      </c>
      <c r="D1672">
        <v>5</v>
      </c>
      <c r="E1672">
        <v>0</v>
      </c>
      <c r="F1672">
        <v>0</v>
      </c>
      <c r="G1672">
        <v>1</v>
      </c>
      <c r="H1672">
        <v>1</v>
      </c>
      <c r="I1672" s="1">
        <f>G1672+H1672</f>
        <v>2</v>
      </c>
      <c r="J1672">
        <v>1</v>
      </c>
      <c r="K1672">
        <v>1</v>
      </c>
      <c r="L1672">
        <v>1</v>
      </c>
      <c r="M1672">
        <v>0</v>
      </c>
      <c r="N1672">
        <v>0</v>
      </c>
      <c r="O1672">
        <v>1</v>
      </c>
      <c r="P1672">
        <v>1</v>
      </c>
      <c r="Q1672">
        <v>1</v>
      </c>
      <c r="R1672">
        <v>2</v>
      </c>
      <c r="S1672">
        <v>1</v>
      </c>
      <c r="T1672">
        <v>0</v>
      </c>
      <c r="U1672">
        <v>1</v>
      </c>
      <c r="V1672">
        <v>0</v>
      </c>
      <c r="W1672">
        <v>0</v>
      </c>
      <c r="X1672">
        <v>0</v>
      </c>
      <c r="Y1672">
        <v>1</v>
      </c>
      <c r="Z1672">
        <v>1</v>
      </c>
      <c r="AA1672">
        <v>0.25</v>
      </c>
      <c r="AB1672">
        <v>0</v>
      </c>
      <c r="AC1672">
        <v>23482</v>
      </c>
      <c r="AD1672">
        <f>AC1672/AY1672</f>
        <v>9.2585510103499261E-2</v>
      </c>
      <c r="AH1672">
        <v>0</v>
      </c>
      <c r="AI1672">
        <v>0</v>
      </c>
      <c r="AJ1672">
        <v>1</v>
      </c>
      <c r="AK1672">
        <v>1</v>
      </c>
      <c r="AL1672">
        <v>1</v>
      </c>
      <c r="AM1672" s="1">
        <f>(AI1672+AK1672+AJ1672)*(0.75+0.25*AL1672)</f>
        <v>2</v>
      </c>
      <c r="AN1672">
        <v>0</v>
      </c>
      <c r="AO1672">
        <v>0</v>
      </c>
      <c r="AP1672">
        <v>0</v>
      </c>
      <c r="AQ1672">
        <v>1</v>
      </c>
      <c r="AR1672">
        <v>0</v>
      </c>
      <c r="AS1672">
        <f>IF(AR1672&gt;0.75,AR1672,0)</f>
        <v>0</v>
      </c>
      <c r="AT1672">
        <v>0</v>
      </c>
      <c r="AU1672">
        <v>0.5</v>
      </c>
      <c r="AV1672">
        <v>0</v>
      </c>
      <c r="AW1672">
        <v>2</v>
      </c>
      <c r="AX1672">
        <v>1</v>
      </c>
      <c r="AY1672">
        <v>253625</v>
      </c>
    </row>
    <row r="1673" spans="1:51" ht="12.75" customHeight="1" x14ac:dyDescent="0.2">
      <c r="A1673" t="s">
        <v>57</v>
      </c>
      <c r="B1673">
        <v>2006</v>
      </c>
      <c r="C1673">
        <v>5</v>
      </c>
      <c r="D1673">
        <v>5</v>
      </c>
      <c r="E1673">
        <v>0</v>
      </c>
      <c r="F1673">
        <v>0</v>
      </c>
      <c r="G1673">
        <v>1</v>
      </c>
      <c r="H1673">
        <v>0</v>
      </c>
      <c r="I1673" s="1">
        <f>G1673+H1673</f>
        <v>1</v>
      </c>
      <c r="J1673">
        <v>1</v>
      </c>
      <c r="K1673">
        <v>1</v>
      </c>
      <c r="L1673">
        <v>1</v>
      </c>
      <c r="M1673">
        <v>0</v>
      </c>
      <c r="N1673">
        <v>0</v>
      </c>
      <c r="O1673">
        <v>1</v>
      </c>
      <c r="P1673">
        <v>1</v>
      </c>
      <c r="Q1673">
        <v>1</v>
      </c>
      <c r="R1673">
        <v>1</v>
      </c>
      <c r="S1673">
        <v>1</v>
      </c>
      <c r="T1673">
        <v>0</v>
      </c>
      <c r="U1673">
        <v>0</v>
      </c>
      <c r="V1673">
        <v>0</v>
      </c>
      <c r="W1673">
        <v>0</v>
      </c>
      <c r="X1673">
        <v>0</v>
      </c>
      <c r="Y1673">
        <v>1</v>
      </c>
      <c r="Z1673">
        <v>1</v>
      </c>
      <c r="AA1673">
        <v>0</v>
      </c>
      <c r="AB1673">
        <v>0</v>
      </c>
      <c r="AC1673">
        <v>8496</v>
      </c>
      <c r="AD1673">
        <f>AC1673/AY1673</f>
        <v>2.856748968564329E-2</v>
      </c>
      <c r="AE1673">
        <v>0</v>
      </c>
      <c r="AF1673">
        <f>AE1673/AY1673</f>
        <v>0</v>
      </c>
      <c r="AG1673">
        <f>LN(AE1673+1)/LN(AY1673)</f>
        <v>0</v>
      </c>
      <c r="AH1673">
        <v>1</v>
      </c>
      <c r="AI1673">
        <v>0</v>
      </c>
      <c r="AJ1673">
        <v>0</v>
      </c>
      <c r="AK1673">
        <v>0</v>
      </c>
      <c r="AL1673">
        <v>0</v>
      </c>
      <c r="AM1673" s="1">
        <f>(AI1673+AK1673+AJ1673)*(0.75+0.25*AL1673)</f>
        <v>0</v>
      </c>
      <c r="AN1673">
        <v>0</v>
      </c>
      <c r="AO1673">
        <v>0</v>
      </c>
      <c r="AP1673">
        <v>0</v>
      </c>
      <c r="AQ1673">
        <v>1</v>
      </c>
      <c r="AR1673">
        <v>0</v>
      </c>
      <c r="AS1673">
        <f>IF(AR1673&gt;0.75,AR1673,0)</f>
        <v>0</v>
      </c>
      <c r="AT1673">
        <v>0</v>
      </c>
      <c r="AU1673">
        <v>1</v>
      </c>
      <c r="AV1673">
        <v>0</v>
      </c>
      <c r="AW1673">
        <v>2</v>
      </c>
      <c r="AX1673">
        <v>1</v>
      </c>
      <c r="AY1673">
        <v>297401</v>
      </c>
    </row>
    <row r="1674" spans="1:51" ht="12.75" customHeight="1" x14ac:dyDescent="0.2">
      <c r="A1674" t="s">
        <v>58</v>
      </c>
      <c r="B1674">
        <v>2006</v>
      </c>
      <c r="C1674">
        <v>4</v>
      </c>
      <c r="D1674">
        <v>4</v>
      </c>
      <c r="E1674">
        <v>0</v>
      </c>
      <c r="F1674">
        <v>0</v>
      </c>
      <c r="G1674">
        <v>1</v>
      </c>
      <c r="H1674">
        <v>1</v>
      </c>
      <c r="I1674" s="1">
        <f>G1674+H1674</f>
        <v>2</v>
      </c>
      <c r="J1674">
        <v>1</v>
      </c>
      <c r="K1674">
        <v>1</v>
      </c>
      <c r="L1674">
        <v>0</v>
      </c>
      <c r="M1674">
        <v>0</v>
      </c>
      <c r="N1674">
        <v>0</v>
      </c>
      <c r="O1674">
        <v>1</v>
      </c>
      <c r="P1674">
        <v>0</v>
      </c>
      <c r="Q1674">
        <v>1</v>
      </c>
      <c r="R1674">
        <v>0</v>
      </c>
      <c r="S1674">
        <v>1</v>
      </c>
      <c r="T1674">
        <v>1</v>
      </c>
      <c r="U1674">
        <v>0</v>
      </c>
      <c r="V1674">
        <v>0</v>
      </c>
      <c r="W1674">
        <v>0</v>
      </c>
      <c r="X1674">
        <v>1</v>
      </c>
      <c r="Y1674">
        <v>1</v>
      </c>
      <c r="Z1674">
        <v>1</v>
      </c>
      <c r="AA1674">
        <v>0</v>
      </c>
      <c r="AB1674">
        <v>0</v>
      </c>
      <c r="AC1674">
        <v>321965</v>
      </c>
      <c r="AD1674">
        <f>AC1674/AY1674</f>
        <v>0.95931696358072693</v>
      </c>
      <c r="AE1674">
        <v>1303.3030000000001</v>
      </c>
      <c r="AF1674">
        <f>AE1674/AY1674</f>
        <v>3.883281339852631E-3</v>
      </c>
      <c r="AG1674">
        <f>LN(AE1674+1)/LN(AY1674)</f>
        <v>0.56378302784485157</v>
      </c>
      <c r="AH1674">
        <v>0</v>
      </c>
      <c r="AI1674">
        <v>0</v>
      </c>
      <c r="AJ1674">
        <v>1</v>
      </c>
      <c r="AK1674">
        <v>1</v>
      </c>
      <c r="AL1674">
        <v>1</v>
      </c>
      <c r="AM1674" s="1">
        <f>(AI1674+AK1674+AJ1674)*(0.75+0.25*AL1674)</f>
        <v>2</v>
      </c>
      <c r="AN1674">
        <v>0</v>
      </c>
      <c r="AO1674">
        <v>0</v>
      </c>
      <c r="AP1674">
        <v>0</v>
      </c>
      <c r="AQ1674">
        <v>0</v>
      </c>
      <c r="AR1674">
        <v>0</v>
      </c>
      <c r="AS1674">
        <f>IF(AR1674&gt;0.75,AR1674,0)</f>
        <v>0</v>
      </c>
      <c r="AT1674">
        <v>0</v>
      </c>
      <c r="AU1674">
        <v>0.5</v>
      </c>
      <c r="AV1674">
        <v>0</v>
      </c>
      <c r="AW1674">
        <v>2</v>
      </c>
      <c r="AX1674">
        <v>0</v>
      </c>
      <c r="AY1674">
        <v>335619</v>
      </c>
    </row>
    <row r="1675" spans="1:51" ht="12.75" customHeight="1" x14ac:dyDescent="0.2">
      <c r="A1675" t="s">
        <v>59</v>
      </c>
      <c r="B1675">
        <v>2006</v>
      </c>
      <c r="C1675">
        <v>4</v>
      </c>
      <c r="D1675">
        <v>4</v>
      </c>
      <c r="E1675">
        <v>0</v>
      </c>
      <c r="F1675">
        <v>0</v>
      </c>
      <c r="G1675">
        <v>1</v>
      </c>
      <c r="H1675">
        <v>0</v>
      </c>
      <c r="I1675" s="1">
        <f>G1675+H1675</f>
        <v>1</v>
      </c>
      <c r="J1675">
        <v>0</v>
      </c>
      <c r="K1675">
        <v>1</v>
      </c>
      <c r="L1675">
        <v>0</v>
      </c>
      <c r="M1675">
        <v>0</v>
      </c>
      <c r="N1675">
        <v>0</v>
      </c>
      <c r="O1675">
        <v>1</v>
      </c>
      <c r="P1675">
        <v>0</v>
      </c>
      <c r="Q1675">
        <v>1</v>
      </c>
      <c r="R1675">
        <v>2</v>
      </c>
      <c r="S1675">
        <v>1</v>
      </c>
      <c r="T1675">
        <v>1</v>
      </c>
      <c r="U1675">
        <v>0</v>
      </c>
      <c r="V1675">
        <v>0</v>
      </c>
      <c r="W1675">
        <v>0</v>
      </c>
      <c r="X1675">
        <v>0</v>
      </c>
      <c r="Y1675">
        <v>1</v>
      </c>
      <c r="Z1675">
        <v>1</v>
      </c>
      <c r="AA1675">
        <v>0</v>
      </c>
      <c r="AB1675">
        <v>0</v>
      </c>
      <c r="AC1675">
        <v>63254</v>
      </c>
      <c r="AD1675">
        <f>AC1675/AY1675</f>
        <v>0.31758001757248649</v>
      </c>
      <c r="AE1675">
        <v>0</v>
      </c>
      <c r="AF1675">
        <f>AE1675/AY1675</f>
        <v>0</v>
      </c>
      <c r="AG1675">
        <f>LN(AE1675+1)/LN(AY1675)</f>
        <v>0</v>
      </c>
      <c r="AH1675">
        <v>1</v>
      </c>
      <c r="AI1675">
        <v>0</v>
      </c>
      <c r="AJ1675">
        <v>1</v>
      </c>
      <c r="AK1675">
        <v>1</v>
      </c>
      <c r="AL1675">
        <v>1</v>
      </c>
      <c r="AM1675" s="1">
        <f>(AI1675+AK1675+AJ1675)*(0.75+0.25*AL1675)</f>
        <v>2</v>
      </c>
      <c r="AN1675">
        <v>0</v>
      </c>
      <c r="AO1675">
        <v>0</v>
      </c>
      <c r="AP1675">
        <v>0</v>
      </c>
      <c r="AQ1675">
        <v>0</v>
      </c>
      <c r="AR1675">
        <v>0.75</v>
      </c>
      <c r="AS1675">
        <f>IF(AR1675&gt;0.75,AR1675,0)</f>
        <v>0</v>
      </c>
      <c r="AT1675">
        <v>0</v>
      </c>
      <c r="AU1675">
        <v>0</v>
      </c>
      <c r="AV1675">
        <v>0</v>
      </c>
      <c r="AW1675">
        <v>2</v>
      </c>
      <c r="AX1675">
        <v>1</v>
      </c>
      <c r="AY1675">
        <v>199175</v>
      </c>
    </row>
    <row r="1676" spans="1:51" ht="12.75" customHeight="1" x14ac:dyDescent="0.2">
      <c r="A1676" t="s">
        <v>60</v>
      </c>
      <c r="B1676">
        <v>2006</v>
      </c>
      <c r="C1676">
        <v>4</v>
      </c>
      <c r="D1676">
        <v>4</v>
      </c>
      <c r="E1676">
        <v>0</v>
      </c>
      <c r="F1676">
        <v>0</v>
      </c>
      <c r="G1676">
        <v>1</v>
      </c>
      <c r="H1676">
        <v>1</v>
      </c>
      <c r="I1676" s="1">
        <f>G1676+H1676</f>
        <v>2</v>
      </c>
      <c r="J1676">
        <v>1</v>
      </c>
      <c r="K1676">
        <v>1</v>
      </c>
      <c r="L1676">
        <v>0</v>
      </c>
      <c r="M1676">
        <v>0</v>
      </c>
      <c r="N1676">
        <v>0</v>
      </c>
      <c r="O1676">
        <v>0</v>
      </c>
      <c r="P1676">
        <v>1</v>
      </c>
      <c r="Q1676">
        <v>1</v>
      </c>
      <c r="R1676">
        <v>0</v>
      </c>
      <c r="S1676">
        <v>0</v>
      </c>
      <c r="T1676">
        <v>0</v>
      </c>
      <c r="U1676">
        <v>0</v>
      </c>
      <c r="V1676">
        <v>0</v>
      </c>
      <c r="W1676">
        <v>0</v>
      </c>
      <c r="X1676">
        <v>1</v>
      </c>
      <c r="Y1676">
        <v>0</v>
      </c>
      <c r="Z1676">
        <v>1</v>
      </c>
      <c r="AA1676">
        <v>0</v>
      </c>
      <c r="AB1676">
        <v>0</v>
      </c>
      <c r="AC1676">
        <v>154782</v>
      </c>
      <c r="AD1676">
        <f>AC1676/AY1676</f>
        <v>1.9269803644258972</v>
      </c>
      <c r="AE1676">
        <v>2570.884</v>
      </c>
      <c r="AF1676">
        <f>AE1676/AY1676</f>
        <v>3.2006583370267266E-2</v>
      </c>
      <c r="AG1676">
        <f>LN(AE1676+1)/LN(AY1676)</f>
        <v>0.69528245085630314</v>
      </c>
      <c r="AH1676">
        <v>0</v>
      </c>
      <c r="AI1676">
        <v>1</v>
      </c>
      <c r="AJ1676">
        <v>1</v>
      </c>
      <c r="AK1676">
        <v>1</v>
      </c>
      <c r="AL1676">
        <v>0</v>
      </c>
      <c r="AM1676" s="1">
        <f>(AI1676+AK1676+AJ1676)*(0.75+0.25*AL1676)</f>
        <v>2.25</v>
      </c>
      <c r="AN1676">
        <v>0</v>
      </c>
      <c r="AO1676">
        <v>0</v>
      </c>
      <c r="AP1676">
        <v>0</v>
      </c>
      <c r="AQ1676">
        <v>0</v>
      </c>
      <c r="AR1676">
        <v>0</v>
      </c>
      <c r="AS1676">
        <f>IF(AR1676&gt;0.75,AR1676,0)</f>
        <v>0</v>
      </c>
      <c r="AT1676">
        <v>0</v>
      </c>
      <c r="AU1676">
        <v>0</v>
      </c>
      <c r="AV1676">
        <v>0</v>
      </c>
      <c r="AW1676">
        <v>2</v>
      </c>
      <c r="AX1676">
        <v>1</v>
      </c>
      <c r="AY1676">
        <v>80323.600000000006</v>
      </c>
    </row>
    <row r="1677" spans="1:51" x14ac:dyDescent="0.2">
      <c r="A1677" t="s">
        <v>61</v>
      </c>
      <c r="B1677">
        <v>2006</v>
      </c>
      <c r="C1677">
        <v>6</v>
      </c>
      <c r="D1677">
        <v>6</v>
      </c>
      <c r="E1677">
        <v>0</v>
      </c>
      <c r="F1677">
        <v>0</v>
      </c>
      <c r="G1677">
        <v>1</v>
      </c>
      <c r="H1677">
        <v>0</v>
      </c>
      <c r="I1677" s="1">
        <f>G1677+H1677</f>
        <v>1</v>
      </c>
      <c r="J1677">
        <v>1</v>
      </c>
      <c r="K1677">
        <v>1</v>
      </c>
      <c r="L1677">
        <v>0</v>
      </c>
      <c r="M1677">
        <v>0</v>
      </c>
      <c r="N1677">
        <v>0</v>
      </c>
      <c r="O1677">
        <v>0</v>
      </c>
      <c r="P1677">
        <v>1</v>
      </c>
      <c r="Q1677">
        <v>1</v>
      </c>
      <c r="R1677">
        <v>1</v>
      </c>
      <c r="S1677">
        <v>0</v>
      </c>
      <c r="T1677">
        <v>0</v>
      </c>
      <c r="U1677">
        <v>1</v>
      </c>
      <c r="V1677">
        <v>0</v>
      </c>
      <c r="W1677">
        <v>0</v>
      </c>
      <c r="X1677">
        <v>1</v>
      </c>
      <c r="Y1677">
        <v>0</v>
      </c>
      <c r="Z1677">
        <v>1</v>
      </c>
      <c r="AA1677">
        <v>0</v>
      </c>
      <c r="AB1677">
        <v>0</v>
      </c>
      <c r="AC1677">
        <v>404601</v>
      </c>
      <c r="AD1677">
        <f>AC1677/AY1677</f>
        <v>2.0670539190141923</v>
      </c>
      <c r="AE1677">
        <v>1570.0809999999999</v>
      </c>
      <c r="AF1677">
        <f>AE1677/AY1677</f>
        <v>8.0213397500740781E-3</v>
      </c>
      <c r="AG1677">
        <f>LN(AE1677+1)/LN(AY1677)</f>
        <v>0.60400506228953155</v>
      </c>
      <c r="AH1677">
        <v>1</v>
      </c>
      <c r="AI1677">
        <v>1</v>
      </c>
      <c r="AJ1677">
        <v>1</v>
      </c>
      <c r="AK1677">
        <v>1</v>
      </c>
      <c r="AL1677">
        <v>0</v>
      </c>
      <c r="AM1677" s="1">
        <f>(AI1677+AK1677+AJ1677)*(0.75+0.25*AL1677)</f>
        <v>2.25</v>
      </c>
      <c r="AN1677">
        <v>0</v>
      </c>
      <c r="AO1677">
        <v>0</v>
      </c>
      <c r="AP1677">
        <v>0.5</v>
      </c>
      <c r="AQ1677">
        <v>0</v>
      </c>
      <c r="AR1677">
        <v>0</v>
      </c>
      <c r="AS1677">
        <f>IF(AR1677&gt;0.75,AR1677,0)</f>
        <v>0</v>
      </c>
      <c r="AT1677">
        <v>0</v>
      </c>
      <c r="AU1677">
        <v>0</v>
      </c>
      <c r="AV1677">
        <v>0</v>
      </c>
      <c r="AW1677">
        <v>2</v>
      </c>
      <c r="AX1677">
        <v>0</v>
      </c>
      <c r="AY1677">
        <v>195738</v>
      </c>
    </row>
    <row r="1678" spans="1:51" ht="12.75" customHeight="1" x14ac:dyDescent="0.2">
      <c r="A1678" t="s">
        <v>62</v>
      </c>
      <c r="B1678">
        <v>2006</v>
      </c>
      <c r="C1678" t="s">
        <v>63</v>
      </c>
      <c r="D1678">
        <v>8</v>
      </c>
      <c r="E1678">
        <v>0</v>
      </c>
      <c r="F1678">
        <v>0</v>
      </c>
      <c r="G1678">
        <v>1</v>
      </c>
      <c r="H1678">
        <v>0</v>
      </c>
      <c r="I1678" s="1">
        <f>G1678+H1678</f>
        <v>1</v>
      </c>
      <c r="J1678">
        <v>0</v>
      </c>
      <c r="K1678">
        <v>1</v>
      </c>
      <c r="L1678">
        <v>0</v>
      </c>
      <c r="M1678">
        <v>0</v>
      </c>
      <c r="N1678">
        <v>0</v>
      </c>
      <c r="O1678">
        <v>1</v>
      </c>
      <c r="P1678">
        <v>1</v>
      </c>
      <c r="Q1678">
        <v>1</v>
      </c>
      <c r="R1678">
        <v>0</v>
      </c>
      <c r="S1678">
        <v>0</v>
      </c>
      <c r="T1678">
        <v>1</v>
      </c>
      <c r="U1678">
        <v>0</v>
      </c>
      <c r="V1678">
        <v>1</v>
      </c>
      <c r="W1678">
        <v>0</v>
      </c>
      <c r="X1678">
        <v>0</v>
      </c>
      <c r="Y1678">
        <v>1</v>
      </c>
      <c r="Z1678">
        <v>1</v>
      </c>
      <c r="AA1678">
        <v>1</v>
      </c>
      <c r="AB1678">
        <v>0.5</v>
      </c>
      <c r="AC1678">
        <v>57330</v>
      </c>
      <c r="AD1678">
        <f>AC1678/AY1678</f>
        <v>1.9857502589130156</v>
      </c>
      <c r="AE1678">
        <v>0</v>
      </c>
      <c r="AF1678">
        <f>AE1678/AY1678</f>
        <v>0</v>
      </c>
      <c r="AG1678">
        <f>LN(AE1678+1)/LN(AY1678)</f>
        <v>0</v>
      </c>
      <c r="AH1678">
        <v>0</v>
      </c>
      <c r="AI1678">
        <v>0</v>
      </c>
      <c r="AJ1678">
        <v>1</v>
      </c>
      <c r="AK1678">
        <v>1</v>
      </c>
      <c r="AL1678">
        <v>0</v>
      </c>
      <c r="AM1678" s="1">
        <f>(AI1678+AK1678+AJ1678)*(0.75+0.25*AL1678)</f>
        <v>1.5</v>
      </c>
      <c r="AN1678">
        <v>0</v>
      </c>
      <c r="AO1678">
        <v>0</v>
      </c>
      <c r="AP1678">
        <v>0</v>
      </c>
      <c r="AQ1678">
        <v>1</v>
      </c>
      <c r="AR1678">
        <v>0</v>
      </c>
      <c r="AS1678">
        <f>IF(AR1678&gt;0.75,AR1678,0)</f>
        <v>0</v>
      </c>
      <c r="AT1678">
        <v>0</v>
      </c>
      <c r="AU1678">
        <v>0.5</v>
      </c>
      <c r="AV1678">
        <v>0</v>
      </c>
      <c r="AW1678">
        <v>2</v>
      </c>
      <c r="AX1678">
        <v>1</v>
      </c>
      <c r="AY1678">
        <v>28870.7</v>
      </c>
    </row>
    <row r="1679" spans="1:51" ht="12.75" customHeight="1" x14ac:dyDescent="0.2">
      <c r="A1679" t="s">
        <v>64</v>
      </c>
      <c r="B1679">
        <v>2006</v>
      </c>
      <c r="C1679">
        <v>5</v>
      </c>
      <c r="D1679">
        <v>5</v>
      </c>
      <c r="E1679">
        <v>0</v>
      </c>
      <c r="F1679">
        <v>0</v>
      </c>
      <c r="G1679">
        <v>1</v>
      </c>
      <c r="H1679">
        <v>0</v>
      </c>
      <c r="I1679" s="1">
        <f>G1679+H1679</f>
        <v>1</v>
      </c>
      <c r="J1679">
        <v>1</v>
      </c>
      <c r="K1679">
        <v>1</v>
      </c>
      <c r="L1679">
        <v>0</v>
      </c>
      <c r="M1679">
        <v>0</v>
      </c>
      <c r="N1679">
        <v>0</v>
      </c>
      <c r="O1679">
        <v>1</v>
      </c>
      <c r="P1679">
        <v>1</v>
      </c>
      <c r="Q1679">
        <v>1</v>
      </c>
      <c r="R1679">
        <v>0</v>
      </c>
      <c r="S1679">
        <v>0</v>
      </c>
      <c r="T1679">
        <v>0</v>
      </c>
      <c r="U1679">
        <v>0</v>
      </c>
      <c r="V1679">
        <v>0</v>
      </c>
      <c r="W1679">
        <v>0</v>
      </c>
      <c r="X1679">
        <v>0</v>
      </c>
      <c r="Y1679">
        <v>1</v>
      </c>
      <c r="Z1679">
        <v>1</v>
      </c>
      <c r="AA1679">
        <v>0</v>
      </c>
      <c r="AB1679">
        <v>0</v>
      </c>
      <c r="AC1679">
        <v>6094</v>
      </c>
      <c r="AD1679">
        <f>AC1679/AY1679</f>
        <v>9.7256268832031048E-2</v>
      </c>
      <c r="AE1679">
        <v>0</v>
      </c>
      <c r="AF1679">
        <f>AE1679/AY1679</f>
        <v>0</v>
      </c>
      <c r="AG1679">
        <f>LN(AE1679+1)/LN(AY1679)</f>
        <v>0</v>
      </c>
      <c r="AH1679">
        <v>1</v>
      </c>
      <c r="AI1679">
        <v>0</v>
      </c>
      <c r="AJ1679">
        <v>1</v>
      </c>
      <c r="AK1679">
        <v>1</v>
      </c>
      <c r="AL1679">
        <v>0</v>
      </c>
      <c r="AM1679" s="1">
        <f>(AI1679+AK1679+AJ1679)*(0.75+0.25*AL1679)</f>
        <v>1.5</v>
      </c>
      <c r="AN1679">
        <v>0</v>
      </c>
      <c r="AO1679">
        <v>0</v>
      </c>
      <c r="AP1679">
        <v>0</v>
      </c>
      <c r="AQ1679">
        <v>0</v>
      </c>
      <c r="AR1679">
        <v>0</v>
      </c>
      <c r="AS1679">
        <f>IF(AR1679&gt;0.75,AR1679,0)</f>
        <v>0</v>
      </c>
      <c r="AT1679">
        <v>0</v>
      </c>
      <c r="AU1679">
        <v>0</v>
      </c>
      <c r="AV1679">
        <v>1</v>
      </c>
      <c r="AW1679">
        <v>2</v>
      </c>
      <c r="AX1679">
        <v>1</v>
      </c>
      <c r="AY1679">
        <v>62659.199999999997</v>
      </c>
    </row>
    <row r="1680" spans="1:51" ht="12.75" customHeight="1" x14ac:dyDescent="0.2">
      <c r="A1680" t="s">
        <v>65</v>
      </c>
      <c r="B1680">
        <v>2006</v>
      </c>
      <c r="C1680">
        <v>4</v>
      </c>
      <c r="D1680">
        <v>4</v>
      </c>
      <c r="E1680">
        <v>0</v>
      </c>
      <c r="F1680">
        <v>0</v>
      </c>
      <c r="G1680">
        <v>1</v>
      </c>
      <c r="H1680">
        <v>0</v>
      </c>
      <c r="I1680" s="1">
        <f>G1680+H1680</f>
        <v>1</v>
      </c>
      <c r="J1680">
        <v>1</v>
      </c>
      <c r="K1680">
        <v>1</v>
      </c>
      <c r="L1680">
        <v>0</v>
      </c>
      <c r="M1680">
        <v>0</v>
      </c>
      <c r="N1680">
        <v>0</v>
      </c>
      <c r="O1680">
        <v>1</v>
      </c>
      <c r="P1680">
        <v>1</v>
      </c>
      <c r="Q1680">
        <v>1</v>
      </c>
      <c r="R1680">
        <v>0</v>
      </c>
      <c r="S1680">
        <v>0</v>
      </c>
      <c r="T1680">
        <v>1</v>
      </c>
      <c r="U1680">
        <v>1</v>
      </c>
      <c r="V1680">
        <v>0</v>
      </c>
      <c r="W1680">
        <v>0</v>
      </c>
      <c r="X1680">
        <v>1</v>
      </c>
      <c r="Y1680">
        <v>1</v>
      </c>
      <c r="Z1680">
        <v>1</v>
      </c>
      <c r="AA1680">
        <v>1</v>
      </c>
      <c r="AB1680">
        <v>1</v>
      </c>
      <c r="AC1680" s="9">
        <v>1000000</v>
      </c>
      <c r="AD1680">
        <f>AC1680/AY1680</f>
        <v>10.26028285547776</v>
      </c>
      <c r="AE1680">
        <v>12622.044</v>
      </c>
      <c r="AF1680">
        <f>AE1680/AY1680</f>
        <v>0.12950574165428594</v>
      </c>
      <c r="AG1680">
        <f>LN(AE1680+1)/LN(AY1680)</f>
        <v>0.82206756444047302</v>
      </c>
      <c r="AH1680">
        <v>0</v>
      </c>
      <c r="AI1680">
        <v>0</v>
      </c>
      <c r="AJ1680">
        <v>1</v>
      </c>
      <c r="AK1680">
        <v>1</v>
      </c>
      <c r="AL1680">
        <v>1</v>
      </c>
      <c r="AM1680" s="1">
        <f>(AI1680+AK1680+AJ1680)*(0.75+0.25*AL1680)</f>
        <v>2</v>
      </c>
      <c r="AN1680">
        <v>1</v>
      </c>
      <c r="AO1680">
        <v>0</v>
      </c>
      <c r="AP1680">
        <v>0</v>
      </c>
      <c r="AQ1680">
        <v>0</v>
      </c>
      <c r="AR1680">
        <v>0</v>
      </c>
      <c r="AS1680">
        <f>IF(AR1680&gt;0.75,AR1680,0)</f>
        <v>0</v>
      </c>
      <c r="AT1680">
        <v>0</v>
      </c>
      <c r="AU1680">
        <v>0.5</v>
      </c>
      <c r="AV1680">
        <v>0</v>
      </c>
      <c r="AW1680">
        <v>2</v>
      </c>
      <c r="AX1680">
        <v>1</v>
      </c>
      <c r="AY1680">
        <v>97463.2</v>
      </c>
    </row>
    <row r="1681" spans="1:51" ht="12.75" customHeight="1" x14ac:dyDescent="0.2">
      <c r="A1681" t="s">
        <v>66</v>
      </c>
      <c r="B1681">
        <v>2006</v>
      </c>
      <c r="C1681">
        <v>5</v>
      </c>
      <c r="D1681">
        <v>5</v>
      </c>
      <c r="E1681">
        <v>0</v>
      </c>
      <c r="F1681">
        <v>0</v>
      </c>
      <c r="G1681">
        <v>0</v>
      </c>
      <c r="H1681">
        <v>0</v>
      </c>
      <c r="I1681" s="1">
        <f>G1681+H1681</f>
        <v>0</v>
      </c>
      <c r="J1681">
        <v>0</v>
      </c>
      <c r="K1681">
        <v>0</v>
      </c>
      <c r="L1681">
        <v>1</v>
      </c>
      <c r="M1681">
        <v>0</v>
      </c>
      <c r="N1681">
        <v>0</v>
      </c>
      <c r="O1681">
        <v>1</v>
      </c>
      <c r="P1681">
        <v>1</v>
      </c>
      <c r="Q1681">
        <v>0</v>
      </c>
      <c r="R1681">
        <v>0.5</v>
      </c>
      <c r="S1681">
        <v>0</v>
      </c>
      <c r="T1681">
        <v>0</v>
      </c>
      <c r="U1681">
        <v>1</v>
      </c>
      <c r="V1681">
        <v>0</v>
      </c>
      <c r="W1681">
        <v>0</v>
      </c>
      <c r="X1681">
        <v>0</v>
      </c>
      <c r="Y1681">
        <v>1</v>
      </c>
      <c r="Z1681">
        <v>1</v>
      </c>
      <c r="AA1681">
        <v>0</v>
      </c>
      <c r="AB1681">
        <v>0</v>
      </c>
      <c r="AC1681">
        <v>3584</v>
      </c>
      <c r="AD1681">
        <f>AC1681/AY1681</f>
        <v>6.8058214079543031E-2</v>
      </c>
      <c r="AE1681">
        <v>0</v>
      </c>
      <c r="AF1681">
        <f>AE1681/AY1681</f>
        <v>0</v>
      </c>
      <c r="AG1681">
        <f>LN(AE1681+1)/LN(AY1681)</f>
        <v>0</v>
      </c>
      <c r="AH1681">
        <v>1</v>
      </c>
      <c r="AI1681">
        <v>0</v>
      </c>
      <c r="AJ1681">
        <v>1</v>
      </c>
      <c r="AK1681">
        <v>1</v>
      </c>
      <c r="AL1681">
        <v>1</v>
      </c>
      <c r="AM1681" s="1">
        <f>(AI1681+AK1681+AJ1681)*(0.75+0.25*AL1681)</f>
        <v>2</v>
      </c>
      <c r="AN1681">
        <v>0</v>
      </c>
      <c r="AO1681">
        <v>0</v>
      </c>
      <c r="AP1681">
        <v>0</v>
      </c>
      <c r="AQ1681">
        <v>1</v>
      </c>
      <c r="AR1681">
        <v>0</v>
      </c>
      <c r="AS1681">
        <f>IF(AR1681&gt;0.75,AR1681,0)</f>
        <v>0</v>
      </c>
      <c r="AT1681">
        <v>0</v>
      </c>
      <c r="AU1681">
        <v>0.5</v>
      </c>
      <c r="AV1681">
        <v>0</v>
      </c>
      <c r="AW1681">
        <v>2</v>
      </c>
      <c r="AX1681">
        <v>1</v>
      </c>
      <c r="AY1681">
        <v>52660.800000000003</v>
      </c>
    </row>
    <row r="1682" spans="1:51" ht="12.75" customHeight="1" x14ac:dyDescent="0.2">
      <c r="A1682" t="s">
        <v>67</v>
      </c>
      <c r="B1682">
        <v>2006</v>
      </c>
      <c r="C1682">
        <v>4</v>
      </c>
      <c r="D1682">
        <v>4</v>
      </c>
      <c r="E1682">
        <v>0</v>
      </c>
      <c r="F1682">
        <v>0</v>
      </c>
      <c r="G1682">
        <v>1</v>
      </c>
      <c r="H1682">
        <v>1</v>
      </c>
      <c r="I1682" s="1">
        <f>G1682+H1682</f>
        <v>2</v>
      </c>
      <c r="J1682">
        <v>1</v>
      </c>
      <c r="K1682">
        <v>1</v>
      </c>
      <c r="L1682">
        <v>1</v>
      </c>
      <c r="M1682">
        <v>1</v>
      </c>
      <c r="N1682">
        <v>0</v>
      </c>
      <c r="O1682">
        <v>1</v>
      </c>
      <c r="P1682">
        <v>1</v>
      </c>
      <c r="Q1682">
        <v>1</v>
      </c>
      <c r="R1682">
        <v>2</v>
      </c>
      <c r="S1682">
        <v>1</v>
      </c>
      <c r="T1682">
        <v>1</v>
      </c>
      <c r="U1682">
        <v>0</v>
      </c>
      <c r="V1682">
        <v>0</v>
      </c>
      <c r="W1682">
        <v>0</v>
      </c>
      <c r="X1682">
        <v>1</v>
      </c>
      <c r="Y1682">
        <v>1</v>
      </c>
      <c r="Z1682">
        <v>1</v>
      </c>
      <c r="AA1682">
        <v>0</v>
      </c>
      <c r="AB1682">
        <v>0</v>
      </c>
      <c r="AC1682">
        <v>502297</v>
      </c>
      <c r="AD1682">
        <f>AC1682/AY1682</f>
        <v>1.2491035148187384</v>
      </c>
      <c r="AE1682">
        <v>5217.6130000000003</v>
      </c>
      <c r="AF1682">
        <f>AE1682/AY1682</f>
        <v>1.2975070002934404E-2</v>
      </c>
      <c r="AG1682">
        <f>LN(AE1682+1)/LN(AY1682)</f>
        <v>0.66333241673289023</v>
      </c>
      <c r="AH1682">
        <v>0</v>
      </c>
      <c r="AI1682">
        <v>0</v>
      </c>
      <c r="AJ1682">
        <v>0</v>
      </c>
      <c r="AK1682">
        <v>0</v>
      </c>
      <c r="AL1682">
        <v>0</v>
      </c>
      <c r="AM1682" s="1">
        <f>(AI1682+AK1682+AJ1682)*(0.75+0.25*AL1682)</f>
        <v>0</v>
      </c>
      <c r="AN1682">
        <v>0</v>
      </c>
      <c r="AO1682">
        <v>0</v>
      </c>
      <c r="AP1682">
        <v>0</v>
      </c>
      <c r="AQ1682">
        <v>0</v>
      </c>
      <c r="AR1682">
        <v>0</v>
      </c>
      <c r="AS1682">
        <f>IF(AR1682&gt;0.75,AR1682,0)</f>
        <v>0</v>
      </c>
      <c r="AT1682">
        <v>0</v>
      </c>
      <c r="AU1682">
        <v>0</v>
      </c>
      <c r="AV1682">
        <v>0</v>
      </c>
      <c r="AW1682">
        <v>2</v>
      </c>
      <c r="AX1682">
        <v>1</v>
      </c>
      <c r="AY1682">
        <v>402126</v>
      </c>
    </row>
    <row r="1683" spans="1:51" ht="12.75" customHeight="1" x14ac:dyDescent="0.2">
      <c r="A1683" t="s">
        <v>68</v>
      </c>
      <c r="B1683">
        <v>2006</v>
      </c>
      <c r="C1683" t="s">
        <v>69</v>
      </c>
      <c r="D1683">
        <v>8</v>
      </c>
      <c r="E1683">
        <v>0</v>
      </c>
      <c r="F1683">
        <v>1</v>
      </c>
      <c r="G1683">
        <v>1</v>
      </c>
      <c r="H1683">
        <v>1</v>
      </c>
      <c r="I1683" s="1">
        <f>G1683+H1683</f>
        <v>2</v>
      </c>
      <c r="J1683">
        <v>0</v>
      </c>
      <c r="K1683">
        <v>1</v>
      </c>
      <c r="L1683">
        <v>0</v>
      </c>
      <c r="M1683">
        <v>0</v>
      </c>
      <c r="N1683">
        <v>0</v>
      </c>
      <c r="O1683">
        <v>1</v>
      </c>
      <c r="P1683">
        <v>1</v>
      </c>
      <c r="Q1683">
        <v>1</v>
      </c>
      <c r="R1683">
        <v>0</v>
      </c>
      <c r="S1683">
        <v>0</v>
      </c>
      <c r="T1683">
        <v>1</v>
      </c>
      <c r="U1683">
        <v>1</v>
      </c>
      <c r="V1683">
        <v>0</v>
      </c>
      <c r="W1683">
        <v>1</v>
      </c>
      <c r="X1683">
        <v>0</v>
      </c>
      <c r="Y1683">
        <v>1</v>
      </c>
      <c r="Z1683">
        <v>1</v>
      </c>
      <c r="AA1683">
        <v>0</v>
      </c>
      <c r="AB1683">
        <v>0</v>
      </c>
      <c r="AC1683">
        <v>57039</v>
      </c>
      <c r="AD1683">
        <f>AC1683/AY1683</f>
        <v>0.97719719033750219</v>
      </c>
      <c r="AE1683">
        <v>241.65700000000001</v>
      </c>
      <c r="AF1683">
        <f>AE1683/AY1683</f>
        <v>4.1400890868596883E-3</v>
      </c>
      <c r="AG1683">
        <f>LN(AE1683+1)/LN(AY1683)</f>
        <v>0.5003982169245379</v>
      </c>
      <c r="AH1683">
        <v>1</v>
      </c>
      <c r="AI1683">
        <v>1</v>
      </c>
      <c r="AJ1683">
        <v>1</v>
      </c>
      <c r="AK1683">
        <v>1</v>
      </c>
      <c r="AL1683">
        <v>1</v>
      </c>
      <c r="AM1683" s="1">
        <f>(AI1683+AK1683+AJ1683)*(0.75+0.25*AL1683)</f>
        <v>3</v>
      </c>
      <c r="AN1683">
        <v>0</v>
      </c>
      <c r="AO1683">
        <v>0</v>
      </c>
      <c r="AP1683">
        <v>1</v>
      </c>
      <c r="AQ1683">
        <v>1</v>
      </c>
      <c r="AR1683">
        <v>1</v>
      </c>
      <c r="AS1683">
        <f>IF(AR1683&gt;0.75,AR1683,0)</f>
        <v>1</v>
      </c>
      <c r="AT1683">
        <v>0</v>
      </c>
      <c r="AU1683">
        <v>0</v>
      </c>
      <c r="AV1683">
        <v>1</v>
      </c>
      <c r="AW1683">
        <v>2</v>
      </c>
      <c r="AX1683">
        <v>1</v>
      </c>
      <c r="AY1683">
        <v>58370</v>
      </c>
    </row>
    <row r="1684" spans="1:51" ht="12.75" customHeight="1" x14ac:dyDescent="0.2">
      <c r="A1684" t="s">
        <v>70</v>
      </c>
      <c r="B1684">
        <v>2006</v>
      </c>
      <c r="C1684">
        <v>5</v>
      </c>
      <c r="D1684">
        <v>5</v>
      </c>
      <c r="E1684">
        <v>0</v>
      </c>
      <c r="F1684">
        <v>0</v>
      </c>
      <c r="G1684">
        <v>1</v>
      </c>
      <c r="H1684">
        <v>1</v>
      </c>
      <c r="I1684" s="1">
        <f>G1684+H1684</f>
        <v>2</v>
      </c>
      <c r="J1684">
        <v>1</v>
      </c>
      <c r="K1684">
        <v>1</v>
      </c>
      <c r="L1684">
        <v>1</v>
      </c>
      <c r="M1684">
        <v>2</v>
      </c>
      <c r="N1684">
        <v>0</v>
      </c>
      <c r="O1684">
        <v>1</v>
      </c>
      <c r="P1684">
        <v>1</v>
      </c>
      <c r="Q1684">
        <v>1</v>
      </c>
      <c r="R1684">
        <v>1</v>
      </c>
      <c r="S1684">
        <v>1</v>
      </c>
      <c r="T1684">
        <v>1</v>
      </c>
      <c r="U1684">
        <v>1</v>
      </c>
      <c r="V1684">
        <v>0</v>
      </c>
      <c r="W1684">
        <v>1</v>
      </c>
      <c r="X1684">
        <v>0</v>
      </c>
      <c r="Y1684">
        <v>1</v>
      </c>
      <c r="Z1684">
        <v>1</v>
      </c>
      <c r="AA1684">
        <v>0</v>
      </c>
      <c r="AB1684">
        <v>0</v>
      </c>
      <c r="AC1684">
        <v>62250</v>
      </c>
      <c r="AD1684">
        <f>AC1684/AY1684</f>
        <v>7.5278803665624255E-2</v>
      </c>
      <c r="AE1684">
        <v>315.70100000000002</v>
      </c>
      <c r="AF1684">
        <f>AE1684/AY1684</f>
        <v>3.8177660395246975E-4</v>
      </c>
      <c r="AG1684">
        <f>LN(AE1684+1)/LN(AY1684)</f>
        <v>0.42258783763447566</v>
      </c>
      <c r="AH1684">
        <v>1</v>
      </c>
      <c r="AI1684">
        <v>0</v>
      </c>
      <c r="AJ1684">
        <v>0</v>
      </c>
      <c r="AK1684">
        <v>0</v>
      </c>
      <c r="AL1684">
        <v>0</v>
      </c>
      <c r="AM1684" s="1">
        <f>(AI1684+AK1684+AJ1684)*(0.75+0.25*AL1684)</f>
        <v>0</v>
      </c>
      <c r="AN1684">
        <v>0</v>
      </c>
      <c r="AO1684">
        <v>0</v>
      </c>
      <c r="AP1684">
        <v>0</v>
      </c>
      <c r="AQ1684">
        <v>0</v>
      </c>
      <c r="AR1684">
        <v>0</v>
      </c>
      <c r="AS1684">
        <f>IF(AR1684&gt;0.75,AR1684,0)</f>
        <v>0</v>
      </c>
      <c r="AT1684">
        <v>0</v>
      </c>
      <c r="AU1684">
        <v>0</v>
      </c>
      <c r="AV1684">
        <v>1</v>
      </c>
      <c r="AW1684">
        <v>2</v>
      </c>
      <c r="AX1684">
        <v>0</v>
      </c>
      <c r="AY1684">
        <v>826926</v>
      </c>
    </row>
    <row r="1685" spans="1:51" ht="12.75" customHeight="1" x14ac:dyDescent="0.2">
      <c r="A1685" t="s">
        <v>71</v>
      </c>
      <c r="B1685">
        <v>2006</v>
      </c>
      <c r="C1685">
        <v>5</v>
      </c>
      <c r="D1685">
        <v>5</v>
      </c>
      <c r="E1685">
        <v>0</v>
      </c>
      <c r="F1685">
        <v>0</v>
      </c>
      <c r="G1685">
        <v>1</v>
      </c>
      <c r="H1685">
        <v>1</v>
      </c>
      <c r="I1685" s="1">
        <f>G1685+H1685</f>
        <v>2</v>
      </c>
      <c r="J1685">
        <v>1</v>
      </c>
      <c r="K1685">
        <v>1</v>
      </c>
      <c r="L1685">
        <v>1</v>
      </c>
      <c r="M1685">
        <v>0</v>
      </c>
      <c r="N1685">
        <v>0</v>
      </c>
      <c r="O1685">
        <v>1</v>
      </c>
      <c r="P1685">
        <v>1</v>
      </c>
      <c r="Q1685">
        <v>1</v>
      </c>
      <c r="R1685">
        <v>0</v>
      </c>
      <c r="S1685">
        <v>0</v>
      </c>
      <c r="T1685">
        <v>0</v>
      </c>
      <c r="U1685">
        <v>0</v>
      </c>
      <c r="V1685">
        <v>0</v>
      </c>
      <c r="W1685">
        <v>0</v>
      </c>
      <c r="X1685">
        <v>0</v>
      </c>
      <c r="Y1685">
        <v>0</v>
      </c>
      <c r="Z1685">
        <v>1</v>
      </c>
      <c r="AA1685">
        <v>0</v>
      </c>
      <c r="AB1685">
        <v>0</v>
      </c>
      <c r="AC1685">
        <v>11776</v>
      </c>
      <c r="AD1685">
        <f>AC1685/AY1685</f>
        <v>4.0438032903976844E-2</v>
      </c>
      <c r="AE1685">
        <v>0</v>
      </c>
      <c r="AF1685">
        <f>AE1685/AY1685</f>
        <v>0</v>
      </c>
      <c r="AG1685">
        <f>LN(AE1685+1)/LN(AY1685)</f>
        <v>0</v>
      </c>
      <c r="AH1685">
        <v>0</v>
      </c>
      <c r="AI1685">
        <v>0</v>
      </c>
      <c r="AJ1685">
        <v>1</v>
      </c>
      <c r="AK1685">
        <v>1</v>
      </c>
      <c r="AL1685">
        <v>1</v>
      </c>
      <c r="AM1685" s="1">
        <f>(AI1685+AK1685+AJ1685)*(0.75+0.25*AL1685)</f>
        <v>2</v>
      </c>
      <c r="AN1685">
        <v>0</v>
      </c>
      <c r="AO1685">
        <v>0</v>
      </c>
      <c r="AP1685">
        <v>0</v>
      </c>
      <c r="AQ1685">
        <v>0</v>
      </c>
      <c r="AR1685">
        <v>0</v>
      </c>
      <c r="AS1685">
        <f>IF(AR1685&gt;0.75,AR1685,0)</f>
        <v>0</v>
      </c>
      <c r="AT1685">
        <v>0</v>
      </c>
      <c r="AU1685">
        <v>0</v>
      </c>
      <c r="AV1685">
        <v>0</v>
      </c>
      <c r="AW1685">
        <v>2</v>
      </c>
      <c r="AX1685">
        <v>1</v>
      </c>
      <c r="AY1685">
        <v>291211</v>
      </c>
    </row>
    <row r="1686" spans="1:51" ht="12.75" customHeight="1" x14ac:dyDescent="0.2">
      <c r="A1686" t="s">
        <v>72</v>
      </c>
      <c r="B1686">
        <v>2006</v>
      </c>
      <c r="C1686">
        <v>4</v>
      </c>
      <c r="D1686">
        <v>4</v>
      </c>
      <c r="E1686">
        <v>0</v>
      </c>
      <c r="F1686">
        <v>0</v>
      </c>
      <c r="G1686">
        <v>1</v>
      </c>
      <c r="H1686">
        <v>0</v>
      </c>
      <c r="I1686" s="1">
        <f>G1686+H1686</f>
        <v>1</v>
      </c>
      <c r="J1686">
        <v>0</v>
      </c>
      <c r="K1686">
        <v>1</v>
      </c>
      <c r="L1686">
        <v>0</v>
      </c>
      <c r="M1686">
        <v>0</v>
      </c>
      <c r="N1686">
        <v>0</v>
      </c>
      <c r="O1686">
        <v>1</v>
      </c>
      <c r="P1686">
        <v>1</v>
      </c>
      <c r="Q1686">
        <v>1</v>
      </c>
      <c r="R1686">
        <v>2</v>
      </c>
      <c r="S1686">
        <v>1</v>
      </c>
      <c r="T1686">
        <v>0.5</v>
      </c>
      <c r="U1686">
        <v>1</v>
      </c>
      <c r="V1686">
        <v>0</v>
      </c>
      <c r="W1686">
        <v>0</v>
      </c>
      <c r="X1686">
        <v>0</v>
      </c>
      <c r="Y1686">
        <v>1</v>
      </c>
      <c r="Z1686">
        <v>1</v>
      </c>
      <c r="AA1686">
        <v>0</v>
      </c>
      <c r="AB1686">
        <v>0</v>
      </c>
      <c r="AC1686">
        <v>10134</v>
      </c>
      <c r="AD1686">
        <f>AC1686/AY1686</f>
        <v>0.48436820395658181</v>
      </c>
      <c r="AE1686">
        <v>0</v>
      </c>
      <c r="AF1686">
        <f>AE1686/AY1686</f>
        <v>0</v>
      </c>
      <c r="AG1686">
        <f>LN(AE1686+1)/LN(AY1686)</f>
        <v>0</v>
      </c>
      <c r="AH1686">
        <v>0</v>
      </c>
      <c r="AI1686">
        <v>1</v>
      </c>
      <c r="AJ1686">
        <v>1</v>
      </c>
      <c r="AK1686">
        <v>1</v>
      </c>
      <c r="AL1686">
        <v>0</v>
      </c>
      <c r="AM1686" s="1">
        <f>(AI1686+AK1686+AJ1686)*(0.75+0.25*AL1686)</f>
        <v>2.25</v>
      </c>
      <c r="AN1686">
        <v>0</v>
      </c>
      <c r="AO1686">
        <v>0</v>
      </c>
      <c r="AP1686">
        <v>0</v>
      </c>
      <c r="AQ1686">
        <v>0</v>
      </c>
      <c r="AR1686">
        <v>0</v>
      </c>
      <c r="AS1686">
        <f>IF(AR1686&gt;0.75,AR1686,0)</f>
        <v>0</v>
      </c>
      <c r="AT1686">
        <v>0</v>
      </c>
      <c r="AU1686">
        <v>0</v>
      </c>
      <c r="AV1686">
        <v>0</v>
      </c>
      <c r="AW1686">
        <v>2</v>
      </c>
      <c r="AX1686">
        <v>1</v>
      </c>
      <c r="AY1686">
        <v>20922.099999999999</v>
      </c>
    </row>
    <row r="1687" spans="1:51" ht="12.75" customHeight="1" x14ac:dyDescent="0.2">
      <c r="A1687" t="s">
        <v>73</v>
      </c>
      <c r="B1687">
        <v>2006</v>
      </c>
      <c r="C1687">
        <v>4</v>
      </c>
      <c r="D1687">
        <v>4</v>
      </c>
      <c r="E1687">
        <v>0</v>
      </c>
      <c r="F1687">
        <v>0</v>
      </c>
      <c r="G1687">
        <v>1</v>
      </c>
      <c r="H1687">
        <v>0</v>
      </c>
      <c r="I1687" s="1">
        <f>G1687+H1687</f>
        <v>1</v>
      </c>
      <c r="J1687">
        <v>0</v>
      </c>
      <c r="K1687">
        <v>1</v>
      </c>
      <c r="L1687">
        <v>0</v>
      </c>
      <c r="M1687">
        <v>0</v>
      </c>
      <c r="N1687">
        <v>0</v>
      </c>
      <c r="O1687">
        <v>1</v>
      </c>
      <c r="P1687">
        <v>1</v>
      </c>
      <c r="Q1687">
        <v>1</v>
      </c>
      <c r="R1687">
        <v>0</v>
      </c>
      <c r="S1687">
        <v>0</v>
      </c>
      <c r="T1687">
        <v>1</v>
      </c>
      <c r="U1687">
        <v>1</v>
      </c>
      <c r="V1687">
        <v>0</v>
      </c>
      <c r="W1687">
        <v>0</v>
      </c>
      <c r="X1687">
        <v>0</v>
      </c>
      <c r="Y1687">
        <v>1</v>
      </c>
      <c r="Z1687">
        <v>1</v>
      </c>
      <c r="AA1687">
        <v>0</v>
      </c>
      <c r="AB1687">
        <v>0</v>
      </c>
      <c r="AC1687">
        <v>19409</v>
      </c>
      <c r="AD1687">
        <f>AC1687/AY1687</f>
        <v>5.0294631335091967E-2</v>
      </c>
      <c r="AE1687">
        <v>0</v>
      </c>
      <c r="AF1687">
        <f>AE1687/AY1687</f>
        <v>0</v>
      </c>
      <c r="AG1687">
        <f>LN(AE1687+1)/LN(AY1687)</f>
        <v>0</v>
      </c>
      <c r="AH1687">
        <v>0</v>
      </c>
      <c r="AI1687">
        <v>0</v>
      </c>
      <c r="AJ1687">
        <v>0</v>
      </c>
      <c r="AK1687">
        <v>1</v>
      </c>
      <c r="AL1687">
        <v>1</v>
      </c>
      <c r="AM1687" s="1">
        <f>(AI1687+AK1687+AJ1687)*(0.75+0.25*AL1687)</f>
        <v>1</v>
      </c>
      <c r="AN1687">
        <v>0</v>
      </c>
      <c r="AO1687">
        <v>0</v>
      </c>
      <c r="AP1687">
        <v>0</v>
      </c>
      <c r="AQ1687">
        <v>0</v>
      </c>
      <c r="AR1687">
        <v>0</v>
      </c>
      <c r="AS1687">
        <f>IF(AR1687&gt;0.75,AR1687,0)</f>
        <v>0</v>
      </c>
      <c r="AT1687">
        <v>0</v>
      </c>
      <c r="AU1687">
        <v>0</v>
      </c>
      <c r="AV1687">
        <v>0</v>
      </c>
      <c r="AW1687">
        <v>2</v>
      </c>
      <c r="AX1687">
        <v>1</v>
      </c>
      <c r="AY1687">
        <v>385906</v>
      </c>
    </row>
    <row r="1688" spans="1:51" ht="12.75" customHeight="1" x14ac:dyDescent="0.2">
      <c r="A1688" t="s">
        <v>74</v>
      </c>
      <c r="B1688">
        <v>2006</v>
      </c>
      <c r="C1688">
        <v>4</v>
      </c>
      <c r="D1688">
        <v>4</v>
      </c>
      <c r="E1688">
        <v>0</v>
      </c>
      <c r="F1688">
        <v>0</v>
      </c>
      <c r="G1688">
        <v>1</v>
      </c>
      <c r="H1688">
        <v>1</v>
      </c>
      <c r="I1688" s="1">
        <f>G1688+H1688</f>
        <v>2</v>
      </c>
      <c r="J1688">
        <v>0</v>
      </c>
      <c r="K1688">
        <v>1</v>
      </c>
      <c r="L1688">
        <v>0</v>
      </c>
      <c r="M1688">
        <v>0</v>
      </c>
      <c r="N1688">
        <v>0</v>
      </c>
      <c r="O1688">
        <v>1</v>
      </c>
      <c r="P1688">
        <v>1</v>
      </c>
      <c r="Q1688">
        <v>1</v>
      </c>
      <c r="R1688">
        <v>0</v>
      </c>
      <c r="S1688">
        <v>0</v>
      </c>
      <c r="T1688">
        <v>0</v>
      </c>
      <c r="U1688">
        <v>1</v>
      </c>
      <c r="V1688">
        <v>0</v>
      </c>
      <c r="W1688">
        <v>1</v>
      </c>
      <c r="X1688">
        <v>0</v>
      </c>
      <c r="Y1688">
        <v>1</v>
      </c>
      <c r="Z1688">
        <v>1</v>
      </c>
      <c r="AA1688">
        <v>0</v>
      </c>
      <c r="AB1688">
        <v>0</v>
      </c>
      <c r="AC1688">
        <v>3429</v>
      </c>
      <c r="AD1688">
        <f>AC1688/AY1688</f>
        <v>2.9375481881264456E-2</v>
      </c>
      <c r="AE1688">
        <v>73.674999999999997</v>
      </c>
      <c r="AF1688">
        <f>AE1688/AY1688</f>
        <v>6.3115737171249892E-4</v>
      </c>
      <c r="AG1688">
        <f>LN(AE1688+1)/LN(AY1688)</f>
        <v>0.369668003200536</v>
      </c>
      <c r="AH1688">
        <v>1</v>
      </c>
      <c r="AI1688">
        <v>0</v>
      </c>
      <c r="AJ1688">
        <v>1</v>
      </c>
      <c r="AK1688">
        <v>1</v>
      </c>
      <c r="AL1688">
        <v>0</v>
      </c>
      <c r="AM1688" s="1">
        <f>(AI1688+AK1688+AJ1688)*(0.75+0.25*AL1688)</f>
        <v>1.5</v>
      </c>
      <c r="AN1688">
        <v>0</v>
      </c>
      <c r="AO1688">
        <v>0</v>
      </c>
      <c r="AP1688">
        <v>0.75</v>
      </c>
      <c r="AQ1688">
        <v>0</v>
      </c>
      <c r="AR1688">
        <v>0</v>
      </c>
      <c r="AS1688">
        <f>IF(AR1688&gt;0.75,AR1688,0)</f>
        <v>0</v>
      </c>
      <c r="AT1688">
        <v>0</v>
      </c>
      <c r="AU1688">
        <v>0</v>
      </c>
      <c r="AV1688">
        <v>1</v>
      </c>
      <c r="AW1688">
        <v>2</v>
      </c>
      <c r="AX1688">
        <v>1</v>
      </c>
      <c r="AY1688">
        <v>116730</v>
      </c>
    </row>
    <row r="1689" spans="1:51" ht="12.75" customHeight="1" x14ac:dyDescent="0.2">
      <c r="A1689" t="s">
        <v>75</v>
      </c>
      <c r="B1689">
        <v>2006</v>
      </c>
      <c r="C1689">
        <v>8</v>
      </c>
      <c r="D1689">
        <v>8</v>
      </c>
      <c r="E1689">
        <v>0</v>
      </c>
      <c r="F1689">
        <v>0</v>
      </c>
      <c r="G1689">
        <v>1</v>
      </c>
      <c r="H1689">
        <v>1</v>
      </c>
      <c r="I1689" s="1">
        <f>G1689+H1689</f>
        <v>2</v>
      </c>
      <c r="J1689">
        <v>1</v>
      </c>
      <c r="K1689">
        <v>1</v>
      </c>
      <c r="L1689">
        <v>1</v>
      </c>
      <c r="M1689">
        <v>0</v>
      </c>
      <c r="N1689">
        <v>0</v>
      </c>
      <c r="O1689">
        <v>1</v>
      </c>
      <c r="P1689">
        <v>0</v>
      </c>
      <c r="Q1689">
        <v>1</v>
      </c>
      <c r="R1689">
        <v>1</v>
      </c>
      <c r="S1689">
        <v>1</v>
      </c>
      <c r="T1689">
        <v>1</v>
      </c>
      <c r="U1689">
        <v>1</v>
      </c>
      <c r="V1689">
        <v>1</v>
      </c>
      <c r="W1689">
        <v>0</v>
      </c>
      <c r="X1689">
        <v>0</v>
      </c>
      <c r="Y1689">
        <v>1</v>
      </c>
      <c r="Z1689">
        <v>1</v>
      </c>
      <c r="AA1689">
        <v>1</v>
      </c>
      <c r="AB1689">
        <v>0</v>
      </c>
      <c r="AC1689">
        <v>3199</v>
      </c>
      <c r="AD1689">
        <f>AC1689/AY1689</f>
        <v>2.6121322478708551E-2</v>
      </c>
      <c r="AE1689">
        <v>0</v>
      </c>
      <c r="AF1689">
        <f>AE1689/AY1689</f>
        <v>0</v>
      </c>
      <c r="AG1689">
        <f>LN(AE1689+1)/LN(AY1689)</f>
        <v>0</v>
      </c>
      <c r="AH1689">
        <v>1</v>
      </c>
      <c r="AI1689">
        <v>0</v>
      </c>
      <c r="AJ1689">
        <v>1</v>
      </c>
      <c r="AK1689">
        <v>1</v>
      </c>
      <c r="AL1689">
        <v>0</v>
      </c>
      <c r="AM1689" s="1">
        <f>(AI1689+AK1689+AJ1689)*(0.75+0.25*AL1689)</f>
        <v>1.5</v>
      </c>
      <c r="AN1689">
        <v>0</v>
      </c>
      <c r="AO1689">
        <v>1</v>
      </c>
      <c r="AP1689">
        <v>0</v>
      </c>
      <c r="AQ1689">
        <v>0</v>
      </c>
      <c r="AR1689">
        <v>0</v>
      </c>
      <c r="AS1689">
        <f>IF(AR1689&gt;0.75,AR1689,0)</f>
        <v>0</v>
      </c>
      <c r="AT1689">
        <v>0</v>
      </c>
      <c r="AU1689">
        <v>0</v>
      </c>
      <c r="AV1689">
        <v>0</v>
      </c>
      <c r="AW1689">
        <v>2</v>
      </c>
      <c r="AX1689">
        <v>1</v>
      </c>
      <c r="AY1689">
        <v>122467</v>
      </c>
    </row>
    <row r="1690" spans="1:51" ht="12.75" customHeight="1" x14ac:dyDescent="0.2">
      <c r="A1690" t="s">
        <v>76</v>
      </c>
      <c r="B1690">
        <v>2006</v>
      </c>
      <c r="C1690">
        <v>4</v>
      </c>
      <c r="D1690">
        <v>4</v>
      </c>
      <c r="E1690">
        <v>0</v>
      </c>
      <c r="F1690">
        <v>0</v>
      </c>
      <c r="G1690">
        <v>1</v>
      </c>
      <c r="H1690">
        <v>0</v>
      </c>
      <c r="I1690" s="1">
        <f>G1690+H1690</f>
        <v>1</v>
      </c>
      <c r="J1690">
        <v>0</v>
      </c>
      <c r="K1690">
        <v>1</v>
      </c>
      <c r="L1690">
        <v>1</v>
      </c>
      <c r="M1690">
        <v>0</v>
      </c>
      <c r="N1690">
        <v>0</v>
      </c>
      <c r="O1690">
        <v>1</v>
      </c>
      <c r="P1690">
        <v>1</v>
      </c>
      <c r="Q1690">
        <v>1</v>
      </c>
      <c r="R1690">
        <v>0</v>
      </c>
      <c r="S1690">
        <v>1</v>
      </c>
      <c r="T1690">
        <v>0</v>
      </c>
      <c r="U1690">
        <v>0</v>
      </c>
      <c r="V1690">
        <v>0</v>
      </c>
      <c r="W1690">
        <v>1</v>
      </c>
      <c r="X1690">
        <v>1</v>
      </c>
      <c r="Y1690">
        <v>1</v>
      </c>
      <c r="Z1690">
        <v>1</v>
      </c>
      <c r="AA1690">
        <v>0</v>
      </c>
      <c r="AB1690">
        <v>0</v>
      </c>
      <c r="AC1690">
        <v>44941</v>
      </c>
      <c r="AD1690">
        <f>AC1690/AY1690</f>
        <v>9.7245844314901603E-2</v>
      </c>
      <c r="AE1690">
        <v>0</v>
      </c>
      <c r="AF1690">
        <f>AE1690/AY1690</f>
        <v>0</v>
      </c>
      <c r="AG1690">
        <f>LN(AE1690+1)/LN(AY1690)</f>
        <v>0</v>
      </c>
      <c r="AH1690">
        <v>1</v>
      </c>
      <c r="AI1690">
        <v>0</v>
      </c>
      <c r="AJ1690">
        <v>1</v>
      </c>
      <c r="AK1690">
        <v>1</v>
      </c>
      <c r="AL1690">
        <v>1</v>
      </c>
      <c r="AM1690" s="1">
        <f>(AI1690+AK1690+AJ1690)*(0.75+0.25*AL1690)</f>
        <v>2</v>
      </c>
      <c r="AN1690">
        <v>0</v>
      </c>
      <c r="AO1690">
        <v>0</v>
      </c>
      <c r="AP1690">
        <v>0.5</v>
      </c>
      <c r="AQ1690">
        <v>1</v>
      </c>
      <c r="AR1690">
        <v>0</v>
      </c>
      <c r="AS1690">
        <f>IF(AR1690&gt;0.75,AR1690,0)</f>
        <v>0</v>
      </c>
      <c r="AT1690">
        <v>0</v>
      </c>
      <c r="AU1690">
        <v>0.5</v>
      </c>
      <c r="AV1690">
        <v>0</v>
      </c>
      <c r="AW1690">
        <v>2</v>
      </c>
      <c r="AX1690">
        <v>0</v>
      </c>
      <c r="AY1690">
        <v>462138</v>
      </c>
    </row>
    <row r="1691" spans="1:51" ht="12.75" customHeight="1" x14ac:dyDescent="0.2">
      <c r="A1691" t="s">
        <v>77</v>
      </c>
      <c r="B1691">
        <v>2006</v>
      </c>
      <c r="C1691">
        <v>5</v>
      </c>
      <c r="D1691">
        <v>5</v>
      </c>
      <c r="E1691">
        <v>0</v>
      </c>
      <c r="F1691">
        <v>0</v>
      </c>
      <c r="G1691">
        <v>1</v>
      </c>
      <c r="H1691">
        <v>0</v>
      </c>
      <c r="I1691" s="1">
        <f>G1691+H1691</f>
        <v>1</v>
      </c>
      <c r="J1691">
        <v>0</v>
      </c>
      <c r="K1691">
        <v>1</v>
      </c>
      <c r="L1691">
        <v>1</v>
      </c>
      <c r="M1691">
        <v>0</v>
      </c>
      <c r="N1691">
        <v>0</v>
      </c>
      <c r="O1691">
        <v>1</v>
      </c>
      <c r="P1691">
        <v>0</v>
      </c>
      <c r="Q1691">
        <v>1</v>
      </c>
      <c r="R1691">
        <v>1</v>
      </c>
      <c r="S1691">
        <v>0</v>
      </c>
      <c r="T1691">
        <v>0</v>
      </c>
      <c r="U1691">
        <v>1</v>
      </c>
      <c r="V1691">
        <v>0</v>
      </c>
      <c r="W1691">
        <v>1</v>
      </c>
      <c r="X1691">
        <v>0</v>
      </c>
      <c r="Y1691">
        <v>1</v>
      </c>
      <c r="Z1691">
        <v>1</v>
      </c>
      <c r="AA1691">
        <v>0</v>
      </c>
      <c r="AB1691">
        <v>0</v>
      </c>
      <c r="AC1691">
        <v>3486</v>
      </c>
      <c r="AD1691">
        <f>AC1691/AY1691</f>
        <v>8.7062937062937065E-2</v>
      </c>
      <c r="AE1691">
        <v>407.34899999999999</v>
      </c>
      <c r="AF1691">
        <f>AE1691/AY1691</f>
        <v>1.0173551448551449E-2</v>
      </c>
      <c r="AG1691">
        <f>LN(AE1691+1)/LN(AY1691)</f>
        <v>0.56730795463359385</v>
      </c>
      <c r="AH1691">
        <v>0</v>
      </c>
      <c r="AI1691">
        <v>0</v>
      </c>
      <c r="AJ1691">
        <v>0</v>
      </c>
      <c r="AK1691">
        <v>0</v>
      </c>
      <c r="AL1691">
        <v>0</v>
      </c>
      <c r="AM1691" s="1">
        <f>(AI1691+AK1691+AJ1691)*(0.75+0.25*AL1691)</f>
        <v>0</v>
      </c>
      <c r="AN1691">
        <v>0.5</v>
      </c>
      <c r="AO1691">
        <v>0</v>
      </c>
      <c r="AP1691">
        <v>1</v>
      </c>
      <c r="AQ1691">
        <v>0</v>
      </c>
      <c r="AR1691">
        <v>0</v>
      </c>
      <c r="AS1691">
        <f>IF(AR1691&gt;0.75,AR1691,0)</f>
        <v>0</v>
      </c>
      <c r="AT1691">
        <v>0</v>
      </c>
      <c r="AU1691">
        <v>0</v>
      </c>
      <c r="AV1691">
        <v>0</v>
      </c>
      <c r="AW1691">
        <v>2</v>
      </c>
      <c r="AX1691">
        <v>0</v>
      </c>
      <c r="AY1691">
        <v>40040</v>
      </c>
    </row>
    <row r="1692" spans="1:51" ht="12.75" customHeight="1" x14ac:dyDescent="0.2">
      <c r="A1692" t="s">
        <v>78</v>
      </c>
      <c r="B1692">
        <v>2006</v>
      </c>
      <c r="C1692" t="s">
        <v>79</v>
      </c>
      <c r="D1692">
        <v>5</v>
      </c>
      <c r="E1692">
        <v>0</v>
      </c>
      <c r="F1692">
        <v>0</v>
      </c>
      <c r="G1692">
        <v>1</v>
      </c>
      <c r="H1692">
        <v>1</v>
      </c>
      <c r="I1692" s="1">
        <f>G1692+H1692</f>
        <v>2</v>
      </c>
      <c r="J1692">
        <v>0</v>
      </c>
      <c r="K1692">
        <v>1</v>
      </c>
      <c r="L1692">
        <v>0</v>
      </c>
      <c r="M1692">
        <v>0</v>
      </c>
      <c r="N1692">
        <v>0</v>
      </c>
      <c r="O1692">
        <v>1</v>
      </c>
      <c r="P1692">
        <v>1</v>
      </c>
      <c r="Q1692">
        <v>1</v>
      </c>
      <c r="R1692">
        <v>1</v>
      </c>
      <c r="S1692">
        <v>0</v>
      </c>
      <c r="T1692">
        <v>1</v>
      </c>
      <c r="U1692">
        <v>0</v>
      </c>
      <c r="V1692">
        <v>0</v>
      </c>
      <c r="W1692">
        <v>0</v>
      </c>
      <c r="X1692">
        <v>0</v>
      </c>
      <c r="Y1692">
        <v>0</v>
      </c>
      <c r="Z1692">
        <v>1</v>
      </c>
      <c r="AA1692">
        <v>0</v>
      </c>
      <c r="AB1692">
        <v>0</v>
      </c>
      <c r="AC1692">
        <v>36612</v>
      </c>
      <c r="AD1692">
        <f>AC1692/AY1692</f>
        <v>0.28030256630121886</v>
      </c>
      <c r="AE1692">
        <v>0</v>
      </c>
      <c r="AF1692">
        <f>AE1692/AY1692</f>
        <v>0</v>
      </c>
      <c r="AG1692">
        <f>LN(AE1692+1)/LN(AY1692)</f>
        <v>0</v>
      </c>
      <c r="AH1692">
        <v>1</v>
      </c>
      <c r="AI1692">
        <v>1</v>
      </c>
      <c r="AJ1692">
        <v>1</v>
      </c>
      <c r="AK1692">
        <v>1</v>
      </c>
      <c r="AL1692">
        <v>1</v>
      </c>
      <c r="AM1692" s="1">
        <f>(AI1692+AK1692+AJ1692)*(0.75+0.25*AL1692)</f>
        <v>3</v>
      </c>
      <c r="AN1692">
        <v>0</v>
      </c>
      <c r="AO1692">
        <v>0</v>
      </c>
      <c r="AP1692">
        <v>0.75</v>
      </c>
      <c r="AQ1692">
        <v>0</v>
      </c>
      <c r="AR1692">
        <v>0</v>
      </c>
      <c r="AS1692">
        <f>IF(AR1692&gt;0.75,AR1692,0)</f>
        <v>0</v>
      </c>
      <c r="AT1692">
        <v>0</v>
      </c>
      <c r="AU1692">
        <v>0</v>
      </c>
      <c r="AV1692">
        <v>0</v>
      </c>
      <c r="AW1692">
        <v>2</v>
      </c>
      <c r="AX1692">
        <v>0</v>
      </c>
      <c r="AY1692">
        <v>130616</v>
      </c>
    </row>
    <row r="1693" spans="1:51" ht="12.75" customHeight="1" x14ac:dyDescent="0.2">
      <c r="A1693" t="s">
        <v>80</v>
      </c>
      <c r="B1693">
        <v>2006</v>
      </c>
      <c r="C1693">
        <v>5</v>
      </c>
      <c r="D1693">
        <v>5</v>
      </c>
      <c r="E1693">
        <v>0</v>
      </c>
      <c r="F1693">
        <v>0</v>
      </c>
      <c r="G1693">
        <v>1</v>
      </c>
      <c r="H1693">
        <v>0</v>
      </c>
      <c r="I1693" s="1">
        <f>G1693+H1693</f>
        <v>1</v>
      </c>
      <c r="J1693">
        <v>0</v>
      </c>
      <c r="K1693">
        <v>1</v>
      </c>
      <c r="L1693">
        <v>0</v>
      </c>
      <c r="M1693">
        <v>0</v>
      </c>
      <c r="N1693">
        <v>0</v>
      </c>
      <c r="O1693">
        <v>1</v>
      </c>
      <c r="P1693">
        <v>1</v>
      </c>
      <c r="Q1693">
        <v>1</v>
      </c>
      <c r="R1693">
        <v>1</v>
      </c>
      <c r="S1693">
        <v>0</v>
      </c>
      <c r="T1693">
        <v>0</v>
      </c>
      <c r="U1693">
        <v>0</v>
      </c>
      <c r="V1693">
        <v>1</v>
      </c>
      <c r="W1693">
        <v>0</v>
      </c>
      <c r="X1693">
        <v>1</v>
      </c>
      <c r="Y1693">
        <v>1</v>
      </c>
      <c r="Z1693">
        <v>1</v>
      </c>
      <c r="AA1693">
        <v>1</v>
      </c>
      <c r="AB1693">
        <v>0</v>
      </c>
      <c r="AC1693">
        <v>7674</v>
      </c>
      <c r="AD1693">
        <f>AC1693/AY1693</f>
        <v>0.29221929012874559</v>
      </c>
      <c r="AE1693">
        <v>89.828000000000003</v>
      </c>
      <c r="AF1693">
        <f>AE1693/AY1693</f>
        <v>3.420572634048079E-3</v>
      </c>
      <c r="AG1693">
        <f>LN(AE1693+1)/LN(AY1693)</f>
        <v>0.44310502325498263</v>
      </c>
      <c r="AH1693">
        <v>1</v>
      </c>
      <c r="AI1693">
        <v>1</v>
      </c>
      <c r="AJ1693">
        <v>1</v>
      </c>
      <c r="AK1693">
        <v>1</v>
      </c>
      <c r="AL1693">
        <v>0</v>
      </c>
      <c r="AM1693" s="1">
        <f>(AI1693+AK1693+AJ1693)*(0.75+0.25*AL1693)</f>
        <v>2.25</v>
      </c>
      <c r="AN1693">
        <v>0</v>
      </c>
      <c r="AO1693">
        <v>0</v>
      </c>
      <c r="AP1693">
        <v>0</v>
      </c>
      <c r="AQ1693">
        <v>0</v>
      </c>
      <c r="AR1693">
        <v>0</v>
      </c>
      <c r="AS1693">
        <f>IF(AR1693&gt;0.75,AR1693,0)</f>
        <v>0</v>
      </c>
      <c r="AT1693">
        <v>0</v>
      </c>
      <c r="AU1693">
        <v>0</v>
      </c>
      <c r="AV1693">
        <v>0</v>
      </c>
      <c r="AW1693">
        <v>2</v>
      </c>
      <c r="AX1693">
        <v>1</v>
      </c>
      <c r="AY1693">
        <v>26261.1</v>
      </c>
    </row>
    <row r="1694" spans="1:51" ht="12.75" customHeight="1" x14ac:dyDescent="0.2">
      <c r="A1694" t="s">
        <v>81</v>
      </c>
      <c r="B1694">
        <v>2006</v>
      </c>
      <c r="C1694">
        <v>5</v>
      </c>
      <c r="D1694">
        <v>5</v>
      </c>
      <c r="E1694">
        <v>0</v>
      </c>
      <c r="F1694">
        <v>0</v>
      </c>
      <c r="G1694">
        <v>1</v>
      </c>
      <c r="H1694">
        <v>1</v>
      </c>
      <c r="I1694" s="1">
        <f>G1694+H1694</f>
        <v>2</v>
      </c>
      <c r="J1694">
        <v>1</v>
      </c>
      <c r="K1694">
        <v>1</v>
      </c>
      <c r="L1694">
        <v>1</v>
      </c>
      <c r="M1694">
        <v>0</v>
      </c>
      <c r="N1694">
        <v>0</v>
      </c>
      <c r="O1694">
        <v>1</v>
      </c>
      <c r="P1694">
        <v>1</v>
      </c>
      <c r="Q1694">
        <v>0</v>
      </c>
      <c r="R1694">
        <v>0</v>
      </c>
      <c r="S1694">
        <v>0</v>
      </c>
      <c r="T1694">
        <v>0</v>
      </c>
      <c r="U1694">
        <v>1</v>
      </c>
      <c r="V1694">
        <v>0</v>
      </c>
      <c r="W1694">
        <v>0</v>
      </c>
      <c r="X1694">
        <v>0</v>
      </c>
      <c r="Y1694">
        <v>0</v>
      </c>
      <c r="Z1694">
        <v>1</v>
      </c>
      <c r="AA1694">
        <v>0</v>
      </c>
      <c r="AB1694">
        <v>0</v>
      </c>
      <c r="AC1694">
        <v>1932</v>
      </c>
      <c r="AD1694">
        <f>AC1694/AY1694</f>
        <v>9.8460911222097644E-3</v>
      </c>
      <c r="AE1694">
        <v>0</v>
      </c>
      <c r="AF1694">
        <f>AE1694/AY1694</f>
        <v>0</v>
      </c>
      <c r="AG1694">
        <f>LN(AE1694+1)/LN(AY1694)</f>
        <v>0</v>
      </c>
      <c r="AH1694">
        <v>0</v>
      </c>
      <c r="AI1694">
        <v>1</v>
      </c>
      <c r="AJ1694">
        <v>1</v>
      </c>
      <c r="AK1694">
        <v>1</v>
      </c>
      <c r="AL1694">
        <v>1</v>
      </c>
      <c r="AM1694" s="1">
        <f>(AI1694+AK1694+AJ1694)*(0.75+0.25*AL1694)</f>
        <v>3</v>
      </c>
      <c r="AN1694">
        <v>0</v>
      </c>
      <c r="AO1694">
        <v>0</v>
      </c>
      <c r="AP1694">
        <v>0</v>
      </c>
      <c r="AQ1694">
        <v>0</v>
      </c>
      <c r="AR1694">
        <v>0</v>
      </c>
      <c r="AS1694">
        <f>IF(AR1694&gt;0.75,AR1694,0)</f>
        <v>0</v>
      </c>
      <c r="AT1694">
        <v>0</v>
      </c>
      <c r="AU1694">
        <v>0</v>
      </c>
      <c r="AV1694">
        <v>0</v>
      </c>
      <c r="AW1694">
        <v>2</v>
      </c>
      <c r="AX1694">
        <v>0</v>
      </c>
      <c r="AY1694">
        <v>196220</v>
      </c>
    </row>
    <row r="1695" spans="1:51" ht="12.75" customHeight="1" x14ac:dyDescent="0.2">
      <c r="A1695" t="s">
        <v>82</v>
      </c>
      <c r="B1695">
        <v>2006</v>
      </c>
      <c r="C1695">
        <v>6</v>
      </c>
      <c r="D1695">
        <v>6</v>
      </c>
      <c r="E1695">
        <v>1</v>
      </c>
      <c r="F1695">
        <v>0</v>
      </c>
      <c r="G1695">
        <v>1</v>
      </c>
      <c r="H1695">
        <v>1</v>
      </c>
      <c r="I1695" s="1">
        <f>G1695+H1695</f>
        <v>2</v>
      </c>
      <c r="J1695">
        <v>0</v>
      </c>
      <c r="K1695">
        <v>1</v>
      </c>
      <c r="L1695">
        <v>0</v>
      </c>
      <c r="M1695">
        <v>0</v>
      </c>
      <c r="N1695">
        <v>0</v>
      </c>
      <c r="O1695">
        <v>1</v>
      </c>
      <c r="P1695">
        <v>0</v>
      </c>
      <c r="Q1695">
        <v>1</v>
      </c>
      <c r="R1695">
        <v>0</v>
      </c>
      <c r="S1695">
        <v>0</v>
      </c>
      <c r="T1695">
        <v>1</v>
      </c>
      <c r="U1695">
        <v>0</v>
      </c>
      <c r="V1695">
        <v>0</v>
      </c>
      <c r="W1695">
        <v>0</v>
      </c>
      <c r="X1695">
        <v>0</v>
      </c>
      <c r="Y1695">
        <v>1</v>
      </c>
      <c r="Z1695">
        <v>1</v>
      </c>
      <c r="AA1695">
        <v>0</v>
      </c>
      <c r="AB1695">
        <v>0</v>
      </c>
      <c r="AC1695">
        <v>40404</v>
      </c>
      <c r="AD1695">
        <f>AC1695/AY1695</f>
        <v>5.0741391457452406E-2</v>
      </c>
      <c r="AE1695">
        <v>0</v>
      </c>
      <c r="AF1695">
        <f>AE1695/AY1695</f>
        <v>0</v>
      </c>
      <c r="AG1695">
        <f>LN(AE1695+1)/LN(AY1695)</f>
        <v>0</v>
      </c>
      <c r="AH1695">
        <v>1</v>
      </c>
      <c r="AI1695">
        <v>1</v>
      </c>
      <c r="AJ1695">
        <v>1</v>
      </c>
      <c r="AK1695">
        <v>1</v>
      </c>
      <c r="AL1695">
        <v>0</v>
      </c>
      <c r="AM1695" s="1">
        <f>(AI1695+AK1695+AJ1695)*(0.75+0.25*AL1695)</f>
        <v>2.25</v>
      </c>
      <c r="AN1695">
        <v>0</v>
      </c>
      <c r="AO1695">
        <v>0</v>
      </c>
      <c r="AP1695">
        <v>0.5</v>
      </c>
      <c r="AQ1695">
        <v>0</v>
      </c>
      <c r="AR1695">
        <v>0.5</v>
      </c>
      <c r="AS1695">
        <f>IF(AR1695&gt;0.75,AR1695,0)</f>
        <v>0</v>
      </c>
      <c r="AT1695">
        <v>0</v>
      </c>
      <c r="AU1695">
        <v>0</v>
      </c>
      <c r="AV1695">
        <v>1</v>
      </c>
      <c r="AW1695">
        <v>2</v>
      </c>
      <c r="AX1695">
        <v>1</v>
      </c>
      <c r="AY1695">
        <v>796273</v>
      </c>
    </row>
    <row r="1696" spans="1:51" ht="12.75" customHeight="1" x14ac:dyDescent="0.2">
      <c r="A1696" t="s">
        <v>83</v>
      </c>
      <c r="B1696">
        <v>2006</v>
      </c>
      <c r="C1696">
        <v>5</v>
      </c>
      <c r="D1696">
        <v>5</v>
      </c>
      <c r="E1696">
        <v>0</v>
      </c>
      <c r="F1696">
        <v>1</v>
      </c>
      <c r="G1696">
        <v>1</v>
      </c>
      <c r="H1696">
        <v>0</v>
      </c>
      <c r="I1696" s="1">
        <f>G1696+H1696</f>
        <v>1</v>
      </c>
      <c r="J1696">
        <v>0</v>
      </c>
      <c r="K1696">
        <v>1</v>
      </c>
      <c r="L1696">
        <v>0</v>
      </c>
      <c r="M1696">
        <v>0</v>
      </c>
      <c r="N1696">
        <v>0</v>
      </c>
      <c r="O1696">
        <v>1</v>
      </c>
      <c r="P1696">
        <v>1</v>
      </c>
      <c r="Q1696">
        <v>1</v>
      </c>
      <c r="R1696">
        <v>0</v>
      </c>
      <c r="S1696">
        <v>1</v>
      </c>
      <c r="T1696">
        <v>0</v>
      </c>
      <c r="U1696">
        <v>1</v>
      </c>
      <c r="V1696">
        <v>0</v>
      </c>
      <c r="W1696">
        <v>0</v>
      </c>
      <c r="X1696">
        <v>0</v>
      </c>
      <c r="Y1696">
        <v>0</v>
      </c>
      <c r="Z1696">
        <v>0</v>
      </c>
      <c r="AA1696">
        <v>0</v>
      </c>
      <c r="AB1696">
        <v>0</v>
      </c>
      <c r="AC1696">
        <v>0</v>
      </c>
      <c r="AD1696">
        <f>AC1696/AY1696</f>
        <v>0</v>
      </c>
      <c r="AE1696">
        <v>0</v>
      </c>
      <c r="AF1696">
        <f>AE1696/AY1696</f>
        <v>0</v>
      </c>
      <c r="AG1696">
        <f>LN(AE1696+1)/LN(AY1696)</f>
        <v>0</v>
      </c>
      <c r="AH1696">
        <v>1</v>
      </c>
      <c r="AI1696">
        <v>0</v>
      </c>
      <c r="AJ1696">
        <v>1</v>
      </c>
      <c r="AK1696">
        <v>1</v>
      </c>
      <c r="AL1696">
        <v>0</v>
      </c>
      <c r="AM1696" s="1">
        <f>(AI1696+AK1696+AJ1696)*(0.75+0.25*AL1696)</f>
        <v>1.5</v>
      </c>
      <c r="AN1696">
        <v>0</v>
      </c>
      <c r="AO1696">
        <v>0</v>
      </c>
      <c r="AP1696">
        <v>0</v>
      </c>
      <c r="AQ1696">
        <v>1</v>
      </c>
      <c r="AR1696">
        <v>0</v>
      </c>
      <c r="AS1696">
        <f>IF(AR1696&gt;0.75,AR1696,0)</f>
        <v>0</v>
      </c>
      <c r="AT1696">
        <v>0</v>
      </c>
      <c r="AU1696">
        <v>0</v>
      </c>
      <c r="AV1696">
        <v>1</v>
      </c>
      <c r="AW1696">
        <v>2</v>
      </c>
      <c r="AX1696">
        <v>1</v>
      </c>
      <c r="AY1696">
        <v>76456.2</v>
      </c>
    </row>
    <row r="1697" spans="1:51" ht="12.75" customHeight="1" x14ac:dyDescent="0.2">
      <c r="A1697" t="s">
        <v>84</v>
      </c>
      <c r="B1697">
        <v>2006</v>
      </c>
      <c r="C1697">
        <v>4</v>
      </c>
      <c r="D1697">
        <v>4</v>
      </c>
      <c r="E1697">
        <v>0</v>
      </c>
      <c r="F1697">
        <v>0</v>
      </c>
      <c r="G1697">
        <v>1</v>
      </c>
      <c r="H1697">
        <v>0</v>
      </c>
      <c r="I1697" s="1">
        <f>G1697+H1697</f>
        <v>1</v>
      </c>
      <c r="J1697">
        <v>1</v>
      </c>
      <c r="K1697">
        <v>1</v>
      </c>
      <c r="L1697">
        <v>0</v>
      </c>
      <c r="M1697">
        <v>0</v>
      </c>
      <c r="N1697">
        <v>0</v>
      </c>
      <c r="O1697">
        <v>1</v>
      </c>
      <c r="P1697">
        <v>1</v>
      </c>
      <c r="Q1697">
        <v>1</v>
      </c>
      <c r="R1697">
        <v>0</v>
      </c>
      <c r="S1697">
        <v>0</v>
      </c>
      <c r="T1697">
        <v>0</v>
      </c>
      <c r="U1697">
        <v>0</v>
      </c>
      <c r="V1697">
        <v>0</v>
      </c>
      <c r="W1697">
        <v>0</v>
      </c>
      <c r="X1697">
        <v>0</v>
      </c>
      <c r="Y1697">
        <v>0</v>
      </c>
      <c r="Z1697">
        <v>1</v>
      </c>
      <c r="AA1697">
        <v>0</v>
      </c>
      <c r="AB1697">
        <v>0</v>
      </c>
      <c r="AC1697">
        <v>1</v>
      </c>
      <c r="AD1697">
        <f>AC1697/AY1697</f>
        <v>4.513918668213436E-5</v>
      </c>
      <c r="AE1697">
        <v>0</v>
      </c>
      <c r="AF1697">
        <f>AE1697/AY1697</f>
        <v>0</v>
      </c>
      <c r="AG1697">
        <f>LN(AE1697+1)/LN(AY1697)</f>
        <v>0</v>
      </c>
      <c r="AH1697">
        <v>1</v>
      </c>
      <c r="AI1697">
        <v>0</v>
      </c>
      <c r="AJ1697">
        <v>0</v>
      </c>
      <c r="AK1697">
        <v>1</v>
      </c>
      <c r="AL1697">
        <v>1</v>
      </c>
      <c r="AM1697" s="1">
        <f>(AI1697+AK1697+AJ1697)*(0.75+0.25*AL1697)</f>
        <v>1</v>
      </c>
      <c r="AN1697">
        <v>0</v>
      </c>
      <c r="AO1697">
        <v>0</v>
      </c>
      <c r="AP1697">
        <v>0</v>
      </c>
      <c r="AQ1697">
        <v>0</v>
      </c>
      <c r="AR1697">
        <v>0</v>
      </c>
      <c r="AS1697">
        <f>IF(AR1697&gt;0.75,AR1697,0)</f>
        <v>0</v>
      </c>
      <c r="AT1697">
        <v>0</v>
      </c>
      <c r="AU1697">
        <v>0.5</v>
      </c>
      <c r="AV1697">
        <v>0</v>
      </c>
      <c r="AW1697">
        <v>2</v>
      </c>
      <c r="AX1697">
        <v>0</v>
      </c>
      <c r="AY1697">
        <v>22153.7</v>
      </c>
    </row>
    <row r="1698" spans="1:51" ht="12.75" customHeight="1" x14ac:dyDescent="0.2">
      <c r="A1698" t="s">
        <v>85</v>
      </c>
      <c r="B1698">
        <v>2006</v>
      </c>
      <c r="C1698">
        <v>5</v>
      </c>
      <c r="D1698">
        <v>5</v>
      </c>
      <c r="E1698">
        <v>0</v>
      </c>
      <c r="F1698">
        <v>0</v>
      </c>
      <c r="G1698">
        <v>1</v>
      </c>
      <c r="H1698">
        <v>0</v>
      </c>
      <c r="I1698" s="1">
        <f>G1698+H1698</f>
        <v>1</v>
      </c>
      <c r="J1698">
        <v>1</v>
      </c>
      <c r="K1698">
        <v>1</v>
      </c>
      <c r="L1698">
        <v>0</v>
      </c>
      <c r="M1698">
        <v>0</v>
      </c>
      <c r="N1698">
        <v>0</v>
      </c>
      <c r="O1698">
        <v>0</v>
      </c>
      <c r="P1698">
        <v>1</v>
      </c>
      <c r="Q1698">
        <v>1</v>
      </c>
      <c r="R1698">
        <v>2</v>
      </c>
      <c r="S1698">
        <v>0</v>
      </c>
      <c r="T1698">
        <v>1</v>
      </c>
      <c r="U1698">
        <v>1</v>
      </c>
      <c r="V1698">
        <v>0</v>
      </c>
      <c r="W1698">
        <v>0</v>
      </c>
      <c r="X1698">
        <v>0</v>
      </c>
      <c r="Y1698">
        <v>1</v>
      </c>
      <c r="Z1698">
        <v>1</v>
      </c>
      <c r="AA1698">
        <v>0</v>
      </c>
      <c r="AB1698">
        <v>0</v>
      </c>
      <c r="AC1698">
        <v>17112</v>
      </c>
      <c r="AD1698">
        <f>AC1698/AY1698</f>
        <v>5.4575550077021945E-2</v>
      </c>
      <c r="AE1698">
        <v>0</v>
      </c>
      <c r="AF1698">
        <f>AE1698/AY1698</f>
        <v>0</v>
      </c>
      <c r="AG1698">
        <f>LN(AE1698+1)/LN(AY1698)</f>
        <v>0</v>
      </c>
      <c r="AH1698">
        <v>0.5</v>
      </c>
      <c r="AI1698">
        <v>0</v>
      </c>
      <c r="AJ1698">
        <v>1</v>
      </c>
      <c r="AK1698">
        <v>1</v>
      </c>
      <c r="AL1698">
        <v>1</v>
      </c>
      <c r="AM1698" s="1">
        <f>(AI1698+AK1698+AJ1698)*(0.75+0.25*AL1698)</f>
        <v>2</v>
      </c>
      <c r="AN1698">
        <v>0</v>
      </c>
      <c r="AO1698">
        <v>0</v>
      </c>
      <c r="AP1698">
        <v>0</v>
      </c>
      <c r="AQ1698">
        <v>0.5</v>
      </c>
      <c r="AR1698">
        <v>0.5</v>
      </c>
      <c r="AS1698">
        <f>IF(AR1698&gt;0.75,AR1698,0)</f>
        <v>0</v>
      </c>
      <c r="AT1698">
        <v>0</v>
      </c>
      <c r="AU1698">
        <v>0</v>
      </c>
      <c r="AV1698">
        <v>0</v>
      </c>
      <c r="AW1698">
        <v>2</v>
      </c>
      <c r="AX1698">
        <v>1</v>
      </c>
      <c r="AY1698">
        <v>313547</v>
      </c>
    </row>
    <row r="1699" spans="1:51" ht="12.75" customHeight="1" x14ac:dyDescent="0.2">
      <c r="A1699" t="s">
        <v>86</v>
      </c>
      <c r="B1699">
        <v>2006</v>
      </c>
      <c r="C1699">
        <v>5</v>
      </c>
      <c r="D1699">
        <v>5</v>
      </c>
      <c r="E1699">
        <v>0</v>
      </c>
      <c r="F1699">
        <v>1</v>
      </c>
      <c r="G1699">
        <v>1</v>
      </c>
      <c r="H1699">
        <v>1</v>
      </c>
      <c r="I1699" s="1">
        <f>G1699+H1699</f>
        <v>2</v>
      </c>
      <c r="J1699">
        <v>1</v>
      </c>
      <c r="K1699">
        <v>1</v>
      </c>
      <c r="L1699">
        <v>0</v>
      </c>
      <c r="M1699">
        <v>0</v>
      </c>
      <c r="N1699">
        <v>0</v>
      </c>
      <c r="O1699">
        <v>1</v>
      </c>
      <c r="P1699">
        <v>0</v>
      </c>
      <c r="Q1699">
        <v>1</v>
      </c>
      <c r="R1699">
        <v>0</v>
      </c>
      <c r="S1699">
        <v>0</v>
      </c>
      <c r="T1699">
        <v>1</v>
      </c>
      <c r="U1699">
        <v>1</v>
      </c>
      <c r="V1699">
        <v>1</v>
      </c>
      <c r="W1699">
        <v>0</v>
      </c>
      <c r="X1699">
        <v>0</v>
      </c>
      <c r="Y1699">
        <v>1</v>
      </c>
      <c r="Z1699">
        <v>1</v>
      </c>
      <c r="AA1699">
        <v>0</v>
      </c>
      <c r="AB1699">
        <v>0</v>
      </c>
      <c r="AC1699">
        <v>34652</v>
      </c>
      <c r="AD1699">
        <f>AC1699/AY1699</f>
        <v>0.14096550714143333</v>
      </c>
      <c r="AE1699">
        <v>0</v>
      </c>
      <c r="AF1699">
        <f>AE1699/AY1699</f>
        <v>0</v>
      </c>
      <c r="AG1699">
        <f>LN(AE1699+1)/LN(AY1699)</f>
        <v>0</v>
      </c>
      <c r="AH1699">
        <v>1</v>
      </c>
      <c r="AI1699">
        <v>0</v>
      </c>
      <c r="AJ1699">
        <v>1</v>
      </c>
      <c r="AK1699">
        <v>1</v>
      </c>
      <c r="AL1699">
        <v>0</v>
      </c>
      <c r="AM1699" s="1">
        <f>(AI1699+AK1699+AJ1699)*(0.75+0.25*AL1699)</f>
        <v>1.5</v>
      </c>
      <c r="AN1699">
        <v>0</v>
      </c>
      <c r="AO1699">
        <v>0</v>
      </c>
      <c r="AP1699">
        <v>0</v>
      </c>
      <c r="AQ1699">
        <v>1</v>
      </c>
      <c r="AR1699">
        <v>0</v>
      </c>
      <c r="AS1699">
        <f>IF(AR1699&gt;0.75,AR1699,0)</f>
        <v>0</v>
      </c>
      <c r="AT1699">
        <v>0</v>
      </c>
      <c r="AU1699">
        <v>0.5</v>
      </c>
      <c r="AV1699">
        <v>1</v>
      </c>
      <c r="AW1699">
        <v>2</v>
      </c>
      <c r="AX1699">
        <v>1</v>
      </c>
      <c r="AY1699">
        <v>245819</v>
      </c>
    </row>
    <row r="1700" spans="1:51" ht="12.75" customHeight="1" x14ac:dyDescent="0.2">
      <c r="A1700" t="s">
        <v>87</v>
      </c>
      <c r="B1700">
        <v>2006</v>
      </c>
      <c r="C1700">
        <v>5</v>
      </c>
      <c r="D1700">
        <v>5</v>
      </c>
      <c r="E1700">
        <v>0</v>
      </c>
      <c r="F1700">
        <v>0</v>
      </c>
      <c r="G1700">
        <v>1</v>
      </c>
      <c r="H1700">
        <v>0</v>
      </c>
      <c r="I1700" s="1">
        <f>G1700+H1700</f>
        <v>1</v>
      </c>
      <c r="J1700">
        <v>1</v>
      </c>
      <c r="K1700">
        <v>1</v>
      </c>
      <c r="L1700">
        <v>1</v>
      </c>
      <c r="M1700">
        <v>0</v>
      </c>
      <c r="N1700">
        <v>0</v>
      </c>
      <c r="O1700">
        <v>0</v>
      </c>
      <c r="P1700">
        <v>1</v>
      </c>
      <c r="Q1700">
        <v>1</v>
      </c>
      <c r="R1700">
        <v>1</v>
      </c>
      <c r="S1700">
        <v>0</v>
      </c>
      <c r="T1700">
        <v>0</v>
      </c>
      <c r="U1700">
        <v>0</v>
      </c>
      <c r="V1700">
        <v>0</v>
      </c>
      <c r="W1700">
        <v>1</v>
      </c>
      <c r="X1700">
        <v>0</v>
      </c>
      <c r="Y1700">
        <v>1</v>
      </c>
      <c r="Z1700">
        <v>1</v>
      </c>
      <c r="AA1700">
        <v>1</v>
      </c>
      <c r="AB1700">
        <v>0</v>
      </c>
      <c r="AC1700">
        <v>14360</v>
      </c>
      <c r="AD1700">
        <f>AC1700/AY1700</f>
        <v>0.28784938821982392</v>
      </c>
      <c r="AH1700">
        <v>0</v>
      </c>
      <c r="AI1700">
        <v>0</v>
      </c>
      <c r="AJ1700">
        <v>1</v>
      </c>
      <c r="AK1700">
        <v>1</v>
      </c>
      <c r="AL1700">
        <v>1</v>
      </c>
      <c r="AM1700" s="1">
        <f>(AI1700+AK1700+AJ1700)*(0.75+0.25*AL1700)</f>
        <v>2</v>
      </c>
      <c r="AN1700">
        <v>0</v>
      </c>
      <c r="AO1700">
        <v>0</v>
      </c>
      <c r="AP1700">
        <v>0</v>
      </c>
      <c r="AQ1700">
        <v>0</v>
      </c>
      <c r="AR1700">
        <v>0</v>
      </c>
      <c r="AS1700">
        <f>IF(AR1700&gt;0.75,AR1700,0)</f>
        <v>0</v>
      </c>
      <c r="AT1700">
        <v>0</v>
      </c>
      <c r="AU1700">
        <v>0</v>
      </c>
      <c r="AV1700">
        <v>0</v>
      </c>
      <c r="AW1700">
        <v>2</v>
      </c>
      <c r="AX1700">
        <v>0</v>
      </c>
      <c r="AY1700">
        <v>49887.199999999997</v>
      </c>
    </row>
    <row r="1701" spans="1:51" ht="12.75" customHeight="1" x14ac:dyDescent="0.2">
      <c r="A1701" t="s">
        <v>88</v>
      </c>
      <c r="B1701">
        <v>2006</v>
      </c>
      <c r="C1701">
        <v>8</v>
      </c>
      <c r="D1701">
        <v>8</v>
      </c>
      <c r="E1701">
        <v>0</v>
      </c>
      <c r="F1701">
        <v>0</v>
      </c>
      <c r="G1701">
        <v>1</v>
      </c>
      <c r="H1701">
        <v>0</v>
      </c>
      <c r="I1701" s="1">
        <f>G1701+H1701</f>
        <v>1</v>
      </c>
      <c r="J1701">
        <v>0</v>
      </c>
      <c r="K1701">
        <v>1</v>
      </c>
      <c r="L1701">
        <v>0</v>
      </c>
      <c r="M1701">
        <v>0</v>
      </c>
      <c r="N1701">
        <v>0</v>
      </c>
      <c r="O1701">
        <v>1</v>
      </c>
      <c r="P1701">
        <v>0</v>
      </c>
      <c r="Q1701">
        <v>0</v>
      </c>
      <c r="R1701">
        <v>0.5</v>
      </c>
      <c r="S1701">
        <v>0</v>
      </c>
      <c r="T1701">
        <v>0</v>
      </c>
      <c r="U1701">
        <v>1</v>
      </c>
      <c r="V1701">
        <v>1</v>
      </c>
      <c r="W1701">
        <v>0</v>
      </c>
      <c r="X1701">
        <v>0</v>
      </c>
      <c r="Y1701">
        <v>1</v>
      </c>
      <c r="Z1701">
        <v>1</v>
      </c>
      <c r="AA1701">
        <v>0</v>
      </c>
      <c r="AB1701">
        <v>0</v>
      </c>
      <c r="AC1701">
        <v>1561</v>
      </c>
      <c r="AD1701">
        <f>AC1701/AY1701</f>
        <v>7.9397373427057168E-3</v>
      </c>
      <c r="AE1701">
        <v>0</v>
      </c>
      <c r="AF1701">
        <f>AE1701/AY1701</f>
        <v>0</v>
      </c>
      <c r="AG1701">
        <f>LN(AE1701+1)/LN(AY1701)</f>
        <v>0</v>
      </c>
      <c r="AH1701">
        <v>0.5</v>
      </c>
      <c r="AI1701">
        <v>0</v>
      </c>
      <c r="AJ1701">
        <v>1</v>
      </c>
      <c r="AK1701">
        <v>1</v>
      </c>
      <c r="AL1701">
        <v>1</v>
      </c>
      <c r="AM1701" s="1">
        <f>(AI1701+AK1701+AJ1701)*(0.75+0.25*AL1701)</f>
        <v>2</v>
      </c>
      <c r="AN1701">
        <v>0</v>
      </c>
      <c r="AO1701">
        <v>0</v>
      </c>
      <c r="AP1701">
        <v>0</v>
      </c>
      <c r="AQ1701">
        <v>0</v>
      </c>
      <c r="AR1701">
        <v>0</v>
      </c>
      <c r="AS1701">
        <f>IF(AR1701&gt;0.75,AR1701,0)</f>
        <v>0</v>
      </c>
      <c r="AT1701">
        <v>0</v>
      </c>
      <c r="AU1701">
        <v>0</v>
      </c>
      <c r="AV1701">
        <v>0</v>
      </c>
      <c r="AW1701">
        <v>2</v>
      </c>
      <c r="AX1701">
        <v>0</v>
      </c>
      <c r="AY1701">
        <v>196606</v>
      </c>
    </row>
    <row r="1702" spans="1:51" ht="12.75" customHeight="1" x14ac:dyDescent="0.2">
      <c r="A1702" t="s">
        <v>89</v>
      </c>
      <c r="B1702">
        <v>2006</v>
      </c>
      <c r="C1702">
        <v>4</v>
      </c>
      <c r="D1702">
        <v>4</v>
      </c>
      <c r="E1702">
        <v>0</v>
      </c>
      <c r="F1702">
        <v>0</v>
      </c>
      <c r="G1702">
        <v>1</v>
      </c>
      <c r="H1702">
        <v>0</v>
      </c>
      <c r="I1702" s="1">
        <f>G1702+H1702</f>
        <v>1</v>
      </c>
      <c r="J1702">
        <v>0</v>
      </c>
      <c r="K1702">
        <v>1</v>
      </c>
      <c r="L1702">
        <v>0</v>
      </c>
      <c r="M1702">
        <v>0</v>
      </c>
      <c r="N1702">
        <v>0</v>
      </c>
      <c r="O1702">
        <v>1</v>
      </c>
      <c r="P1702">
        <v>0</v>
      </c>
      <c r="Q1702">
        <v>1</v>
      </c>
      <c r="R1702">
        <v>0</v>
      </c>
      <c r="S1702">
        <v>0</v>
      </c>
      <c r="T1702">
        <v>1</v>
      </c>
      <c r="U1702">
        <v>1</v>
      </c>
      <c r="V1702">
        <v>0</v>
      </c>
      <c r="W1702">
        <v>0</v>
      </c>
      <c r="X1702">
        <v>0</v>
      </c>
      <c r="Y1702">
        <v>1</v>
      </c>
      <c r="Z1702">
        <v>1</v>
      </c>
      <c r="AA1702">
        <v>0</v>
      </c>
      <c r="AB1702">
        <v>0</v>
      </c>
      <c r="AC1702">
        <v>211</v>
      </c>
      <c r="AD1702">
        <f>AC1702/AY1702</f>
        <v>9.7357505063974496E-3</v>
      </c>
      <c r="AE1702">
        <v>0</v>
      </c>
      <c r="AF1702">
        <f>AE1702/AY1702</f>
        <v>0</v>
      </c>
      <c r="AG1702">
        <f>LN(AE1702+1)/LN(AY1702)</f>
        <v>0</v>
      </c>
      <c r="AH1702">
        <v>0</v>
      </c>
      <c r="AI1702">
        <v>1</v>
      </c>
      <c r="AJ1702">
        <v>1</v>
      </c>
      <c r="AK1702">
        <v>1</v>
      </c>
      <c r="AL1702">
        <v>1</v>
      </c>
      <c r="AM1702" s="1">
        <f>(AI1702+AK1702+AJ1702)*(0.75+0.25*AL1702)</f>
        <v>3</v>
      </c>
      <c r="AN1702">
        <v>0</v>
      </c>
      <c r="AO1702">
        <v>0</v>
      </c>
      <c r="AP1702">
        <v>0</v>
      </c>
      <c r="AQ1702">
        <v>1</v>
      </c>
      <c r="AR1702">
        <v>0</v>
      </c>
      <c r="AS1702">
        <f>IF(AR1702&gt;0.75,AR1702,0)</f>
        <v>0</v>
      </c>
      <c r="AT1702">
        <v>0</v>
      </c>
      <c r="AU1702">
        <v>0</v>
      </c>
      <c r="AV1702">
        <v>0</v>
      </c>
      <c r="AW1702">
        <v>2</v>
      </c>
      <c r="AX1702">
        <v>1</v>
      </c>
      <c r="AY1702">
        <v>21672.7</v>
      </c>
    </row>
    <row r="1703" spans="1:51" ht="12.75" customHeight="1" x14ac:dyDescent="0.2">
      <c r="A1703" t="s">
        <v>34</v>
      </c>
      <c r="B1703">
        <v>2007</v>
      </c>
      <c r="C1703" t="s">
        <v>90</v>
      </c>
      <c r="D1703" t="s">
        <v>90</v>
      </c>
      <c r="E1703">
        <v>0</v>
      </c>
      <c r="F1703">
        <v>0</v>
      </c>
      <c r="G1703">
        <v>1</v>
      </c>
      <c r="H1703">
        <v>1</v>
      </c>
      <c r="I1703" s="1">
        <f>G1703+H1703</f>
        <v>2</v>
      </c>
      <c r="J1703">
        <v>1</v>
      </c>
      <c r="K1703">
        <v>1</v>
      </c>
      <c r="L1703" t="s">
        <v>90</v>
      </c>
      <c r="M1703">
        <v>0</v>
      </c>
      <c r="N1703" t="s">
        <v>90</v>
      </c>
      <c r="O1703">
        <v>1</v>
      </c>
      <c r="P1703">
        <v>1</v>
      </c>
      <c r="Q1703">
        <v>1</v>
      </c>
      <c r="R1703">
        <v>0</v>
      </c>
      <c r="S1703" t="s">
        <v>90</v>
      </c>
      <c r="T1703">
        <v>1</v>
      </c>
      <c r="U1703">
        <v>0</v>
      </c>
      <c r="V1703">
        <v>0</v>
      </c>
      <c r="W1703">
        <v>0</v>
      </c>
      <c r="X1703">
        <v>0</v>
      </c>
      <c r="Y1703">
        <v>1</v>
      </c>
      <c r="Z1703">
        <v>1</v>
      </c>
      <c r="AA1703">
        <v>0</v>
      </c>
      <c r="AB1703">
        <v>0</v>
      </c>
      <c r="AC1703">
        <v>3705</v>
      </c>
      <c r="AD1703">
        <f>AC1703/AY1703</f>
        <v>2.4749168347784265E-2</v>
      </c>
      <c r="AE1703">
        <v>0</v>
      </c>
      <c r="AF1703">
        <f>AE1703/AY1703</f>
        <v>0</v>
      </c>
      <c r="AG1703">
        <f>LN(AE1703+1)/LN(AY1703)</f>
        <v>0</v>
      </c>
      <c r="AH1703">
        <v>0</v>
      </c>
      <c r="AI1703">
        <v>1</v>
      </c>
      <c r="AJ1703">
        <v>1</v>
      </c>
      <c r="AK1703">
        <v>1</v>
      </c>
      <c r="AL1703">
        <v>0</v>
      </c>
      <c r="AM1703" s="1">
        <f>(AI1703+AK1703+AJ1703)*(0.75+0.25*AL1703)</f>
        <v>2.25</v>
      </c>
      <c r="AN1703">
        <v>0</v>
      </c>
      <c r="AO1703">
        <v>0</v>
      </c>
      <c r="AP1703">
        <v>1</v>
      </c>
      <c r="AQ1703">
        <v>0</v>
      </c>
      <c r="AR1703">
        <v>0</v>
      </c>
      <c r="AS1703">
        <f>IF(AR1703&gt;0.75,AR1703,0)</f>
        <v>0</v>
      </c>
      <c r="AT1703">
        <v>0</v>
      </c>
      <c r="AU1703" t="s">
        <v>90</v>
      </c>
      <c r="AV1703">
        <v>0</v>
      </c>
      <c r="AW1703">
        <v>0</v>
      </c>
      <c r="AX1703">
        <v>1</v>
      </c>
      <c r="AY1703">
        <v>149702</v>
      </c>
    </row>
    <row r="1704" spans="1:51" ht="12.75" customHeight="1" x14ac:dyDescent="0.2">
      <c r="A1704" t="s">
        <v>35</v>
      </c>
      <c r="B1704">
        <v>2007</v>
      </c>
      <c r="C1704" t="s">
        <v>90</v>
      </c>
      <c r="D1704" t="s">
        <v>90</v>
      </c>
      <c r="E1704">
        <v>0</v>
      </c>
      <c r="F1704">
        <v>0</v>
      </c>
      <c r="G1704">
        <v>1</v>
      </c>
      <c r="H1704">
        <v>1</v>
      </c>
      <c r="I1704" s="1">
        <f>G1704+H1704</f>
        <v>2</v>
      </c>
      <c r="J1704">
        <v>0</v>
      </c>
      <c r="K1704">
        <v>1</v>
      </c>
      <c r="L1704" t="s">
        <v>90</v>
      </c>
      <c r="M1704">
        <v>0</v>
      </c>
      <c r="N1704" t="s">
        <v>90</v>
      </c>
      <c r="O1704">
        <v>1</v>
      </c>
      <c r="P1704">
        <v>0</v>
      </c>
      <c r="Q1704">
        <v>1</v>
      </c>
      <c r="R1704">
        <v>0</v>
      </c>
      <c r="S1704" t="s">
        <v>90</v>
      </c>
      <c r="T1704">
        <v>1</v>
      </c>
      <c r="U1704">
        <v>1</v>
      </c>
      <c r="V1704">
        <v>0</v>
      </c>
      <c r="W1704">
        <v>0</v>
      </c>
      <c r="X1704">
        <v>0</v>
      </c>
      <c r="Y1704">
        <v>0</v>
      </c>
      <c r="Z1704">
        <v>1</v>
      </c>
      <c r="AA1704">
        <v>0</v>
      </c>
      <c r="AB1704">
        <v>0</v>
      </c>
      <c r="AC1704">
        <v>2945</v>
      </c>
      <c r="AD1704">
        <f>AC1704/AY1704</f>
        <v>0.10746214194490057</v>
      </c>
      <c r="AE1704">
        <v>0</v>
      </c>
      <c r="AF1704">
        <f>AE1704/AY1704</f>
        <v>0</v>
      </c>
      <c r="AG1704">
        <f>LN(AE1704+1)/LN(AY1704)</f>
        <v>0</v>
      </c>
      <c r="AH1704">
        <v>0.5</v>
      </c>
      <c r="AI1704">
        <v>1</v>
      </c>
      <c r="AJ1704">
        <v>1</v>
      </c>
      <c r="AK1704">
        <v>1</v>
      </c>
      <c r="AL1704">
        <v>1</v>
      </c>
      <c r="AM1704" s="1">
        <f>(AI1704+AK1704+AJ1704)*(0.75+0.25*AL1704)</f>
        <v>3</v>
      </c>
      <c r="AN1704">
        <v>0</v>
      </c>
      <c r="AO1704">
        <v>0</v>
      </c>
      <c r="AP1704">
        <v>0</v>
      </c>
      <c r="AQ1704">
        <v>1</v>
      </c>
      <c r="AR1704">
        <v>2</v>
      </c>
      <c r="AS1704">
        <f>IF(AR1704&gt;0.75,AR1704,0)</f>
        <v>2</v>
      </c>
      <c r="AT1704">
        <v>0</v>
      </c>
      <c r="AU1704" t="s">
        <v>90</v>
      </c>
      <c r="AV1704">
        <v>0</v>
      </c>
      <c r="AW1704">
        <v>0</v>
      </c>
      <c r="AX1704">
        <v>1</v>
      </c>
      <c r="AY1704">
        <v>27405</v>
      </c>
    </row>
    <row r="1705" spans="1:51" ht="12.75" customHeight="1" x14ac:dyDescent="0.2">
      <c r="A1705" t="s">
        <v>36</v>
      </c>
      <c r="B1705">
        <v>2007</v>
      </c>
      <c r="C1705" t="s">
        <v>90</v>
      </c>
      <c r="D1705" t="s">
        <v>90</v>
      </c>
      <c r="E1705">
        <v>0</v>
      </c>
      <c r="F1705">
        <v>0</v>
      </c>
      <c r="G1705">
        <v>1</v>
      </c>
      <c r="H1705">
        <v>0</v>
      </c>
      <c r="I1705" s="1">
        <f>G1705+H1705</f>
        <v>1</v>
      </c>
      <c r="J1705">
        <v>0</v>
      </c>
      <c r="K1705">
        <v>1</v>
      </c>
      <c r="L1705" t="s">
        <v>90</v>
      </c>
      <c r="M1705">
        <v>0</v>
      </c>
      <c r="N1705" t="s">
        <v>90</v>
      </c>
      <c r="O1705">
        <v>1</v>
      </c>
      <c r="P1705">
        <v>1</v>
      </c>
      <c r="Q1705">
        <v>1</v>
      </c>
      <c r="R1705">
        <v>0</v>
      </c>
      <c r="S1705" t="s">
        <v>90</v>
      </c>
      <c r="T1705">
        <v>1</v>
      </c>
      <c r="U1705">
        <v>1</v>
      </c>
      <c r="V1705">
        <v>0</v>
      </c>
      <c r="W1705">
        <v>0</v>
      </c>
      <c r="X1705">
        <v>0</v>
      </c>
      <c r="Y1705">
        <v>1</v>
      </c>
      <c r="Z1705">
        <v>1</v>
      </c>
      <c r="AA1705">
        <v>0</v>
      </c>
      <c r="AB1705">
        <v>0</v>
      </c>
      <c r="AC1705">
        <v>1051</v>
      </c>
      <c r="AD1705">
        <f>AC1705/AY1705</f>
        <v>4.8595088705687614E-3</v>
      </c>
      <c r="AE1705">
        <v>0</v>
      </c>
      <c r="AF1705">
        <f>AE1705/AY1705</f>
        <v>0</v>
      </c>
      <c r="AG1705">
        <f>LN(AE1705+1)/LN(AY1705)</f>
        <v>0</v>
      </c>
      <c r="AH1705">
        <v>1</v>
      </c>
      <c r="AI1705">
        <v>0</v>
      </c>
      <c r="AJ1705">
        <v>0</v>
      </c>
      <c r="AK1705">
        <v>1</v>
      </c>
      <c r="AL1705">
        <v>1</v>
      </c>
      <c r="AM1705" s="1">
        <f>(AI1705+AK1705+AJ1705)*(0.75+0.25*AL1705)</f>
        <v>1</v>
      </c>
      <c r="AN1705">
        <v>0</v>
      </c>
      <c r="AO1705">
        <v>0</v>
      </c>
      <c r="AP1705">
        <v>0.75</v>
      </c>
      <c r="AQ1705">
        <v>0</v>
      </c>
      <c r="AR1705">
        <v>0</v>
      </c>
      <c r="AS1705">
        <f>IF(AR1705&gt;0.75,AR1705,0)</f>
        <v>0</v>
      </c>
      <c r="AT1705">
        <v>0</v>
      </c>
      <c r="AU1705" t="s">
        <v>90</v>
      </c>
      <c r="AV1705">
        <v>0</v>
      </c>
      <c r="AW1705">
        <v>0</v>
      </c>
      <c r="AX1705">
        <v>0</v>
      </c>
      <c r="AY1705">
        <v>216277</v>
      </c>
    </row>
    <row r="1706" spans="1:51" ht="12.75" customHeight="1" x14ac:dyDescent="0.2">
      <c r="A1706" t="s">
        <v>38</v>
      </c>
      <c r="B1706">
        <v>2007</v>
      </c>
      <c r="C1706" t="s">
        <v>90</v>
      </c>
      <c r="D1706" t="s">
        <v>90</v>
      </c>
      <c r="E1706">
        <v>0</v>
      </c>
      <c r="F1706">
        <v>0</v>
      </c>
      <c r="G1706">
        <v>1</v>
      </c>
      <c r="H1706">
        <v>0</v>
      </c>
      <c r="I1706" s="1">
        <f>G1706+H1706</f>
        <v>1</v>
      </c>
      <c r="J1706">
        <v>0</v>
      </c>
      <c r="K1706">
        <v>1</v>
      </c>
      <c r="L1706" t="s">
        <v>90</v>
      </c>
      <c r="M1706">
        <v>0</v>
      </c>
      <c r="N1706" t="s">
        <v>90</v>
      </c>
      <c r="O1706">
        <v>0</v>
      </c>
      <c r="P1706">
        <v>1</v>
      </c>
      <c r="Q1706">
        <v>1</v>
      </c>
      <c r="R1706">
        <v>0</v>
      </c>
      <c r="S1706" t="s">
        <v>90</v>
      </c>
      <c r="T1706">
        <v>0</v>
      </c>
      <c r="U1706">
        <v>0</v>
      </c>
      <c r="V1706">
        <v>0</v>
      </c>
      <c r="W1706">
        <v>0</v>
      </c>
      <c r="X1706">
        <v>0</v>
      </c>
      <c r="Y1706">
        <v>1</v>
      </c>
      <c r="Z1706">
        <v>1</v>
      </c>
      <c r="AA1706">
        <v>0</v>
      </c>
      <c r="AB1706">
        <v>0</v>
      </c>
      <c r="AC1706">
        <v>8504</v>
      </c>
      <c r="AD1706">
        <f>AC1706/AY1706</f>
        <v>9.9262418599330715E-2</v>
      </c>
      <c r="AE1706">
        <v>0</v>
      </c>
      <c r="AF1706">
        <f>AE1706/AY1706</f>
        <v>0</v>
      </c>
      <c r="AG1706">
        <f>LN(AE1706+1)/LN(AY1706)</f>
        <v>0</v>
      </c>
      <c r="AH1706">
        <v>0</v>
      </c>
      <c r="AI1706">
        <v>1</v>
      </c>
      <c r="AJ1706">
        <v>1</v>
      </c>
      <c r="AK1706">
        <v>1</v>
      </c>
      <c r="AL1706">
        <v>0</v>
      </c>
      <c r="AM1706" s="1">
        <f>(AI1706+AK1706+AJ1706)*(0.75+0.25*AL1706)</f>
        <v>2.25</v>
      </c>
      <c r="AN1706">
        <v>0</v>
      </c>
      <c r="AO1706">
        <v>0</v>
      </c>
      <c r="AP1706">
        <v>0</v>
      </c>
      <c r="AQ1706">
        <v>0</v>
      </c>
      <c r="AR1706">
        <v>0</v>
      </c>
      <c r="AS1706">
        <f>IF(AR1706&gt;0.75,AR1706,0)</f>
        <v>0</v>
      </c>
      <c r="AT1706">
        <v>0</v>
      </c>
      <c r="AU1706" t="s">
        <v>90</v>
      </c>
      <c r="AV1706">
        <v>0</v>
      </c>
      <c r="AW1706">
        <v>0</v>
      </c>
      <c r="AX1706">
        <v>1</v>
      </c>
      <c r="AY1706">
        <v>85671.9</v>
      </c>
    </row>
    <row r="1707" spans="1:51" ht="12.75" customHeight="1" x14ac:dyDescent="0.2">
      <c r="A1707" t="s">
        <v>39</v>
      </c>
      <c r="B1707">
        <v>2007</v>
      </c>
      <c r="C1707" t="s">
        <v>90</v>
      </c>
      <c r="D1707" t="s">
        <v>90</v>
      </c>
      <c r="E1707">
        <v>1</v>
      </c>
      <c r="F1707">
        <v>0</v>
      </c>
      <c r="G1707">
        <v>1</v>
      </c>
      <c r="H1707">
        <v>1</v>
      </c>
      <c r="I1707" s="1">
        <f>G1707+H1707</f>
        <v>2</v>
      </c>
      <c r="J1707">
        <v>1</v>
      </c>
      <c r="K1707">
        <v>1</v>
      </c>
      <c r="L1707" t="s">
        <v>90</v>
      </c>
      <c r="M1707">
        <v>0</v>
      </c>
      <c r="N1707" t="s">
        <v>90</v>
      </c>
      <c r="O1707">
        <v>1</v>
      </c>
      <c r="P1707">
        <v>1</v>
      </c>
      <c r="Q1707">
        <v>1</v>
      </c>
      <c r="R1707">
        <v>0</v>
      </c>
      <c r="S1707" t="s">
        <v>90</v>
      </c>
      <c r="T1707">
        <v>1</v>
      </c>
      <c r="U1707">
        <v>0</v>
      </c>
      <c r="V1707">
        <v>0</v>
      </c>
      <c r="W1707">
        <v>0</v>
      </c>
      <c r="X1707">
        <v>0</v>
      </c>
      <c r="Y1707">
        <v>1</v>
      </c>
      <c r="Z1707">
        <v>1</v>
      </c>
      <c r="AA1707">
        <v>0</v>
      </c>
      <c r="AB1707">
        <v>0</v>
      </c>
      <c r="AC1707">
        <v>40285</v>
      </c>
      <c r="AD1707">
        <f>AC1707/AY1707</f>
        <v>2.6856666666666668E-2</v>
      </c>
      <c r="AE1707">
        <v>0</v>
      </c>
      <c r="AF1707">
        <f>AE1707/AY1707</f>
        <v>0</v>
      </c>
      <c r="AG1707">
        <f>LN(AE1707+1)/LN(AY1707)</f>
        <v>0</v>
      </c>
      <c r="AH1707">
        <v>1</v>
      </c>
      <c r="AI1707">
        <v>0</v>
      </c>
      <c r="AJ1707">
        <v>1</v>
      </c>
      <c r="AK1707">
        <v>1</v>
      </c>
      <c r="AL1707">
        <v>0</v>
      </c>
      <c r="AM1707" s="1">
        <f>(AI1707+AK1707+AJ1707)*(0.75+0.25*AL1707)</f>
        <v>1.5</v>
      </c>
      <c r="AN1707">
        <v>0</v>
      </c>
      <c r="AO1707">
        <v>0</v>
      </c>
      <c r="AP1707">
        <v>0</v>
      </c>
      <c r="AQ1707">
        <v>0.5</v>
      </c>
      <c r="AR1707">
        <v>1</v>
      </c>
      <c r="AS1707">
        <f>IF(AR1707&gt;0.75,AR1707,0)</f>
        <v>1</v>
      </c>
      <c r="AT1707">
        <v>0</v>
      </c>
      <c r="AU1707" t="s">
        <v>90</v>
      </c>
      <c r="AV1707">
        <v>1</v>
      </c>
      <c r="AW1707">
        <v>0</v>
      </c>
      <c r="AX1707">
        <v>1</v>
      </c>
      <c r="AY1707" s="9">
        <v>1500000</v>
      </c>
    </row>
    <row r="1708" spans="1:51" ht="12.75" customHeight="1" x14ac:dyDescent="0.2">
      <c r="A1708" t="s">
        <v>40</v>
      </c>
      <c r="B1708">
        <v>2007</v>
      </c>
      <c r="C1708" t="s">
        <v>90</v>
      </c>
      <c r="D1708" t="s">
        <v>90</v>
      </c>
      <c r="E1708">
        <v>1</v>
      </c>
      <c r="F1708">
        <v>0</v>
      </c>
      <c r="G1708">
        <v>1</v>
      </c>
      <c r="H1708">
        <v>0</v>
      </c>
      <c r="I1708" s="1">
        <f>G1708+H1708</f>
        <v>1</v>
      </c>
      <c r="J1708">
        <v>0</v>
      </c>
      <c r="K1708">
        <v>0</v>
      </c>
      <c r="L1708" t="s">
        <v>90</v>
      </c>
      <c r="M1708">
        <v>0</v>
      </c>
      <c r="N1708" t="s">
        <v>90</v>
      </c>
      <c r="O1708">
        <v>1</v>
      </c>
      <c r="P1708">
        <v>1</v>
      </c>
      <c r="Q1708">
        <v>1</v>
      </c>
      <c r="R1708">
        <v>0</v>
      </c>
      <c r="S1708" t="s">
        <v>90</v>
      </c>
      <c r="T1708">
        <v>1</v>
      </c>
      <c r="U1708">
        <v>0</v>
      </c>
      <c r="V1708">
        <v>0</v>
      </c>
      <c r="W1708">
        <v>0</v>
      </c>
      <c r="X1708">
        <v>1</v>
      </c>
      <c r="Y1708">
        <v>1</v>
      </c>
      <c r="Z1708">
        <v>1</v>
      </c>
      <c r="AA1708">
        <v>0</v>
      </c>
      <c r="AB1708">
        <v>0</v>
      </c>
      <c r="AC1708">
        <v>130687</v>
      </c>
      <c r="AD1708">
        <f>AC1708/AY1708</f>
        <v>0.66430299703143425</v>
      </c>
      <c r="AE1708">
        <v>798.97</v>
      </c>
      <c r="AF1708">
        <f>AE1708/AY1708</f>
        <v>4.0612927493798544E-3</v>
      </c>
      <c r="AG1708">
        <f>LN(AE1708+1)/LN(AY1708)</f>
        <v>0.54838441390282822</v>
      </c>
      <c r="AH1708">
        <v>0.5</v>
      </c>
      <c r="AI1708">
        <v>0</v>
      </c>
      <c r="AJ1708">
        <v>1</v>
      </c>
      <c r="AK1708">
        <v>1</v>
      </c>
      <c r="AL1708">
        <v>1</v>
      </c>
      <c r="AM1708" s="1">
        <f>(AI1708+AK1708+AJ1708)*(0.75+0.25*AL1708)</f>
        <v>2</v>
      </c>
      <c r="AN1708">
        <v>0</v>
      </c>
      <c r="AO1708">
        <v>0</v>
      </c>
      <c r="AP1708">
        <v>0</v>
      </c>
      <c r="AQ1708">
        <v>1</v>
      </c>
      <c r="AR1708">
        <v>0</v>
      </c>
      <c r="AS1708">
        <f>IF(AR1708&gt;0.75,AR1708,0)</f>
        <v>0</v>
      </c>
      <c r="AT1708">
        <v>0</v>
      </c>
      <c r="AU1708" t="s">
        <v>90</v>
      </c>
      <c r="AV1708">
        <v>0</v>
      </c>
      <c r="AW1708">
        <v>0</v>
      </c>
      <c r="AX1708">
        <v>1</v>
      </c>
      <c r="AY1708">
        <v>196728</v>
      </c>
    </row>
    <row r="1709" spans="1:51" ht="12.75" customHeight="1" x14ac:dyDescent="0.2">
      <c r="A1709" t="s">
        <v>41</v>
      </c>
      <c r="B1709">
        <v>2007</v>
      </c>
      <c r="C1709" t="s">
        <v>90</v>
      </c>
      <c r="D1709" t="s">
        <v>90</v>
      </c>
      <c r="E1709">
        <v>0</v>
      </c>
      <c r="F1709">
        <v>0</v>
      </c>
      <c r="G1709">
        <v>1</v>
      </c>
      <c r="H1709">
        <v>1</v>
      </c>
      <c r="I1709" s="1">
        <f>G1709+H1709</f>
        <v>2</v>
      </c>
      <c r="J1709">
        <v>0</v>
      </c>
      <c r="K1709">
        <v>1</v>
      </c>
      <c r="L1709" t="s">
        <v>90</v>
      </c>
      <c r="M1709">
        <v>2</v>
      </c>
      <c r="N1709" t="s">
        <v>90</v>
      </c>
      <c r="O1709">
        <v>0</v>
      </c>
      <c r="P1709">
        <v>1</v>
      </c>
      <c r="Q1709">
        <v>1</v>
      </c>
      <c r="R1709">
        <v>2</v>
      </c>
      <c r="S1709" t="s">
        <v>90</v>
      </c>
      <c r="T1709">
        <v>1</v>
      </c>
      <c r="U1709">
        <v>0</v>
      </c>
      <c r="V1709">
        <v>0</v>
      </c>
      <c r="W1709">
        <v>0</v>
      </c>
      <c r="X1709">
        <v>0</v>
      </c>
      <c r="Y1709">
        <v>1</v>
      </c>
      <c r="Z1709">
        <v>1</v>
      </c>
      <c r="AA1709">
        <v>0</v>
      </c>
      <c r="AB1709">
        <v>0</v>
      </c>
      <c r="AC1709">
        <v>474387</v>
      </c>
      <c r="AD1709">
        <f>AC1709/AY1709</f>
        <v>2.4875305443981834</v>
      </c>
      <c r="AE1709">
        <v>0</v>
      </c>
      <c r="AF1709">
        <f>AE1709/AY1709</f>
        <v>0</v>
      </c>
      <c r="AG1709">
        <f>LN(AE1709+1)/LN(AY1709)</f>
        <v>0</v>
      </c>
      <c r="AH1709">
        <v>1</v>
      </c>
      <c r="AI1709">
        <v>0</v>
      </c>
      <c r="AJ1709">
        <v>1</v>
      </c>
      <c r="AK1709">
        <v>1</v>
      </c>
      <c r="AL1709">
        <v>1</v>
      </c>
      <c r="AM1709" s="1">
        <f>(AI1709+AK1709+AJ1709)*(0.75+0.25*AL1709)</f>
        <v>2</v>
      </c>
      <c r="AN1709">
        <v>0</v>
      </c>
      <c r="AO1709">
        <v>0</v>
      </c>
      <c r="AP1709">
        <v>1</v>
      </c>
      <c r="AQ1709">
        <v>1</v>
      </c>
      <c r="AR1709">
        <v>0</v>
      </c>
      <c r="AS1709">
        <f>IF(AR1709&gt;0.75,AR1709,0)</f>
        <v>0</v>
      </c>
      <c r="AT1709">
        <v>0</v>
      </c>
      <c r="AU1709" t="s">
        <v>90</v>
      </c>
      <c r="AV1709">
        <v>0</v>
      </c>
      <c r="AW1709">
        <v>0</v>
      </c>
      <c r="AX1709">
        <v>0</v>
      </c>
      <c r="AY1709">
        <v>190706</v>
      </c>
    </row>
    <row r="1710" spans="1:51" ht="12.75" customHeight="1" x14ac:dyDescent="0.2">
      <c r="A1710" t="s">
        <v>42</v>
      </c>
      <c r="B1710">
        <v>2007</v>
      </c>
      <c r="C1710" t="s">
        <v>90</v>
      </c>
      <c r="D1710" t="s">
        <v>90</v>
      </c>
      <c r="E1710">
        <v>0</v>
      </c>
      <c r="F1710">
        <v>0</v>
      </c>
      <c r="G1710">
        <v>1</v>
      </c>
      <c r="H1710">
        <v>1</v>
      </c>
      <c r="I1710" s="1">
        <f>G1710+H1710</f>
        <v>2</v>
      </c>
      <c r="J1710">
        <v>0</v>
      </c>
      <c r="K1710">
        <v>1</v>
      </c>
      <c r="L1710" t="s">
        <v>90</v>
      </c>
      <c r="M1710">
        <v>0</v>
      </c>
      <c r="N1710" t="s">
        <v>90</v>
      </c>
      <c r="O1710">
        <v>0</v>
      </c>
      <c r="P1710">
        <v>1</v>
      </c>
      <c r="Q1710">
        <v>1</v>
      </c>
      <c r="R1710">
        <v>0</v>
      </c>
      <c r="S1710" t="s">
        <v>90</v>
      </c>
      <c r="T1710">
        <v>1</v>
      </c>
      <c r="U1710">
        <v>0</v>
      </c>
      <c r="V1710">
        <v>0</v>
      </c>
      <c r="W1710">
        <v>1</v>
      </c>
      <c r="X1710">
        <v>0</v>
      </c>
      <c r="Y1710">
        <v>1</v>
      </c>
      <c r="Z1710">
        <v>1</v>
      </c>
      <c r="AA1710">
        <v>0</v>
      </c>
      <c r="AB1710">
        <v>0</v>
      </c>
      <c r="AC1710">
        <v>147</v>
      </c>
      <c r="AD1710">
        <f>AC1710/AY1710</f>
        <v>4.1778217349044211E-3</v>
      </c>
      <c r="AH1710">
        <v>0</v>
      </c>
      <c r="AI1710">
        <v>0</v>
      </c>
      <c r="AJ1710">
        <v>0</v>
      </c>
      <c r="AK1710">
        <v>0</v>
      </c>
      <c r="AL1710">
        <v>0</v>
      </c>
      <c r="AM1710" s="1">
        <f>(AI1710+AK1710+AJ1710)*(0.75+0.25*AL1710)</f>
        <v>0</v>
      </c>
      <c r="AN1710">
        <v>0</v>
      </c>
      <c r="AO1710">
        <v>0</v>
      </c>
      <c r="AP1710">
        <v>0</v>
      </c>
      <c r="AQ1710">
        <v>0</v>
      </c>
      <c r="AR1710">
        <v>0</v>
      </c>
      <c r="AS1710">
        <f>IF(AR1710&gt;0.75,AR1710,0)</f>
        <v>0</v>
      </c>
      <c r="AT1710">
        <v>0</v>
      </c>
      <c r="AU1710" t="s">
        <v>90</v>
      </c>
      <c r="AV1710">
        <v>0</v>
      </c>
      <c r="AW1710">
        <v>0</v>
      </c>
      <c r="AX1710">
        <v>1</v>
      </c>
      <c r="AY1710">
        <v>35185.800000000003</v>
      </c>
    </row>
    <row r="1711" spans="1:51" ht="12.75" customHeight="1" x14ac:dyDescent="0.2">
      <c r="A1711" t="s">
        <v>43</v>
      </c>
      <c r="B1711">
        <v>2007</v>
      </c>
      <c r="C1711" t="s">
        <v>90</v>
      </c>
      <c r="D1711" t="s">
        <v>90</v>
      </c>
      <c r="E1711">
        <v>0</v>
      </c>
      <c r="F1711">
        <v>0</v>
      </c>
      <c r="G1711">
        <v>1</v>
      </c>
      <c r="H1711">
        <v>0</v>
      </c>
      <c r="I1711" s="1">
        <f>G1711+H1711</f>
        <v>1</v>
      </c>
      <c r="J1711">
        <v>0</v>
      </c>
      <c r="K1711">
        <v>1</v>
      </c>
      <c r="L1711" t="s">
        <v>90</v>
      </c>
      <c r="M1711">
        <v>0</v>
      </c>
      <c r="N1711" t="s">
        <v>90</v>
      </c>
      <c r="O1711">
        <v>1</v>
      </c>
      <c r="P1711">
        <v>1</v>
      </c>
      <c r="Q1711">
        <v>1</v>
      </c>
      <c r="R1711">
        <v>0</v>
      </c>
      <c r="S1711" t="s">
        <v>90</v>
      </c>
      <c r="T1711">
        <v>0.5</v>
      </c>
      <c r="U1711">
        <v>0</v>
      </c>
      <c r="V1711">
        <v>0</v>
      </c>
      <c r="W1711">
        <v>1</v>
      </c>
      <c r="X1711">
        <v>0</v>
      </c>
      <c r="Y1711">
        <v>1</v>
      </c>
      <c r="Z1711">
        <v>1</v>
      </c>
      <c r="AA1711">
        <v>0</v>
      </c>
      <c r="AB1711">
        <v>0</v>
      </c>
      <c r="AC1711">
        <v>31379</v>
      </c>
      <c r="AD1711">
        <f>AC1711/AY1711</f>
        <v>4.3677002587576015E-2</v>
      </c>
      <c r="AH1711">
        <v>0</v>
      </c>
      <c r="AI1711">
        <v>0</v>
      </c>
      <c r="AJ1711">
        <v>1</v>
      </c>
      <c r="AK1711">
        <v>1</v>
      </c>
      <c r="AL1711">
        <v>1</v>
      </c>
      <c r="AM1711" s="1">
        <f>(AI1711+AK1711+AJ1711)*(0.75+0.25*AL1711)</f>
        <v>2</v>
      </c>
      <c r="AN1711">
        <v>0</v>
      </c>
      <c r="AO1711">
        <v>0</v>
      </c>
      <c r="AP1711">
        <v>0.5</v>
      </c>
      <c r="AQ1711">
        <v>1</v>
      </c>
      <c r="AR1711">
        <v>0</v>
      </c>
      <c r="AS1711">
        <f>IF(AR1711&gt;0.75,AR1711,0)</f>
        <v>0</v>
      </c>
      <c r="AT1711">
        <v>0</v>
      </c>
      <c r="AU1711" t="s">
        <v>90</v>
      </c>
      <c r="AV1711">
        <v>0</v>
      </c>
      <c r="AW1711">
        <v>0</v>
      </c>
      <c r="AX1711">
        <v>1</v>
      </c>
      <c r="AY1711">
        <v>718433</v>
      </c>
    </row>
    <row r="1712" spans="1:51" ht="12.75" customHeight="1" x14ac:dyDescent="0.2">
      <c r="A1712" t="s">
        <v>45</v>
      </c>
      <c r="B1712">
        <v>2007</v>
      </c>
      <c r="C1712" t="s">
        <v>90</v>
      </c>
      <c r="D1712" t="s">
        <v>90</v>
      </c>
      <c r="E1712">
        <v>0</v>
      </c>
      <c r="F1712">
        <v>0</v>
      </c>
      <c r="G1712">
        <v>1</v>
      </c>
      <c r="H1712">
        <v>1</v>
      </c>
      <c r="I1712" s="1">
        <f>G1712+H1712</f>
        <v>2</v>
      </c>
      <c r="J1712">
        <v>1</v>
      </c>
      <c r="K1712">
        <v>1</v>
      </c>
      <c r="L1712" t="s">
        <v>90</v>
      </c>
      <c r="M1712">
        <v>0</v>
      </c>
      <c r="N1712" t="s">
        <v>90</v>
      </c>
      <c r="O1712">
        <v>1</v>
      </c>
      <c r="P1712">
        <v>1</v>
      </c>
      <c r="Q1712">
        <v>1</v>
      </c>
      <c r="R1712">
        <v>0</v>
      </c>
      <c r="S1712" t="s">
        <v>90</v>
      </c>
      <c r="T1712">
        <v>0</v>
      </c>
      <c r="U1712">
        <v>1</v>
      </c>
      <c r="V1712">
        <v>0</v>
      </c>
      <c r="W1712">
        <v>0</v>
      </c>
      <c r="X1712">
        <v>0</v>
      </c>
      <c r="Y1712">
        <v>0</v>
      </c>
      <c r="Z1712">
        <v>1</v>
      </c>
      <c r="AA1712">
        <v>0</v>
      </c>
      <c r="AB1712">
        <v>0</v>
      </c>
      <c r="AC1712">
        <v>0</v>
      </c>
      <c r="AD1712">
        <f>AC1712/AY1712</f>
        <v>0</v>
      </c>
      <c r="AE1712">
        <v>0</v>
      </c>
      <c r="AF1712">
        <f>AE1712/AY1712</f>
        <v>0</v>
      </c>
      <c r="AG1712">
        <f>LN(AE1712+1)/LN(AY1712)</f>
        <v>0</v>
      </c>
      <c r="AH1712">
        <v>0</v>
      </c>
      <c r="AI1712">
        <v>0</v>
      </c>
      <c r="AJ1712">
        <v>1</v>
      </c>
      <c r="AK1712">
        <v>1</v>
      </c>
      <c r="AL1712">
        <v>1</v>
      </c>
      <c r="AM1712" s="1">
        <f>(AI1712+AK1712+AJ1712)*(0.75+0.25*AL1712)</f>
        <v>2</v>
      </c>
      <c r="AN1712">
        <v>0</v>
      </c>
      <c r="AO1712">
        <v>0</v>
      </c>
      <c r="AP1712">
        <v>0</v>
      </c>
      <c r="AQ1712">
        <v>0</v>
      </c>
      <c r="AR1712">
        <v>0</v>
      </c>
      <c r="AS1712">
        <f>IF(AR1712&gt;0.75,AR1712,0)</f>
        <v>0</v>
      </c>
      <c r="AT1712">
        <v>0</v>
      </c>
      <c r="AU1712" t="s">
        <v>90</v>
      </c>
      <c r="AV1712">
        <v>0</v>
      </c>
      <c r="AW1712">
        <v>0</v>
      </c>
      <c r="AX1712">
        <v>1</v>
      </c>
      <c r="AY1712">
        <v>324911</v>
      </c>
    </row>
    <row r="1713" spans="1:51" ht="12.75" customHeight="1" x14ac:dyDescent="0.2">
      <c r="A1713" t="s">
        <v>47</v>
      </c>
      <c r="B1713">
        <v>2007</v>
      </c>
      <c r="C1713" t="s">
        <v>90</v>
      </c>
      <c r="D1713" t="s">
        <v>90</v>
      </c>
      <c r="E1713">
        <v>0.5</v>
      </c>
      <c r="F1713">
        <v>0</v>
      </c>
      <c r="G1713">
        <v>1</v>
      </c>
      <c r="H1713">
        <v>1</v>
      </c>
      <c r="I1713" s="1">
        <f>G1713+H1713</f>
        <v>2</v>
      </c>
      <c r="J1713">
        <v>0</v>
      </c>
      <c r="K1713">
        <v>1</v>
      </c>
      <c r="L1713" t="s">
        <v>90</v>
      </c>
      <c r="M1713">
        <v>0</v>
      </c>
      <c r="N1713" t="s">
        <v>90</v>
      </c>
      <c r="O1713">
        <v>1</v>
      </c>
      <c r="P1713">
        <v>1</v>
      </c>
      <c r="Q1713">
        <v>1</v>
      </c>
      <c r="R1713">
        <v>0</v>
      </c>
      <c r="S1713" t="s">
        <v>90</v>
      </c>
      <c r="T1713">
        <v>1</v>
      </c>
      <c r="U1713">
        <v>1</v>
      </c>
      <c r="V1713">
        <v>0</v>
      </c>
      <c r="W1713">
        <v>0</v>
      </c>
      <c r="X1713">
        <v>0</v>
      </c>
      <c r="Y1713">
        <v>0</v>
      </c>
      <c r="Z1713">
        <v>0</v>
      </c>
      <c r="AA1713">
        <v>0</v>
      </c>
      <c r="AB1713">
        <v>0</v>
      </c>
      <c r="AC1713">
        <v>0</v>
      </c>
      <c r="AD1713">
        <f>AC1713/AY1713</f>
        <v>0</v>
      </c>
      <c r="AE1713">
        <v>0</v>
      </c>
      <c r="AF1713">
        <f>AE1713/AY1713</f>
        <v>0</v>
      </c>
      <c r="AG1713">
        <f>LN(AE1713+1)/LN(AY1713)</f>
        <v>0</v>
      </c>
      <c r="AH1713">
        <v>0</v>
      </c>
      <c r="AI1713">
        <v>0</v>
      </c>
      <c r="AJ1713">
        <v>1</v>
      </c>
      <c r="AK1713">
        <v>1</v>
      </c>
      <c r="AL1713">
        <v>1</v>
      </c>
      <c r="AM1713" s="1">
        <f>(AI1713+AK1713+AJ1713)*(0.75+0.25*AL1713)</f>
        <v>2</v>
      </c>
      <c r="AN1713">
        <v>0</v>
      </c>
      <c r="AO1713">
        <v>0</v>
      </c>
      <c r="AP1713">
        <v>0</v>
      </c>
      <c r="AQ1713">
        <v>1</v>
      </c>
      <c r="AR1713">
        <v>0</v>
      </c>
      <c r="AS1713">
        <f>IF(AR1713&gt;0.75,AR1713,0)</f>
        <v>0</v>
      </c>
      <c r="AT1713">
        <v>0</v>
      </c>
      <c r="AU1713" t="s">
        <v>90</v>
      </c>
      <c r="AV1713">
        <v>0</v>
      </c>
      <c r="AW1713">
        <v>0</v>
      </c>
      <c r="AX1713">
        <v>1</v>
      </c>
      <c r="AY1713">
        <v>51084.4</v>
      </c>
    </row>
    <row r="1714" spans="1:51" ht="12.75" customHeight="1" x14ac:dyDescent="0.2">
      <c r="A1714" t="s">
        <v>48</v>
      </c>
      <c r="B1714">
        <v>2007</v>
      </c>
      <c r="C1714" t="s">
        <v>90</v>
      </c>
      <c r="D1714" t="s">
        <v>90</v>
      </c>
      <c r="E1714">
        <v>0</v>
      </c>
      <c r="F1714">
        <v>0</v>
      </c>
      <c r="G1714">
        <v>1</v>
      </c>
      <c r="H1714">
        <v>0</v>
      </c>
      <c r="I1714" s="1">
        <f>G1714+H1714</f>
        <v>1</v>
      </c>
      <c r="J1714">
        <v>0</v>
      </c>
      <c r="K1714">
        <v>1</v>
      </c>
      <c r="L1714" t="s">
        <v>90</v>
      </c>
      <c r="M1714">
        <v>0</v>
      </c>
      <c r="N1714" t="s">
        <v>90</v>
      </c>
      <c r="O1714">
        <v>1</v>
      </c>
      <c r="P1714">
        <v>0</v>
      </c>
      <c r="Q1714">
        <v>1</v>
      </c>
      <c r="R1714">
        <v>0</v>
      </c>
      <c r="S1714" t="s">
        <v>90</v>
      </c>
      <c r="T1714">
        <v>0</v>
      </c>
      <c r="U1714">
        <v>0</v>
      </c>
      <c r="V1714">
        <v>0</v>
      </c>
      <c r="W1714">
        <v>0</v>
      </c>
      <c r="X1714">
        <v>0</v>
      </c>
      <c r="Y1714">
        <v>1</v>
      </c>
      <c r="Z1714">
        <v>1</v>
      </c>
      <c r="AA1714">
        <v>0</v>
      </c>
      <c r="AB1714">
        <v>0</v>
      </c>
      <c r="AC1714">
        <v>1933</v>
      </c>
      <c r="AD1714">
        <f>AC1714/AY1714</f>
        <v>3.9849097056155684E-2</v>
      </c>
      <c r="AE1714">
        <v>0</v>
      </c>
      <c r="AF1714">
        <f>AE1714/AY1714</f>
        <v>0</v>
      </c>
      <c r="AG1714">
        <f>LN(AE1714+1)/LN(AY1714)</f>
        <v>0</v>
      </c>
      <c r="AH1714">
        <v>1</v>
      </c>
      <c r="AI1714">
        <v>0</v>
      </c>
      <c r="AJ1714">
        <v>1</v>
      </c>
      <c r="AK1714">
        <v>1</v>
      </c>
      <c r="AL1714">
        <v>0</v>
      </c>
      <c r="AM1714" s="1">
        <f>(AI1714+AK1714+AJ1714)*(0.75+0.25*AL1714)</f>
        <v>1.5</v>
      </c>
      <c r="AN1714">
        <v>0</v>
      </c>
      <c r="AO1714">
        <v>0</v>
      </c>
      <c r="AP1714">
        <v>0.75</v>
      </c>
      <c r="AQ1714">
        <v>0</v>
      </c>
      <c r="AR1714">
        <v>0</v>
      </c>
      <c r="AS1714">
        <f>IF(AR1714&gt;0.75,AR1714,0)</f>
        <v>0</v>
      </c>
      <c r="AT1714">
        <v>0</v>
      </c>
      <c r="AU1714" t="s">
        <v>90</v>
      </c>
      <c r="AV1714">
        <v>0</v>
      </c>
      <c r="AW1714">
        <v>0</v>
      </c>
      <c r="AX1714">
        <v>1</v>
      </c>
      <c r="AY1714">
        <v>48508</v>
      </c>
    </row>
    <row r="1715" spans="1:51" ht="12.75" customHeight="1" x14ac:dyDescent="0.2">
      <c r="A1715" t="s">
        <v>49</v>
      </c>
      <c r="B1715">
        <v>2007</v>
      </c>
      <c r="C1715" t="s">
        <v>90</v>
      </c>
      <c r="D1715" t="s">
        <v>90</v>
      </c>
      <c r="E1715">
        <v>0</v>
      </c>
      <c r="F1715">
        <v>0</v>
      </c>
      <c r="G1715">
        <v>1</v>
      </c>
      <c r="H1715">
        <v>1</v>
      </c>
      <c r="I1715" s="1">
        <f>G1715+H1715</f>
        <v>2</v>
      </c>
      <c r="J1715">
        <v>0</v>
      </c>
      <c r="K1715">
        <v>0</v>
      </c>
      <c r="L1715" t="s">
        <v>90</v>
      </c>
      <c r="M1715">
        <v>0</v>
      </c>
      <c r="N1715" t="s">
        <v>90</v>
      </c>
      <c r="O1715">
        <v>1</v>
      </c>
      <c r="P1715">
        <v>1</v>
      </c>
      <c r="Q1715">
        <v>1</v>
      </c>
      <c r="R1715">
        <v>1</v>
      </c>
      <c r="S1715" t="s">
        <v>90</v>
      </c>
      <c r="T1715">
        <v>0</v>
      </c>
      <c r="U1715">
        <v>0</v>
      </c>
      <c r="V1715">
        <v>1</v>
      </c>
      <c r="W1715">
        <v>0</v>
      </c>
      <c r="X1715">
        <v>1</v>
      </c>
      <c r="Y1715">
        <v>1</v>
      </c>
      <c r="Z1715">
        <v>1</v>
      </c>
      <c r="AA1715">
        <v>0</v>
      </c>
      <c r="AB1715">
        <v>0</v>
      </c>
      <c r="AC1715">
        <v>919924</v>
      </c>
      <c r="AD1715">
        <f>AC1715/AY1715</f>
        <v>1.7621984859165722</v>
      </c>
      <c r="AE1715">
        <v>1923.528</v>
      </c>
      <c r="AF1715">
        <f>AE1715/AY1715</f>
        <v>3.6846936586262913E-3</v>
      </c>
      <c r="AG1715">
        <f>LN(AE1715+1)/LN(AY1715)</f>
        <v>0.57441381764170663</v>
      </c>
      <c r="AH1715">
        <v>1</v>
      </c>
      <c r="AI1715">
        <v>0</v>
      </c>
      <c r="AJ1715">
        <v>0</v>
      </c>
      <c r="AK1715">
        <v>1</v>
      </c>
      <c r="AL1715">
        <v>1</v>
      </c>
      <c r="AM1715" s="1">
        <f>(AI1715+AK1715+AJ1715)*(0.75+0.25*AL1715)</f>
        <v>1</v>
      </c>
      <c r="AN1715">
        <v>0</v>
      </c>
      <c r="AO1715">
        <v>0</v>
      </c>
      <c r="AP1715">
        <v>0.75</v>
      </c>
      <c r="AQ1715">
        <v>1</v>
      </c>
      <c r="AR1715">
        <v>0</v>
      </c>
      <c r="AS1715">
        <f>IF(AR1715&gt;0.75,AR1715,0)</f>
        <v>0</v>
      </c>
      <c r="AT1715">
        <v>0</v>
      </c>
      <c r="AU1715" t="s">
        <v>90</v>
      </c>
      <c r="AV1715">
        <v>1</v>
      </c>
      <c r="AW1715">
        <v>0</v>
      </c>
      <c r="AX1715">
        <v>0</v>
      </c>
      <c r="AY1715">
        <v>522032</v>
      </c>
    </row>
    <row r="1716" spans="1:51" ht="12.75" customHeight="1" x14ac:dyDescent="0.2">
      <c r="A1716" t="s">
        <v>50</v>
      </c>
      <c r="B1716">
        <v>2007</v>
      </c>
      <c r="C1716" t="s">
        <v>90</v>
      </c>
      <c r="D1716" t="s">
        <v>90</v>
      </c>
      <c r="E1716">
        <v>0</v>
      </c>
      <c r="F1716">
        <v>0</v>
      </c>
      <c r="G1716">
        <v>1</v>
      </c>
      <c r="H1716">
        <v>1</v>
      </c>
      <c r="I1716" s="1">
        <f>G1716+H1716</f>
        <v>2</v>
      </c>
      <c r="J1716">
        <v>0</v>
      </c>
      <c r="K1716">
        <v>1</v>
      </c>
      <c r="L1716" t="s">
        <v>90</v>
      </c>
      <c r="M1716">
        <v>0</v>
      </c>
      <c r="N1716" t="s">
        <v>90</v>
      </c>
      <c r="O1716">
        <v>1</v>
      </c>
      <c r="P1716">
        <v>1</v>
      </c>
      <c r="Q1716">
        <v>1</v>
      </c>
      <c r="R1716">
        <v>0</v>
      </c>
      <c r="S1716" t="s">
        <v>90</v>
      </c>
      <c r="T1716">
        <v>0</v>
      </c>
      <c r="U1716">
        <v>1</v>
      </c>
      <c r="V1716">
        <v>1</v>
      </c>
      <c r="W1716">
        <v>1</v>
      </c>
      <c r="X1716">
        <v>1</v>
      </c>
      <c r="Y1716">
        <v>1</v>
      </c>
      <c r="Z1716">
        <v>1</v>
      </c>
      <c r="AA1716">
        <v>0</v>
      </c>
      <c r="AB1716">
        <v>0</v>
      </c>
      <c r="AC1716">
        <v>837362</v>
      </c>
      <c r="AD1716">
        <f>AC1716/AY1716</f>
        <v>3.9221988542949884</v>
      </c>
      <c r="AE1716">
        <v>2642.3510000000001</v>
      </c>
      <c r="AF1716">
        <f>AE1716/AY1716</f>
        <v>1.2376757083370415E-2</v>
      </c>
      <c r="AG1716">
        <f>LN(AE1716+1)/LN(AY1716)</f>
        <v>0.64212957189358344</v>
      </c>
      <c r="AH1716">
        <v>0.5</v>
      </c>
      <c r="AI1716">
        <v>1</v>
      </c>
      <c r="AJ1716">
        <v>1</v>
      </c>
      <c r="AK1716">
        <v>1</v>
      </c>
      <c r="AL1716">
        <v>1</v>
      </c>
      <c r="AM1716" s="1">
        <f>(AI1716+AK1716+AJ1716)*(0.75+0.25*AL1716)</f>
        <v>3</v>
      </c>
      <c r="AN1716">
        <v>0</v>
      </c>
      <c r="AO1716">
        <v>0</v>
      </c>
      <c r="AP1716">
        <v>0</v>
      </c>
      <c r="AQ1716">
        <v>0</v>
      </c>
      <c r="AR1716">
        <v>0</v>
      </c>
      <c r="AS1716">
        <f>IF(AR1716&gt;0.75,AR1716,0)</f>
        <v>0</v>
      </c>
      <c r="AT1716">
        <v>0</v>
      </c>
      <c r="AU1716" t="s">
        <v>90</v>
      </c>
      <c r="AV1716">
        <v>0</v>
      </c>
      <c r="AW1716">
        <v>0</v>
      </c>
      <c r="AX1716">
        <v>0</v>
      </c>
      <c r="AY1716">
        <v>213493</v>
      </c>
    </row>
    <row r="1717" spans="1:51" ht="12.75" customHeight="1" x14ac:dyDescent="0.2">
      <c r="A1717" t="s">
        <v>51</v>
      </c>
      <c r="B1717">
        <v>2007</v>
      </c>
      <c r="C1717" t="s">
        <v>90</v>
      </c>
      <c r="D1717" t="s">
        <v>90</v>
      </c>
      <c r="E1717">
        <v>0</v>
      </c>
      <c r="F1717">
        <v>0</v>
      </c>
      <c r="G1717">
        <v>1</v>
      </c>
      <c r="H1717">
        <v>1</v>
      </c>
      <c r="I1717" s="1">
        <f>G1717+H1717</f>
        <v>2</v>
      </c>
      <c r="J1717">
        <v>0</v>
      </c>
      <c r="K1717">
        <v>0</v>
      </c>
      <c r="L1717" t="s">
        <v>90</v>
      </c>
      <c r="M1717">
        <v>0</v>
      </c>
      <c r="N1717" t="s">
        <v>90</v>
      </c>
      <c r="O1717">
        <v>1</v>
      </c>
      <c r="P1717">
        <v>0</v>
      </c>
      <c r="Q1717">
        <v>1</v>
      </c>
      <c r="R1717">
        <v>0</v>
      </c>
      <c r="S1717" t="s">
        <v>90</v>
      </c>
      <c r="T1717">
        <v>0.5</v>
      </c>
      <c r="U1717">
        <v>0</v>
      </c>
      <c r="V1717">
        <v>0</v>
      </c>
      <c r="W1717">
        <v>1</v>
      </c>
      <c r="X1717">
        <v>1</v>
      </c>
      <c r="Y1717">
        <v>1</v>
      </c>
      <c r="Z1717">
        <v>1</v>
      </c>
      <c r="AA1717">
        <v>0</v>
      </c>
      <c r="AB1717">
        <v>0</v>
      </c>
      <c r="AC1717">
        <v>282597</v>
      </c>
      <c r="AD1717">
        <f>AC1717/AY1717</f>
        <v>2.6509042812652432</v>
      </c>
      <c r="AE1717">
        <f>459.888+860.077</f>
        <v>1319.9649999999999</v>
      </c>
      <c r="AF1717">
        <f>AE1717/AY1717</f>
        <v>1.2381946268432703E-2</v>
      </c>
      <c r="AG1717">
        <f>LN(AE1717+1)/LN(AY1717)</f>
        <v>0.62073029153257309</v>
      </c>
      <c r="AH1717">
        <v>0</v>
      </c>
      <c r="AI1717">
        <v>0</v>
      </c>
      <c r="AJ1717">
        <v>0</v>
      </c>
      <c r="AK1717">
        <v>1</v>
      </c>
      <c r="AL1717">
        <v>1</v>
      </c>
      <c r="AM1717" s="1">
        <f>(AI1717+AK1717+AJ1717)*(0.75+0.25*AL1717)</f>
        <v>1</v>
      </c>
      <c r="AN1717">
        <v>0</v>
      </c>
      <c r="AO1717">
        <v>0</v>
      </c>
      <c r="AP1717">
        <v>0</v>
      </c>
      <c r="AQ1717">
        <v>0.5</v>
      </c>
      <c r="AR1717">
        <v>0</v>
      </c>
      <c r="AS1717">
        <f>IF(AR1717&gt;0.75,AR1717,0)</f>
        <v>0</v>
      </c>
      <c r="AT1717">
        <v>0</v>
      </c>
      <c r="AU1717" t="s">
        <v>90</v>
      </c>
      <c r="AV1717">
        <v>0</v>
      </c>
      <c r="AW1717">
        <v>0</v>
      </c>
      <c r="AX1717">
        <v>1</v>
      </c>
      <c r="AY1717">
        <v>106604</v>
      </c>
    </row>
    <row r="1718" spans="1:51" ht="12.75" customHeight="1" x14ac:dyDescent="0.2">
      <c r="A1718" t="s">
        <v>52</v>
      </c>
      <c r="B1718">
        <v>2007</v>
      </c>
      <c r="C1718" t="s">
        <v>90</v>
      </c>
      <c r="D1718" t="s">
        <v>90</v>
      </c>
      <c r="E1718">
        <v>0</v>
      </c>
      <c r="F1718">
        <v>0</v>
      </c>
      <c r="G1718">
        <v>1</v>
      </c>
      <c r="H1718">
        <v>0</v>
      </c>
      <c r="I1718" s="1">
        <f>G1718+H1718</f>
        <v>1</v>
      </c>
      <c r="J1718">
        <v>0</v>
      </c>
      <c r="K1718">
        <v>1</v>
      </c>
      <c r="L1718" t="s">
        <v>90</v>
      </c>
      <c r="M1718">
        <v>0</v>
      </c>
      <c r="N1718" t="s">
        <v>90</v>
      </c>
      <c r="O1718">
        <v>1</v>
      </c>
      <c r="P1718">
        <v>1</v>
      </c>
      <c r="Q1718">
        <v>1</v>
      </c>
      <c r="R1718">
        <v>2</v>
      </c>
      <c r="S1718" t="s">
        <v>90</v>
      </c>
      <c r="T1718">
        <v>0</v>
      </c>
      <c r="U1718">
        <v>1</v>
      </c>
      <c r="V1718">
        <v>0</v>
      </c>
      <c r="W1718">
        <v>0</v>
      </c>
      <c r="X1718">
        <v>0</v>
      </c>
      <c r="Y1718">
        <v>1</v>
      </c>
      <c r="Z1718">
        <v>1</v>
      </c>
      <c r="AA1718">
        <v>0</v>
      </c>
      <c r="AB1718">
        <v>0</v>
      </c>
      <c r="AC1718">
        <v>3295</v>
      </c>
      <c r="AD1718">
        <f>AC1718/AY1718</f>
        <v>3.2116574881816851E-2</v>
      </c>
      <c r="AE1718">
        <v>0</v>
      </c>
      <c r="AF1718">
        <f>AE1718/AY1718</f>
        <v>0</v>
      </c>
      <c r="AG1718">
        <f>LN(AE1718+1)/LN(AY1718)</f>
        <v>0</v>
      </c>
      <c r="AH1718">
        <v>1</v>
      </c>
      <c r="AI1718">
        <v>0</v>
      </c>
      <c r="AJ1718">
        <v>1</v>
      </c>
      <c r="AK1718">
        <v>1</v>
      </c>
      <c r="AL1718">
        <v>0</v>
      </c>
      <c r="AM1718" s="1">
        <f>(AI1718+AK1718+AJ1718)*(0.75+0.25*AL1718)</f>
        <v>1.5</v>
      </c>
      <c r="AN1718">
        <v>0</v>
      </c>
      <c r="AO1718">
        <v>0</v>
      </c>
      <c r="AP1718">
        <v>0</v>
      </c>
      <c r="AQ1718">
        <v>0</v>
      </c>
      <c r="AR1718">
        <v>2</v>
      </c>
      <c r="AS1718">
        <f>IF(AR1718&gt;0.75,AR1718,0)</f>
        <v>2</v>
      </c>
      <c r="AT1718">
        <v>0</v>
      </c>
      <c r="AU1718" t="s">
        <v>90</v>
      </c>
      <c r="AV1718">
        <v>1</v>
      </c>
      <c r="AW1718">
        <v>0</v>
      </c>
      <c r="AX1718">
        <v>0</v>
      </c>
      <c r="AY1718">
        <v>102595</v>
      </c>
    </row>
    <row r="1719" spans="1:51" ht="12.75" customHeight="1" x14ac:dyDescent="0.2">
      <c r="A1719" t="s">
        <v>53</v>
      </c>
      <c r="B1719">
        <v>2007</v>
      </c>
      <c r="C1719" t="s">
        <v>90</v>
      </c>
      <c r="D1719" t="s">
        <v>90</v>
      </c>
      <c r="E1719">
        <v>0</v>
      </c>
      <c r="F1719">
        <v>0</v>
      </c>
      <c r="G1719">
        <v>1</v>
      </c>
      <c r="H1719">
        <v>1</v>
      </c>
      <c r="I1719" s="1">
        <f>G1719+H1719</f>
        <v>2</v>
      </c>
      <c r="J1719">
        <v>0</v>
      </c>
      <c r="K1719">
        <v>1</v>
      </c>
      <c r="L1719" t="s">
        <v>90</v>
      </c>
      <c r="M1719">
        <v>0</v>
      </c>
      <c r="N1719" t="s">
        <v>90</v>
      </c>
      <c r="O1719">
        <v>1</v>
      </c>
      <c r="P1719">
        <v>1</v>
      </c>
      <c r="Q1719">
        <v>1</v>
      </c>
      <c r="R1719">
        <v>0</v>
      </c>
      <c r="S1719" t="s">
        <v>90</v>
      </c>
      <c r="T1719">
        <v>1</v>
      </c>
      <c r="U1719">
        <v>1</v>
      </c>
      <c r="V1719">
        <v>0</v>
      </c>
      <c r="W1719">
        <v>0</v>
      </c>
      <c r="X1719">
        <v>0</v>
      </c>
      <c r="Y1719">
        <v>1</v>
      </c>
      <c r="Z1719">
        <v>1</v>
      </c>
      <c r="AA1719">
        <v>0</v>
      </c>
      <c r="AB1719">
        <v>0</v>
      </c>
      <c r="AC1719">
        <v>6074</v>
      </c>
      <c r="AD1719">
        <f>AC1719/AY1719</f>
        <v>4.595839985472485E-2</v>
      </c>
      <c r="AE1719">
        <v>0</v>
      </c>
      <c r="AF1719">
        <f>AE1719/AY1719</f>
        <v>0</v>
      </c>
      <c r="AG1719">
        <f>LN(AE1719+1)/LN(AY1719)</f>
        <v>0</v>
      </c>
      <c r="AH1719">
        <v>0</v>
      </c>
      <c r="AI1719">
        <v>0</v>
      </c>
      <c r="AJ1719">
        <v>1</v>
      </c>
      <c r="AK1719">
        <v>1</v>
      </c>
      <c r="AL1719">
        <v>1</v>
      </c>
      <c r="AM1719" s="1">
        <f>(AI1719+AK1719+AJ1719)*(0.75+0.25*AL1719)</f>
        <v>2</v>
      </c>
      <c r="AN1719">
        <v>0</v>
      </c>
      <c r="AO1719">
        <v>0</v>
      </c>
      <c r="AP1719">
        <v>0</v>
      </c>
      <c r="AQ1719">
        <v>0</v>
      </c>
      <c r="AR1719">
        <v>0</v>
      </c>
      <c r="AS1719">
        <f>IF(AR1719&gt;0.75,AR1719,0)</f>
        <v>0</v>
      </c>
      <c r="AT1719">
        <v>0</v>
      </c>
      <c r="AU1719" t="s">
        <v>90</v>
      </c>
      <c r="AV1719">
        <v>0.5</v>
      </c>
      <c r="AW1719">
        <v>0</v>
      </c>
      <c r="AX1719">
        <v>1</v>
      </c>
      <c r="AY1719">
        <v>132163</v>
      </c>
    </row>
    <row r="1720" spans="1:51" ht="12.75" customHeight="1" x14ac:dyDescent="0.2">
      <c r="A1720" t="s">
        <v>54</v>
      </c>
      <c r="B1720">
        <v>2007</v>
      </c>
      <c r="C1720" t="s">
        <v>90</v>
      </c>
      <c r="D1720" t="s">
        <v>90</v>
      </c>
      <c r="E1720">
        <v>0</v>
      </c>
      <c r="F1720">
        <v>0</v>
      </c>
      <c r="G1720">
        <v>1</v>
      </c>
      <c r="H1720">
        <v>1</v>
      </c>
      <c r="I1720" s="1">
        <f>G1720+H1720</f>
        <v>2</v>
      </c>
      <c r="J1720">
        <v>1</v>
      </c>
      <c r="K1720">
        <v>1</v>
      </c>
      <c r="L1720" t="s">
        <v>90</v>
      </c>
      <c r="M1720">
        <v>0</v>
      </c>
      <c r="N1720" t="s">
        <v>90</v>
      </c>
      <c r="O1720">
        <v>1</v>
      </c>
      <c r="P1720">
        <v>1</v>
      </c>
      <c r="Q1720">
        <v>1</v>
      </c>
      <c r="R1720">
        <v>0</v>
      </c>
      <c r="S1720" t="s">
        <v>90</v>
      </c>
      <c r="T1720">
        <v>1</v>
      </c>
      <c r="U1720">
        <v>1</v>
      </c>
      <c r="V1720">
        <v>1</v>
      </c>
      <c r="W1720">
        <v>1</v>
      </c>
      <c r="X1720">
        <v>1</v>
      </c>
      <c r="Y1720">
        <v>1</v>
      </c>
      <c r="Z1720">
        <v>1</v>
      </c>
      <c r="AA1720">
        <v>1</v>
      </c>
      <c r="AB1720">
        <v>0</v>
      </c>
      <c r="AC1720">
        <v>793095</v>
      </c>
      <c r="AD1720">
        <f>AC1720/AY1720</f>
        <v>5.3212852752915287</v>
      </c>
      <c r="AE1720">
        <f>365.89+1781.965+398.871+684.726</f>
        <v>3231.4520000000002</v>
      </c>
      <c r="AF1720">
        <f>AE1720/AY1720</f>
        <v>2.1681485755693029E-2</v>
      </c>
      <c r="AG1720">
        <f>LN(AE1720+1)/LN(AY1720)</f>
        <v>0.67839216807453506</v>
      </c>
      <c r="AH1720">
        <v>0</v>
      </c>
      <c r="AI1720">
        <v>1</v>
      </c>
      <c r="AJ1720">
        <v>1</v>
      </c>
      <c r="AK1720">
        <v>1</v>
      </c>
      <c r="AL1720">
        <v>0</v>
      </c>
      <c r="AM1720" s="1">
        <f>(AI1720+AK1720+AJ1720)*(0.75+0.25*AL1720)</f>
        <v>2.25</v>
      </c>
      <c r="AN1720">
        <v>0</v>
      </c>
      <c r="AO1720">
        <v>0</v>
      </c>
      <c r="AP1720">
        <v>0</v>
      </c>
      <c r="AQ1720">
        <v>1</v>
      </c>
      <c r="AR1720">
        <v>1</v>
      </c>
      <c r="AS1720">
        <f>IF(AR1720&gt;0.75,AR1720,0)</f>
        <v>1</v>
      </c>
      <c r="AT1720">
        <v>0</v>
      </c>
      <c r="AU1720" t="s">
        <v>90</v>
      </c>
      <c r="AV1720">
        <v>0</v>
      </c>
      <c r="AW1720">
        <v>0</v>
      </c>
      <c r="AX1720">
        <v>1</v>
      </c>
      <c r="AY1720">
        <v>149042</v>
      </c>
    </row>
    <row r="1721" spans="1:51" ht="12.75" customHeight="1" x14ac:dyDescent="0.2">
      <c r="A1721" t="s">
        <v>55</v>
      </c>
      <c r="B1721">
        <v>2007</v>
      </c>
      <c r="C1721" t="s">
        <v>90</v>
      </c>
      <c r="D1721" t="s">
        <v>90</v>
      </c>
      <c r="E1721">
        <v>0</v>
      </c>
      <c r="F1721">
        <v>0</v>
      </c>
      <c r="G1721">
        <v>1</v>
      </c>
      <c r="H1721">
        <v>1</v>
      </c>
      <c r="I1721" s="1">
        <f>G1721+H1721</f>
        <v>2</v>
      </c>
      <c r="J1721">
        <v>0</v>
      </c>
      <c r="K1721">
        <v>1</v>
      </c>
      <c r="L1721" t="s">
        <v>90</v>
      </c>
      <c r="M1721">
        <v>0</v>
      </c>
      <c r="N1721" t="s">
        <v>90</v>
      </c>
      <c r="O1721">
        <v>1</v>
      </c>
      <c r="P1721">
        <v>1</v>
      </c>
      <c r="Q1721">
        <v>1</v>
      </c>
      <c r="R1721">
        <v>2</v>
      </c>
      <c r="S1721" t="s">
        <v>90</v>
      </c>
      <c r="T1721">
        <v>1</v>
      </c>
      <c r="U1721" t="s">
        <v>90</v>
      </c>
      <c r="V1721">
        <v>0</v>
      </c>
      <c r="W1721">
        <v>1</v>
      </c>
      <c r="X1721">
        <v>0</v>
      </c>
      <c r="Y1721">
        <v>1</v>
      </c>
      <c r="Z1721">
        <v>1</v>
      </c>
      <c r="AA1721">
        <v>0</v>
      </c>
      <c r="AB1721">
        <v>0</v>
      </c>
      <c r="AC1721">
        <v>23418</v>
      </c>
      <c r="AD1721">
        <f>AC1721/AY1721</f>
        <v>0.50810057865925495</v>
      </c>
      <c r="AE1721">
        <v>609.73400000000004</v>
      </c>
      <c r="AF1721">
        <f>AE1721/AY1721</f>
        <v>1.3229404655744391E-2</v>
      </c>
      <c r="AG1721">
        <f>LN(AE1721+1)/LN(AY1721)</f>
        <v>0.59736084380307752</v>
      </c>
      <c r="AH1721">
        <v>1</v>
      </c>
      <c r="AI1721">
        <v>0</v>
      </c>
      <c r="AJ1721">
        <v>0</v>
      </c>
      <c r="AK1721">
        <v>1</v>
      </c>
      <c r="AL1721">
        <v>1</v>
      </c>
      <c r="AM1721" s="1">
        <f>(AI1721+AK1721+AJ1721)*(0.75+0.25*AL1721)</f>
        <v>1</v>
      </c>
      <c r="AN1721">
        <v>0</v>
      </c>
      <c r="AO1721">
        <v>0</v>
      </c>
      <c r="AP1721">
        <v>0</v>
      </c>
      <c r="AQ1721">
        <v>0</v>
      </c>
      <c r="AR1721">
        <v>0</v>
      </c>
      <c r="AS1721">
        <f>IF(AR1721&gt;0.75,AR1721,0)</f>
        <v>0</v>
      </c>
      <c r="AT1721">
        <v>0</v>
      </c>
      <c r="AU1721" t="s">
        <v>90</v>
      </c>
      <c r="AV1721">
        <v>0</v>
      </c>
      <c r="AW1721">
        <v>0</v>
      </c>
      <c r="AX1721">
        <v>0</v>
      </c>
      <c r="AY1721">
        <v>46089.3</v>
      </c>
    </row>
    <row r="1722" spans="1:51" ht="12.75" customHeight="1" x14ac:dyDescent="0.2">
      <c r="A1722" t="s">
        <v>56</v>
      </c>
      <c r="B1722">
        <v>2007</v>
      </c>
      <c r="C1722" t="s">
        <v>90</v>
      </c>
      <c r="D1722" t="s">
        <v>90</v>
      </c>
      <c r="E1722">
        <v>0</v>
      </c>
      <c r="F1722">
        <v>0</v>
      </c>
      <c r="G1722">
        <v>1</v>
      </c>
      <c r="H1722">
        <v>1</v>
      </c>
      <c r="I1722" s="1">
        <f>G1722+H1722</f>
        <v>2</v>
      </c>
      <c r="J1722">
        <v>1</v>
      </c>
      <c r="K1722">
        <v>1</v>
      </c>
      <c r="L1722" t="s">
        <v>90</v>
      </c>
      <c r="M1722">
        <v>0</v>
      </c>
      <c r="N1722" t="s">
        <v>90</v>
      </c>
      <c r="O1722">
        <v>1</v>
      </c>
      <c r="P1722">
        <v>1</v>
      </c>
      <c r="Q1722">
        <v>1</v>
      </c>
      <c r="R1722">
        <v>2</v>
      </c>
      <c r="S1722" t="s">
        <v>90</v>
      </c>
      <c r="T1722">
        <v>0</v>
      </c>
      <c r="U1722">
        <v>1</v>
      </c>
      <c r="V1722">
        <v>0</v>
      </c>
      <c r="W1722">
        <v>0</v>
      </c>
      <c r="X1722">
        <v>0</v>
      </c>
      <c r="Y1722">
        <v>1</v>
      </c>
      <c r="Z1722">
        <v>1</v>
      </c>
      <c r="AA1722">
        <v>0.25</v>
      </c>
      <c r="AB1722">
        <v>0</v>
      </c>
      <c r="AC1722">
        <v>26400</v>
      </c>
      <c r="AD1722">
        <f>AC1722/AY1722</f>
        <v>9.8900481390600703E-2</v>
      </c>
      <c r="AH1722">
        <v>0</v>
      </c>
      <c r="AI1722">
        <v>0</v>
      </c>
      <c r="AJ1722">
        <v>1</v>
      </c>
      <c r="AK1722">
        <v>1</v>
      </c>
      <c r="AL1722">
        <v>1</v>
      </c>
      <c r="AM1722" s="1">
        <f>(AI1722+AK1722+AJ1722)*(0.75+0.25*AL1722)</f>
        <v>2</v>
      </c>
      <c r="AN1722">
        <v>0</v>
      </c>
      <c r="AO1722">
        <v>0</v>
      </c>
      <c r="AP1722">
        <v>0</v>
      </c>
      <c r="AQ1722">
        <v>1</v>
      </c>
      <c r="AR1722">
        <v>0</v>
      </c>
      <c r="AS1722">
        <f>IF(AR1722&gt;0.75,AR1722,0)</f>
        <v>0</v>
      </c>
      <c r="AT1722">
        <v>0</v>
      </c>
      <c r="AU1722" t="s">
        <v>90</v>
      </c>
      <c r="AV1722">
        <v>0</v>
      </c>
      <c r="AW1722">
        <v>0</v>
      </c>
      <c r="AX1722">
        <v>1</v>
      </c>
      <c r="AY1722">
        <v>266935</v>
      </c>
    </row>
    <row r="1723" spans="1:51" ht="12.75" customHeight="1" x14ac:dyDescent="0.2">
      <c r="A1723" t="s">
        <v>57</v>
      </c>
      <c r="B1723">
        <v>2007</v>
      </c>
      <c r="C1723" t="s">
        <v>90</v>
      </c>
      <c r="D1723" t="s">
        <v>90</v>
      </c>
      <c r="E1723">
        <v>0</v>
      </c>
      <c r="F1723">
        <v>0</v>
      </c>
      <c r="G1723">
        <v>1</v>
      </c>
      <c r="H1723">
        <v>0</v>
      </c>
      <c r="I1723" s="1">
        <f>G1723+H1723</f>
        <v>1</v>
      </c>
      <c r="J1723">
        <v>1</v>
      </c>
      <c r="K1723">
        <v>1</v>
      </c>
      <c r="L1723" t="s">
        <v>90</v>
      </c>
      <c r="M1723">
        <v>0</v>
      </c>
      <c r="N1723" t="s">
        <v>90</v>
      </c>
      <c r="O1723">
        <v>1</v>
      </c>
      <c r="P1723">
        <v>1</v>
      </c>
      <c r="Q1723">
        <v>1</v>
      </c>
      <c r="R1723">
        <v>1</v>
      </c>
      <c r="S1723" t="s">
        <v>90</v>
      </c>
      <c r="T1723">
        <v>0</v>
      </c>
      <c r="U1723">
        <v>0</v>
      </c>
      <c r="V1723">
        <v>0</v>
      </c>
      <c r="W1723">
        <v>0</v>
      </c>
      <c r="X1723">
        <v>0</v>
      </c>
      <c r="Y1723">
        <v>1</v>
      </c>
      <c r="Z1723">
        <v>1</v>
      </c>
      <c r="AA1723">
        <v>0</v>
      </c>
      <c r="AB1723">
        <v>0</v>
      </c>
      <c r="AC1723">
        <v>7664</v>
      </c>
      <c r="AD1723">
        <f>AC1723/AY1723</f>
        <v>2.4299764738707774E-2</v>
      </c>
      <c r="AE1723">
        <v>0</v>
      </c>
      <c r="AF1723">
        <f>AE1723/AY1723</f>
        <v>0</v>
      </c>
      <c r="AG1723">
        <f>LN(AE1723+1)/LN(AY1723)</f>
        <v>0</v>
      </c>
      <c r="AH1723">
        <v>1</v>
      </c>
      <c r="AI1723">
        <v>0</v>
      </c>
      <c r="AJ1723">
        <v>0</v>
      </c>
      <c r="AK1723">
        <v>0</v>
      </c>
      <c r="AL1723">
        <v>0</v>
      </c>
      <c r="AM1723" s="1">
        <f>(AI1723+AK1723+AJ1723)*(0.75+0.25*AL1723)</f>
        <v>0</v>
      </c>
      <c r="AN1723">
        <v>0</v>
      </c>
      <c r="AO1723">
        <v>0</v>
      </c>
      <c r="AP1723">
        <v>0</v>
      </c>
      <c r="AQ1723">
        <v>1</v>
      </c>
      <c r="AR1723">
        <v>0</v>
      </c>
      <c r="AS1723">
        <f>IF(AR1723&gt;0.75,AR1723,0)</f>
        <v>0</v>
      </c>
      <c r="AT1723">
        <v>0</v>
      </c>
      <c r="AU1723" t="s">
        <v>90</v>
      </c>
      <c r="AV1723">
        <v>0</v>
      </c>
      <c r="AW1723">
        <v>0</v>
      </c>
      <c r="AX1723">
        <v>1</v>
      </c>
      <c r="AY1723">
        <v>315394</v>
      </c>
    </row>
    <row r="1724" spans="1:51" ht="12.75" customHeight="1" x14ac:dyDescent="0.2">
      <c r="A1724" t="s">
        <v>58</v>
      </c>
      <c r="B1724">
        <v>2007</v>
      </c>
      <c r="C1724" t="s">
        <v>90</v>
      </c>
      <c r="D1724" t="s">
        <v>90</v>
      </c>
      <c r="E1724">
        <v>0</v>
      </c>
      <c r="F1724">
        <v>0</v>
      </c>
      <c r="G1724">
        <v>1</v>
      </c>
      <c r="H1724">
        <v>1</v>
      </c>
      <c r="I1724" s="1">
        <f>G1724+H1724</f>
        <v>2</v>
      </c>
      <c r="J1724">
        <v>1</v>
      </c>
      <c r="K1724">
        <v>1</v>
      </c>
      <c r="L1724" t="s">
        <v>90</v>
      </c>
      <c r="M1724">
        <v>0</v>
      </c>
      <c r="N1724" t="s">
        <v>90</v>
      </c>
      <c r="O1724">
        <v>1</v>
      </c>
      <c r="P1724">
        <v>0</v>
      </c>
      <c r="Q1724">
        <v>1</v>
      </c>
      <c r="R1724">
        <v>0</v>
      </c>
      <c r="S1724" t="s">
        <v>90</v>
      </c>
      <c r="T1724">
        <v>1</v>
      </c>
      <c r="U1724">
        <v>0</v>
      </c>
      <c r="V1724">
        <v>0</v>
      </c>
      <c r="W1724">
        <v>0</v>
      </c>
      <c r="X1724">
        <v>1</v>
      </c>
      <c r="Y1724">
        <v>1</v>
      </c>
      <c r="Z1724">
        <v>1</v>
      </c>
      <c r="AA1724">
        <v>0</v>
      </c>
      <c r="AB1724">
        <v>0</v>
      </c>
      <c r="AC1724">
        <v>348294</v>
      </c>
      <c r="AD1724">
        <f>AC1724/AY1724</f>
        <v>1.0117502156869012</v>
      </c>
      <c r="AE1724">
        <v>1335.0160000000001</v>
      </c>
      <c r="AF1724">
        <f>AE1724/AY1724</f>
        <v>3.8780533857759938E-3</v>
      </c>
      <c r="AG1724">
        <f>LN(AE1724+1)/LN(AY1724)</f>
        <v>0.56454461493682939</v>
      </c>
      <c r="AH1724">
        <v>0</v>
      </c>
      <c r="AI1724">
        <v>0</v>
      </c>
      <c r="AJ1724">
        <v>1</v>
      </c>
      <c r="AK1724">
        <v>1</v>
      </c>
      <c r="AL1724">
        <v>1</v>
      </c>
      <c r="AM1724" s="1">
        <f>(AI1724+AK1724+AJ1724)*(0.75+0.25*AL1724)</f>
        <v>2</v>
      </c>
      <c r="AN1724">
        <v>0</v>
      </c>
      <c r="AO1724">
        <v>0</v>
      </c>
      <c r="AP1724">
        <v>0</v>
      </c>
      <c r="AQ1724">
        <v>0</v>
      </c>
      <c r="AR1724">
        <v>0</v>
      </c>
      <c r="AS1724">
        <f>IF(AR1724&gt;0.75,AR1724,0)</f>
        <v>0</v>
      </c>
      <c r="AT1724">
        <v>0</v>
      </c>
      <c r="AU1724" t="s">
        <v>90</v>
      </c>
      <c r="AV1724">
        <v>0</v>
      </c>
      <c r="AW1724">
        <v>0</v>
      </c>
      <c r="AX1724">
        <v>0</v>
      </c>
      <c r="AY1724">
        <v>344249</v>
      </c>
    </row>
    <row r="1725" spans="1:51" ht="12.75" customHeight="1" x14ac:dyDescent="0.2">
      <c r="A1725" t="s">
        <v>59</v>
      </c>
      <c r="B1725">
        <v>2007</v>
      </c>
      <c r="C1725" t="s">
        <v>90</v>
      </c>
      <c r="D1725" t="s">
        <v>90</v>
      </c>
      <c r="E1725">
        <v>0</v>
      </c>
      <c r="F1725">
        <v>0</v>
      </c>
      <c r="G1725">
        <v>1</v>
      </c>
      <c r="H1725">
        <v>0</v>
      </c>
      <c r="I1725" s="1">
        <f>G1725+H1725</f>
        <v>1</v>
      </c>
      <c r="J1725">
        <v>0</v>
      </c>
      <c r="K1725">
        <v>1</v>
      </c>
      <c r="L1725" t="s">
        <v>90</v>
      </c>
      <c r="M1725">
        <v>0</v>
      </c>
      <c r="N1725" t="s">
        <v>90</v>
      </c>
      <c r="O1725">
        <v>1</v>
      </c>
      <c r="P1725">
        <v>0</v>
      </c>
      <c r="Q1725">
        <v>1</v>
      </c>
      <c r="R1725">
        <v>2</v>
      </c>
      <c r="S1725" t="s">
        <v>90</v>
      </c>
      <c r="T1725">
        <v>1</v>
      </c>
      <c r="U1725">
        <v>0</v>
      </c>
      <c r="V1725">
        <v>0</v>
      </c>
      <c r="W1725">
        <v>0</v>
      </c>
      <c r="X1725">
        <v>0</v>
      </c>
      <c r="Y1725">
        <v>1</v>
      </c>
      <c r="Z1725">
        <v>1</v>
      </c>
      <c r="AA1725">
        <v>0</v>
      </c>
      <c r="AB1725">
        <v>0</v>
      </c>
      <c r="AC1725">
        <v>61012</v>
      </c>
      <c r="AD1725">
        <f>AC1725/AY1725</f>
        <v>0.28990658291123</v>
      </c>
      <c r="AE1725">
        <v>0</v>
      </c>
      <c r="AF1725">
        <f>AE1725/AY1725</f>
        <v>0</v>
      </c>
      <c r="AG1725">
        <f>LN(AE1725+1)/LN(AY1725)</f>
        <v>0</v>
      </c>
      <c r="AH1725">
        <v>1</v>
      </c>
      <c r="AI1725">
        <v>0</v>
      </c>
      <c r="AJ1725">
        <v>1</v>
      </c>
      <c r="AK1725">
        <v>1</v>
      </c>
      <c r="AL1725">
        <v>1</v>
      </c>
      <c r="AM1725" s="1">
        <f>(AI1725+AK1725+AJ1725)*(0.75+0.25*AL1725)</f>
        <v>2</v>
      </c>
      <c r="AN1725">
        <v>0</v>
      </c>
      <c r="AO1725">
        <v>0</v>
      </c>
      <c r="AP1725">
        <v>0</v>
      </c>
      <c r="AQ1725">
        <v>0</v>
      </c>
      <c r="AR1725">
        <v>0.75</v>
      </c>
      <c r="AS1725">
        <f>IF(AR1725&gt;0.75,AR1725,0)</f>
        <v>0</v>
      </c>
      <c r="AT1725">
        <v>0</v>
      </c>
      <c r="AU1725" t="s">
        <v>90</v>
      </c>
      <c r="AV1725">
        <v>0</v>
      </c>
      <c r="AW1725">
        <v>0</v>
      </c>
      <c r="AX1725">
        <v>1</v>
      </c>
      <c r="AY1725">
        <v>210454</v>
      </c>
    </row>
    <row r="1726" spans="1:51" ht="12.75" customHeight="1" x14ac:dyDescent="0.2">
      <c r="A1726" t="s">
        <v>60</v>
      </c>
      <c r="B1726">
        <v>2007</v>
      </c>
      <c r="C1726" t="s">
        <v>90</v>
      </c>
      <c r="D1726" t="s">
        <v>90</v>
      </c>
      <c r="E1726">
        <v>0</v>
      </c>
      <c r="F1726">
        <v>0</v>
      </c>
      <c r="G1726">
        <v>1</v>
      </c>
      <c r="H1726">
        <v>1</v>
      </c>
      <c r="I1726" s="1">
        <f>G1726+H1726</f>
        <v>2</v>
      </c>
      <c r="J1726">
        <v>1</v>
      </c>
      <c r="K1726">
        <v>1</v>
      </c>
      <c r="L1726" t="s">
        <v>90</v>
      </c>
      <c r="M1726">
        <v>0</v>
      </c>
      <c r="N1726" t="s">
        <v>90</v>
      </c>
      <c r="O1726">
        <v>0</v>
      </c>
      <c r="P1726">
        <v>1</v>
      </c>
      <c r="Q1726">
        <v>1</v>
      </c>
      <c r="R1726">
        <v>0</v>
      </c>
      <c r="S1726" t="s">
        <v>90</v>
      </c>
      <c r="T1726">
        <v>0</v>
      </c>
      <c r="U1726">
        <v>0</v>
      </c>
      <c r="V1726">
        <v>0</v>
      </c>
      <c r="W1726">
        <v>0</v>
      </c>
      <c r="X1726">
        <v>1</v>
      </c>
      <c r="Y1726">
        <v>0</v>
      </c>
      <c r="Z1726">
        <v>1</v>
      </c>
      <c r="AA1726">
        <v>0</v>
      </c>
      <c r="AB1726">
        <v>0</v>
      </c>
      <c r="AC1726">
        <v>210243</v>
      </c>
      <c r="AD1726">
        <f>AC1726/AY1726</f>
        <v>2.5164788471090951</v>
      </c>
      <c r="AE1726">
        <v>2891.5459999999998</v>
      </c>
      <c r="AF1726">
        <f>AE1726/AY1726</f>
        <v>3.4610019569940094E-2</v>
      </c>
      <c r="AG1726">
        <f>LN(AE1726+1)/LN(AY1726)</f>
        <v>0.70323663630359234</v>
      </c>
      <c r="AH1726">
        <v>0</v>
      </c>
      <c r="AI1726">
        <v>1</v>
      </c>
      <c r="AJ1726">
        <v>1</v>
      </c>
      <c r="AK1726">
        <v>1</v>
      </c>
      <c r="AL1726">
        <v>0</v>
      </c>
      <c r="AM1726" s="1">
        <f>(AI1726+AK1726+AJ1726)*(0.75+0.25*AL1726)</f>
        <v>2.25</v>
      </c>
      <c r="AN1726">
        <v>0</v>
      </c>
      <c r="AO1726">
        <v>0</v>
      </c>
      <c r="AP1726">
        <v>0</v>
      </c>
      <c r="AQ1726">
        <v>0</v>
      </c>
      <c r="AR1726">
        <v>0</v>
      </c>
      <c r="AS1726">
        <f>IF(AR1726&gt;0.75,AR1726,0)</f>
        <v>0</v>
      </c>
      <c r="AT1726">
        <v>0</v>
      </c>
      <c r="AU1726" t="s">
        <v>90</v>
      </c>
      <c r="AV1726">
        <v>0</v>
      </c>
      <c r="AW1726">
        <v>0</v>
      </c>
      <c r="AX1726">
        <v>1</v>
      </c>
      <c r="AY1726">
        <v>83546.5</v>
      </c>
    </row>
    <row r="1727" spans="1:51" x14ac:dyDescent="0.2">
      <c r="A1727" t="s">
        <v>61</v>
      </c>
      <c r="B1727">
        <v>2007</v>
      </c>
      <c r="C1727" t="s">
        <v>90</v>
      </c>
      <c r="D1727" t="s">
        <v>90</v>
      </c>
      <c r="E1727">
        <v>0</v>
      </c>
      <c r="F1727">
        <v>0</v>
      </c>
      <c r="G1727">
        <v>1</v>
      </c>
      <c r="H1727">
        <v>0</v>
      </c>
      <c r="I1727" s="1">
        <f>G1727+H1727</f>
        <v>1</v>
      </c>
      <c r="J1727">
        <v>1</v>
      </c>
      <c r="K1727">
        <v>1</v>
      </c>
      <c r="L1727" t="s">
        <v>90</v>
      </c>
      <c r="M1727">
        <v>0</v>
      </c>
      <c r="N1727" t="s">
        <v>90</v>
      </c>
      <c r="O1727">
        <v>0</v>
      </c>
      <c r="P1727">
        <v>1</v>
      </c>
      <c r="Q1727">
        <v>1</v>
      </c>
      <c r="R1727">
        <v>1</v>
      </c>
      <c r="S1727" t="s">
        <v>90</v>
      </c>
      <c r="T1727">
        <v>0</v>
      </c>
      <c r="U1727">
        <v>1</v>
      </c>
      <c r="V1727">
        <v>0</v>
      </c>
      <c r="W1727">
        <v>0</v>
      </c>
      <c r="X1727">
        <v>1</v>
      </c>
      <c r="Y1727">
        <v>0</v>
      </c>
      <c r="Z1727">
        <v>1</v>
      </c>
      <c r="AA1727">
        <v>0</v>
      </c>
      <c r="AB1727">
        <v>0</v>
      </c>
      <c r="AC1727">
        <v>398851</v>
      </c>
      <c r="AD1727">
        <f>AC1727/AY1727</f>
        <v>1.939182224815247</v>
      </c>
      <c r="AE1727">
        <v>1599.6859999999999</v>
      </c>
      <c r="AF1727">
        <f>AE1727/AY1727</f>
        <v>7.7775476468300271E-3</v>
      </c>
      <c r="AG1727">
        <f>LN(AE1727+1)/LN(AY1727)</f>
        <v>0.60308494557166836</v>
      </c>
      <c r="AH1727">
        <v>1</v>
      </c>
      <c r="AI1727">
        <v>1</v>
      </c>
      <c r="AJ1727">
        <v>1</v>
      </c>
      <c r="AK1727">
        <v>1</v>
      </c>
      <c r="AL1727">
        <v>0</v>
      </c>
      <c r="AM1727" s="1">
        <f>(AI1727+AK1727+AJ1727)*(0.75+0.25*AL1727)</f>
        <v>2.25</v>
      </c>
      <c r="AN1727">
        <v>0</v>
      </c>
      <c r="AO1727">
        <v>0</v>
      </c>
      <c r="AP1727">
        <v>0.5</v>
      </c>
      <c r="AQ1727">
        <v>0</v>
      </c>
      <c r="AR1727">
        <v>0</v>
      </c>
      <c r="AS1727">
        <f>IF(AR1727&gt;0.75,AR1727,0)</f>
        <v>0</v>
      </c>
      <c r="AT1727">
        <v>0</v>
      </c>
      <c r="AU1727" t="s">
        <v>90</v>
      </c>
      <c r="AV1727">
        <v>0</v>
      </c>
      <c r="AW1727">
        <v>0</v>
      </c>
      <c r="AX1727">
        <v>0</v>
      </c>
      <c r="AY1727">
        <v>205680</v>
      </c>
    </row>
    <row r="1728" spans="1:51" ht="12.75" customHeight="1" x14ac:dyDescent="0.2">
      <c r="A1728" t="s">
        <v>62</v>
      </c>
      <c r="B1728">
        <v>2007</v>
      </c>
      <c r="C1728" t="s">
        <v>90</v>
      </c>
      <c r="D1728" t="s">
        <v>90</v>
      </c>
      <c r="E1728">
        <v>0</v>
      </c>
      <c r="F1728">
        <v>0</v>
      </c>
      <c r="G1728">
        <v>1</v>
      </c>
      <c r="H1728">
        <v>0</v>
      </c>
      <c r="I1728" s="1">
        <f>G1728+H1728</f>
        <v>1</v>
      </c>
      <c r="J1728">
        <v>0</v>
      </c>
      <c r="K1728">
        <v>1</v>
      </c>
      <c r="L1728" t="s">
        <v>90</v>
      </c>
      <c r="M1728">
        <v>0</v>
      </c>
      <c r="N1728" t="s">
        <v>90</v>
      </c>
      <c r="O1728">
        <v>1</v>
      </c>
      <c r="P1728">
        <v>1</v>
      </c>
      <c r="Q1728">
        <v>1</v>
      </c>
      <c r="R1728">
        <v>0</v>
      </c>
      <c r="S1728" t="s">
        <v>90</v>
      </c>
      <c r="T1728">
        <v>1</v>
      </c>
      <c r="U1728">
        <v>0</v>
      </c>
      <c r="V1728">
        <v>1</v>
      </c>
      <c r="W1728">
        <v>0</v>
      </c>
      <c r="X1728">
        <v>0</v>
      </c>
      <c r="Y1728">
        <v>1</v>
      </c>
      <c r="Z1728">
        <v>1</v>
      </c>
      <c r="AA1728">
        <v>1</v>
      </c>
      <c r="AB1728">
        <v>0.5</v>
      </c>
      <c r="AC1728">
        <v>60315</v>
      </c>
      <c r="AD1728">
        <f>AC1728/AY1728</f>
        <v>1.9397133925929737</v>
      </c>
      <c r="AE1728">
        <v>0</v>
      </c>
      <c r="AF1728">
        <f>AE1728/AY1728</f>
        <v>0</v>
      </c>
      <c r="AG1728">
        <f>LN(AE1728+1)/LN(AY1728)</f>
        <v>0</v>
      </c>
      <c r="AH1728">
        <v>0</v>
      </c>
      <c r="AI1728">
        <v>0</v>
      </c>
      <c r="AJ1728">
        <v>1</v>
      </c>
      <c r="AK1728">
        <v>1</v>
      </c>
      <c r="AL1728">
        <v>0</v>
      </c>
      <c r="AM1728" s="1">
        <f>(AI1728+AK1728+AJ1728)*(0.75+0.25*AL1728)</f>
        <v>1.5</v>
      </c>
      <c r="AN1728">
        <v>0</v>
      </c>
      <c r="AO1728">
        <v>0</v>
      </c>
      <c r="AP1728">
        <v>0</v>
      </c>
      <c r="AQ1728">
        <v>1</v>
      </c>
      <c r="AR1728">
        <v>0</v>
      </c>
      <c r="AS1728">
        <f>IF(AR1728&gt;0.75,AR1728,0)</f>
        <v>0</v>
      </c>
      <c r="AT1728">
        <v>0</v>
      </c>
      <c r="AU1728" t="s">
        <v>90</v>
      </c>
      <c r="AV1728">
        <v>0</v>
      </c>
      <c r="AW1728">
        <v>0</v>
      </c>
      <c r="AX1728">
        <v>1</v>
      </c>
      <c r="AY1728">
        <v>31094.799999999999</v>
      </c>
    </row>
    <row r="1729" spans="1:51" ht="12.75" customHeight="1" x14ac:dyDescent="0.2">
      <c r="A1729" t="s">
        <v>64</v>
      </c>
      <c r="B1729">
        <v>2007</v>
      </c>
      <c r="C1729" t="s">
        <v>90</v>
      </c>
      <c r="D1729" t="s">
        <v>90</v>
      </c>
      <c r="E1729">
        <v>0</v>
      </c>
      <c r="F1729">
        <v>0</v>
      </c>
      <c r="G1729">
        <v>1</v>
      </c>
      <c r="H1729">
        <v>0</v>
      </c>
      <c r="I1729" s="1">
        <f>G1729+H1729</f>
        <v>1</v>
      </c>
      <c r="J1729">
        <v>1</v>
      </c>
      <c r="K1729">
        <v>1</v>
      </c>
      <c r="L1729" t="s">
        <v>90</v>
      </c>
      <c r="M1729">
        <v>0</v>
      </c>
      <c r="N1729" t="s">
        <v>90</v>
      </c>
      <c r="O1729">
        <v>1</v>
      </c>
      <c r="P1729">
        <v>1</v>
      </c>
      <c r="Q1729">
        <v>1</v>
      </c>
      <c r="R1729">
        <v>0</v>
      </c>
      <c r="S1729" t="s">
        <v>90</v>
      </c>
      <c r="T1729">
        <v>0</v>
      </c>
      <c r="U1729">
        <v>0</v>
      </c>
      <c r="V1729">
        <v>0</v>
      </c>
      <c r="W1729">
        <v>0</v>
      </c>
      <c r="X1729">
        <v>0</v>
      </c>
      <c r="Y1729">
        <v>1</v>
      </c>
      <c r="Z1729">
        <v>1</v>
      </c>
      <c r="AA1729">
        <v>0</v>
      </c>
      <c r="AB1729">
        <v>0</v>
      </c>
      <c r="AC1729">
        <v>5754</v>
      </c>
      <c r="AD1729">
        <f>AC1729/AY1729</f>
        <v>8.7361571232930799E-2</v>
      </c>
      <c r="AE1729">
        <v>0</v>
      </c>
      <c r="AF1729">
        <f>AE1729/AY1729</f>
        <v>0</v>
      </c>
      <c r="AG1729">
        <f>LN(AE1729+1)/LN(AY1729)</f>
        <v>0</v>
      </c>
      <c r="AH1729">
        <v>1</v>
      </c>
      <c r="AI1729">
        <v>0</v>
      </c>
      <c r="AJ1729">
        <v>1</v>
      </c>
      <c r="AK1729">
        <v>1</v>
      </c>
      <c r="AL1729">
        <v>0</v>
      </c>
      <c r="AM1729" s="1">
        <f>(AI1729+AK1729+AJ1729)*(0.75+0.25*AL1729)</f>
        <v>1.5</v>
      </c>
      <c r="AN1729">
        <v>0</v>
      </c>
      <c r="AO1729">
        <v>0</v>
      </c>
      <c r="AP1729">
        <v>0</v>
      </c>
      <c r="AQ1729">
        <v>0</v>
      </c>
      <c r="AR1729">
        <v>0</v>
      </c>
      <c r="AS1729">
        <f>IF(AR1729&gt;0.75,AR1729,0)</f>
        <v>0</v>
      </c>
      <c r="AT1729">
        <v>0</v>
      </c>
      <c r="AU1729" t="s">
        <v>90</v>
      </c>
      <c r="AV1729">
        <v>1</v>
      </c>
      <c r="AW1729">
        <v>0</v>
      </c>
      <c r="AX1729">
        <v>1</v>
      </c>
      <c r="AY1729">
        <v>65864.2</v>
      </c>
    </row>
    <row r="1730" spans="1:51" ht="12.75" customHeight="1" x14ac:dyDescent="0.2">
      <c r="A1730" t="s">
        <v>65</v>
      </c>
      <c r="B1730">
        <v>2007</v>
      </c>
      <c r="C1730" t="s">
        <v>90</v>
      </c>
      <c r="D1730" t="s">
        <v>90</v>
      </c>
      <c r="E1730">
        <v>0</v>
      </c>
      <c r="F1730">
        <v>0</v>
      </c>
      <c r="G1730">
        <v>1</v>
      </c>
      <c r="H1730">
        <v>0</v>
      </c>
      <c r="I1730" s="1">
        <f>G1730+H1730</f>
        <v>1</v>
      </c>
      <c r="J1730">
        <v>1</v>
      </c>
      <c r="K1730">
        <v>1</v>
      </c>
      <c r="L1730" t="s">
        <v>90</v>
      </c>
      <c r="M1730">
        <v>0</v>
      </c>
      <c r="N1730" t="s">
        <v>90</v>
      </c>
      <c r="O1730">
        <v>1</v>
      </c>
      <c r="P1730">
        <v>1</v>
      </c>
      <c r="Q1730">
        <v>1</v>
      </c>
      <c r="R1730">
        <v>0</v>
      </c>
      <c r="S1730" t="s">
        <v>90</v>
      </c>
      <c r="T1730">
        <v>1</v>
      </c>
      <c r="U1730">
        <v>1</v>
      </c>
      <c r="V1730" t="s">
        <v>90</v>
      </c>
      <c r="W1730">
        <v>0</v>
      </c>
      <c r="X1730">
        <v>1</v>
      </c>
      <c r="Y1730">
        <v>1</v>
      </c>
      <c r="Z1730">
        <v>1</v>
      </c>
      <c r="AA1730">
        <v>1</v>
      </c>
      <c r="AB1730">
        <v>1</v>
      </c>
      <c r="AC1730" s="9">
        <v>1100000</v>
      </c>
      <c r="AD1730">
        <f>AC1730/AY1730</f>
        <v>10.655920332464714</v>
      </c>
      <c r="AE1730">
        <v>12849.137000000001</v>
      </c>
      <c r="AF1730">
        <f>AE1730/AY1730</f>
        <v>0.12447216382993152</v>
      </c>
      <c r="AG1730">
        <f>LN(AE1730+1)/LN(AY1730)</f>
        <v>0.81951939608177182</v>
      </c>
      <c r="AH1730">
        <v>0</v>
      </c>
      <c r="AI1730">
        <v>0</v>
      </c>
      <c r="AJ1730">
        <v>1</v>
      </c>
      <c r="AK1730">
        <v>1</v>
      </c>
      <c r="AL1730">
        <v>1</v>
      </c>
      <c r="AM1730" s="1">
        <f>(AI1730+AK1730+AJ1730)*(0.75+0.25*AL1730)</f>
        <v>2</v>
      </c>
      <c r="AN1730">
        <v>1</v>
      </c>
      <c r="AO1730">
        <v>0</v>
      </c>
      <c r="AP1730">
        <v>0</v>
      </c>
      <c r="AQ1730">
        <v>0</v>
      </c>
      <c r="AR1730">
        <v>0</v>
      </c>
      <c r="AS1730">
        <f>IF(AR1730&gt;0.75,AR1730,0)</f>
        <v>0</v>
      </c>
      <c r="AT1730">
        <v>0</v>
      </c>
      <c r="AU1730" t="s">
        <v>90</v>
      </c>
      <c r="AV1730">
        <v>0</v>
      </c>
      <c r="AW1730">
        <v>0</v>
      </c>
      <c r="AX1730">
        <v>1</v>
      </c>
      <c r="AY1730">
        <v>103229</v>
      </c>
    </row>
    <row r="1731" spans="1:51" ht="12.75" customHeight="1" x14ac:dyDescent="0.2">
      <c r="A1731" t="s">
        <v>66</v>
      </c>
      <c r="B1731">
        <v>2007</v>
      </c>
      <c r="C1731" t="s">
        <v>90</v>
      </c>
      <c r="D1731" t="s">
        <v>90</v>
      </c>
      <c r="E1731">
        <v>0</v>
      </c>
      <c r="F1731">
        <v>0</v>
      </c>
      <c r="G1731">
        <v>0</v>
      </c>
      <c r="H1731">
        <v>0</v>
      </c>
      <c r="I1731" s="1">
        <f>G1731+H1731</f>
        <v>0</v>
      </c>
      <c r="J1731">
        <v>0</v>
      </c>
      <c r="K1731">
        <v>0</v>
      </c>
      <c r="L1731" t="s">
        <v>90</v>
      </c>
      <c r="M1731">
        <v>0</v>
      </c>
      <c r="N1731" t="s">
        <v>90</v>
      </c>
      <c r="O1731">
        <v>1</v>
      </c>
      <c r="P1731">
        <v>1</v>
      </c>
      <c r="Q1731">
        <v>0</v>
      </c>
      <c r="R1731">
        <v>0.5</v>
      </c>
      <c r="S1731" t="s">
        <v>90</v>
      </c>
      <c r="T1731">
        <v>0</v>
      </c>
      <c r="U1731">
        <v>1</v>
      </c>
      <c r="V1731">
        <v>0</v>
      </c>
      <c r="W1731">
        <v>0</v>
      </c>
      <c r="X1731">
        <v>0</v>
      </c>
      <c r="Y1731">
        <v>1</v>
      </c>
      <c r="Z1731">
        <v>1</v>
      </c>
      <c r="AA1731">
        <v>0</v>
      </c>
      <c r="AB1731">
        <v>0</v>
      </c>
      <c r="AC1731">
        <v>3339</v>
      </c>
      <c r="AD1731">
        <f>AC1731/AY1731</f>
        <v>5.9592330633027969E-2</v>
      </c>
      <c r="AE1731">
        <v>0</v>
      </c>
      <c r="AF1731">
        <f>AE1731/AY1731</f>
        <v>0</v>
      </c>
      <c r="AG1731">
        <f>LN(AE1731+1)/LN(AY1731)</f>
        <v>0</v>
      </c>
      <c r="AH1731">
        <v>1</v>
      </c>
      <c r="AI1731">
        <v>0</v>
      </c>
      <c r="AJ1731">
        <v>1</v>
      </c>
      <c r="AK1731">
        <v>1</v>
      </c>
      <c r="AL1731">
        <v>1</v>
      </c>
      <c r="AM1731" s="1">
        <f>(AI1731+AK1731+AJ1731)*(0.75+0.25*AL1731)</f>
        <v>2</v>
      </c>
      <c r="AN1731">
        <v>0</v>
      </c>
      <c r="AO1731">
        <v>0</v>
      </c>
      <c r="AP1731">
        <v>0</v>
      </c>
      <c r="AQ1731">
        <v>1</v>
      </c>
      <c r="AR1731">
        <v>0</v>
      </c>
      <c r="AS1731">
        <f>IF(AR1731&gt;0.75,AR1731,0)</f>
        <v>0</v>
      </c>
      <c r="AT1731">
        <v>0</v>
      </c>
      <c r="AU1731" t="s">
        <v>90</v>
      </c>
      <c r="AV1731">
        <v>0</v>
      </c>
      <c r="AW1731">
        <v>2</v>
      </c>
      <c r="AX1731">
        <v>1</v>
      </c>
      <c r="AY1731">
        <v>56030.7</v>
      </c>
    </row>
    <row r="1732" spans="1:51" ht="12.75" customHeight="1" x14ac:dyDescent="0.2">
      <c r="A1732" t="s">
        <v>67</v>
      </c>
      <c r="B1732">
        <v>2007</v>
      </c>
      <c r="C1732" t="s">
        <v>90</v>
      </c>
      <c r="D1732" t="s">
        <v>90</v>
      </c>
      <c r="E1732">
        <v>0</v>
      </c>
      <c r="F1732">
        <v>0</v>
      </c>
      <c r="G1732">
        <v>1</v>
      </c>
      <c r="H1732">
        <v>1</v>
      </c>
      <c r="I1732" s="1">
        <f>G1732+H1732</f>
        <v>2</v>
      </c>
      <c r="J1732">
        <v>1</v>
      </c>
      <c r="K1732">
        <v>1</v>
      </c>
      <c r="L1732" t="s">
        <v>90</v>
      </c>
      <c r="M1732">
        <v>2</v>
      </c>
      <c r="N1732" t="s">
        <v>90</v>
      </c>
      <c r="O1732">
        <v>1</v>
      </c>
      <c r="P1732">
        <v>1</v>
      </c>
      <c r="Q1732">
        <v>1</v>
      </c>
      <c r="R1732">
        <v>2</v>
      </c>
      <c r="S1732" t="s">
        <v>90</v>
      </c>
      <c r="T1732">
        <v>1</v>
      </c>
      <c r="U1732">
        <v>0</v>
      </c>
      <c r="V1732">
        <v>0</v>
      </c>
      <c r="W1732">
        <v>0</v>
      </c>
      <c r="X1732">
        <v>1</v>
      </c>
      <c r="Y1732">
        <v>1</v>
      </c>
      <c r="Z1732">
        <v>1</v>
      </c>
      <c r="AA1732">
        <v>0</v>
      </c>
      <c r="AB1732">
        <v>0</v>
      </c>
      <c r="AC1732">
        <v>450115</v>
      </c>
      <c r="AD1732">
        <f>AC1732/AY1732</f>
        <v>1.0501027671303824</v>
      </c>
      <c r="AE1732">
        <v>4920.7860000000001</v>
      </c>
      <c r="AF1732">
        <f>AE1732/AY1732</f>
        <v>1.1480023982885366E-2</v>
      </c>
      <c r="AG1732">
        <f>LN(AE1732+1)/LN(AY1732)</f>
        <v>0.6555508919865688</v>
      </c>
      <c r="AH1732">
        <v>0</v>
      </c>
      <c r="AI1732">
        <v>0</v>
      </c>
      <c r="AJ1732">
        <v>0</v>
      </c>
      <c r="AK1732">
        <v>0</v>
      </c>
      <c r="AL1732">
        <v>0</v>
      </c>
      <c r="AM1732" s="1">
        <f>(AI1732+AK1732+AJ1732)*(0.75+0.25*AL1732)</f>
        <v>0</v>
      </c>
      <c r="AN1732">
        <v>0</v>
      </c>
      <c r="AO1732">
        <v>0</v>
      </c>
      <c r="AP1732">
        <v>0</v>
      </c>
      <c r="AQ1732">
        <v>0</v>
      </c>
      <c r="AR1732">
        <v>0</v>
      </c>
      <c r="AS1732">
        <f>IF(AR1732&gt;0.75,AR1732,0)</f>
        <v>0</v>
      </c>
      <c r="AT1732">
        <v>0</v>
      </c>
      <c r="AU1732" t="s">
        <v>90</v>
      </c>
      <c r="AV1732">
        <v>0</v>
      </c>
      <c r="AW1732">
        <v>0</v>
      </c>
      <c r="AX1732">
        <v>1</v>
      </c>
      <c r="AY1732">
        <v>428639</v>
      </c>
    </row>
    <row r="1733" spans="1:51" ht="12.75" customHeight="1" x14ac:dyDescent="0.2">
      <c r="A1733" t="s">
        <v>68</v>
      </c>
      <c r="B1733">
        <v>2007</v>
      </c>
      <c r="C1733" t="s">
        <v>90</v>
      </c>
      <c r="D1733" t="s">
        <v>90</v>
      </c>
      <c r="E1733">
        <v>0</v>
      </c>
      <c r="F1733">
        <v>1</v>
      </c>
      <c r="G1733">
        <v>1</v>
      </c>
      <c r="H1733">
        <v>1</v>
      </c>
      <c r="I1733" s="1">
        <f>G1733+H1733</f>
        <v>2</v>
      </c>
      <c r="J1733">
        <v>0</v>
      </c>
      <c r="K1733">
        <v>1</v>
      </c>
      <c r="L1733" t="s">
        <v>90</v>
      </c>
      <c r="M1733">
        <v>0</v>
      </c>
      <c r="N1733" t="s">
        <v>90</v>
      </c>
      <c r="O1733">
        <v>1</v>
      </c>
      <c r="P1733">
        <v>1</v>
      </c>
      <c r="Q1733">
        <v>1</v>
      </c>
      <c r="R1733">
        <v>0</v>
      </c>
      <c r="S1733" t="s">
        <v>90</v>
      </c>
      <c r="T1733">
        <v>1</v>
      </c>
      <c r="U1733">
        <v>1</v>
      </c>
      <c r="V1733">
        <v>0</v>
      </c>
      <c r="W1733">
        <v>1</v>
      </c>
      <c r="X1733">
        <v>0</v>
      </c>
      <c r="Y1733">
        <v>1</v>
      </c>
      <c r="Z1733">
        <v>1</v>
      </c>
      <c r="AA1733">
        <v>0</v>
      </c>
      <c r="AB1733">
        <v>0</v>
      </c>
      <c r="AC1733">
        <v>72279</v>
      </c>
      <c r="AD1733">
        <f>AC1733/AY1733</f>
        <v>1.1715631053011208</v>
      </c>
      <c r="AE1733">
        <v>256.39699999999999</v>
      </c>
      <c r="AF1733">
        <f>AE1733/AY1733</f>
        <v>4.1559134120545587E-3</v>
      </c>
      <c r="AG1733">
        <f>LN(AE1733+1)/LN(AY1733)</f>
        <v>0.50323162003590305</v>
      </c>
      <c r="AH1733">
        <v>1</v>
      </c>
      <c r="AI1733">
        <v>1</v>
      </c>
      <c r="AJ1733">
        <v>1</v>
      </c>
      <c r="AK1733">
        <v>1</v>
      </c>
      <c r="AL1733">
        <v>1</v>
      </c>
      <c r="AM1733" s="1">
        <f>(AI1733+AK1733+AJ1733)*(0.75+0.25*AL1733)</f>
        <v>3</v>
      </c>
      <c r="AN1733">
        <v>0</v>
      </c>
      <c r="AO1733">
        <v>0</v>
      </c>
      <c r="AP1733">
        <v>1</v>
      </c>
      <c r="AQ1733">
        <v>1</v>
      </c>
      <c r="AR1733">
        <v>1</v>
      </c>
      <c r="AS1733">
        <f>IF(AR1733&gt;0.75,AR1733,0)</f>
        <v>1</v>
      </c>
      <c r="AT1733">
        <v>0</v>
      </c>
      <c r="AU1733" t="s">
        <v>90</v>
      </c>
      <c r="AV1733">
        <v>1</v>
      </c>
      <c r="AW1733">
        <v>0</v>
      </c>
      <c r="AX1733">
        <v>1</v>
      </c>
      <c r="AY1733">
        <v>61694.5</v>
      </c>
    </row>
    <row r="1734" spans="1:51" ht="12.75" customHeight="1" x14ac:dyDescent="0.2">
      <c r="A1734" t="s">
        <v>70</v>
      </c>
      <c r="B1734">
        <v>2007</v>
      </c>
      <c r="C1734" t="s">
        <v>90</v>
      </c>
      <c r="D1734" t="s">
        <v>90</v>
      </c>
      <c r="E1734">
        <v>0</v>
      </c>
      <c r="F1734">
        <v>0</v>
      </c>
      <c r="G1734">
        <v>1</v>
      </c>
      <c r="H1734">
        <v>1</v>
      </c>
      <c r="I1734" s="1">
        <f>G1734+H1734</f>
        <v>2</v>
      </c>
      <c r="J1734">
        <v>1</v>
      </c>
      <c r="K1734">
        <v>1</v>
      </c>
      <c r="L1734" t="s">
        <v>90</v>
      </c>
      <c r="M1734">
        <v>2</v>
      </c>
      <c r="N1734" t="s">
        <v>90</v>
      </c>
      <c r="O1734">
        <v>1</v>
      </c>
      <c r="P1734">
        <v>1</v>
      </c>
      <c r="Q1734">
        <v>1</v>
      </c>
      <c r="R1734">
        <v>1</v>
      </c>
      <c r="S1734" t="s">
        <v>90</v>
      </c>
      <c r="T1734">
        <v>1</v>
      </c>
      <c r="U1734">
        <v>1</v>
      </c>
      <c r="V1734">
        <v>0</v>
      </c>
      <c r="W1734">
        <v>1</v>
      </c>
      <c r="X1734">
        <v>0</v>
      </c>
      <c r="Y1734">
        <v>1</v>
      </c>
      <c r="Z1734">
        <v>1</v>
      </c>
      <c r="AA1734">
        <v>0</v>
      </c>
      <c r="AB1734">
        <v>0</v>
      </c>
      <c r="AC1734">
        <v>60379</v>
      </c>
      <c r="AD1734">
        <f>AC1734/AY1734</f>
        <v>6.745865044712486E-2</v>
      </c>
      <c r="AE1734">
        <v>522.66899999999998</v>
      </c>
      <c r="AF1734">
        <f>AE1734/AY1734</f>
        <v>5.8395378145627297E-4</v>
      </c>
      <c r="AG1734">
        <f>LN(AE1734+1)/LN(AY1734)</f>
        <v>0.45684243671853197</v>
      </c>
      <c r="AH1734">
        <v>1</v>
      </c>
      <c r="AI1734">
        <v>0</v>
      </c>
      <c r="AJ1734">
        <v>0</v>
      </c>
      <c r="AK1734">
        <v>0</v>
      </c>
      <c r="AL1734">
        <v>0</v>
      </c>
      <c r="AM1734" s="1">
        <f>(AI1734+AK1734+AJ1734)*(0.75+0.25*AL1734)</f>
        <v>0</v>
      </c>
      <c r="AN1734">
        <v>0</v>
      </c>
      <c r="AO1734">
        <v>0</v>
      </c>
      <c r="AP1734">
        <v>0</v>
      </c>
      <c r="AQ1734">
        <v>0</v>
      </c>
      <c r="AR1734">
        <v>0</v>
      </c>
      <c r="AS1734">
        <f>IF(AR1734&gt;0.75,AR1734,0)</f>
        <v>0</v>
      </c>
      <c r="AT1734">
        <v>0</v>
      </c>
      <c r="AU1734" t="s">
        <v>90</v>
      </c>
      <c r="AV1734">
        <v>1</v>
      </c>
      <c r="AW1734">
        <v>0</v>
      </c>
      <c r="AX1734">
        <v>0</v>
      </c>
      <c r="AY1734">
        <v>895052</v>
      </c>
    </row>
    <row r="1735" spans="1:51" ht="12.75" customHeight="1" x14ac:dyDescent="0.2">
      <c r="A1735" t="s">
        <v>71</v>
      </c>
      <c r="B1735">
        <v>2007</v>
      </c>
      <c r="C1735" t="s">
        <v>90</v>
      </c>
      <c r="D1735" t="s">
        <v>90</v>
      </c>
      <c r="E1735">
        <v>0</v>
      </c>
      <c r="F1735">
        <v>0</v>
      </c>
      <c r="G1735">
        <v>1</v>
      </c>
      <c r="H1735">
        <v>1</v>
      </c>
      <c r="I1735" s="1">
        <f>G1735+H1735</f>
        <v>2</v>
      </c>
      <c r="J1735">
        <v>1</v>
      </c>
      <c r="K1735">
        <v>1</v>
      </c>
      <c r="L1735" t="s">
        <v>90</v>
      </c>
      <c r="M1735">
        <v>0</v>
      </c>
      <c r="N1735" t="s">
        <v>90</v>
      </c>
      <c r="O1735">
        <v>1</v>
      </c>
      <c r="P1735">
        <v>1</v>
      </c>
      <c r="Q1735">
        <v>1</v>
      </c>
      <c r="R1735">
        <v>0</v>
      </c>
      <c r="S1735" t="s">
        <v>90</v>
      </c>
      <c r="T1735">
        <v>0</v>
      </c>
      <c r="U1735">
        <v>0</v>
      </c>
      <c r="V1735">
        <v>0</v>
      </c>
      <c r="W1735">
        <v>0</v>
      </c>
      <c r="X1735">
        <v>0</v>
      </c>
      <c r="Y1735">
        <v>0</v>
      </c>
      <c r="Z1735">
        <v>1</v>
      </c>
      <c r="AA1735">
        <v>0</v>
      </c>
      <c r="AB1735">
        <v>0</v>
      </c>
      <c r="AC1735">
        <v>17482</v>
      </c>
      <c r="AD1735">
        <f>AC1735/AY1735</f>
        <v>5.6219811035573934E-2</v>
      </c>
      <c r="AE1735">
        <v>0</v>
      </c>
      <c r="AF1735">
        <f>AE1735/AY1735</f>
        <v>0</v>
      </c>
      <c r="AG1735">
        <f>LN(AE1735+1)/LN(AY1735)</f>
        <v>0</v>
      </c>
      <c r="AH1735">
        <v>0</v>
      </c>
      <c r="AI1735">
        <v>0</v>
      </c>
      <c r="AJ1735">
        <v>1</v>
      </c>
      <c r="AK1735">
        <v>1</v>
      </c>
      <c r="AL1735">
        <v>1</v>
      </c>
      <c r="AM1735" s="1">
        <f>(AI1735+AK1735+AJ1735)*(0.75+0.25*AL1735)</f>
        <v>2</v>
      </c>
      <c r="AN1735">
        <v>0</v>
      </c>
      <c r="AO1735">
        <v>0</v>
      </c>
      <c r="AP1735">
        <v>0</v>
      </c>
      <c r="AQ1735">
        <v>0</v>
      </c>
      <c r="AR1735">
        <v>0</v>
      </c>
      <c r="AS1735">
        <f>IF(AR1735&gt;0.75,AR1735,0)</f>
        <v>0</v>
      </c>
      <c r="AT1735">
        <v>0</v>
      </c>
      <c r="AU1735" t="s">
        <v>90</v>
      </c>
      <c r="AV1735">
        <v>0</v>
      </c>
      <c r="AW1735">
        <v>0</v>
      </c>
      <c r="AX1735">
        <v>1</v>
      </c>
      <c r="AY1735">
        <v>310958</v>
      </c>
    </row>
    <row r="1736" spans="1:51" ht="12.75" customHeight="1" x14ac:dyDescent="0.2">
      <c r="A1736" t="s">
        <v>72</v>
      </c>
      <c r="B1736">
        <v>2007</v>
      </c>
      <c r="C1736" t="s">
        <v>90</v>
      </c>
      <c r="D1736" t="s">
        <v>90</v>
      </c>
      <c r="E1736">
        <v>0</v>
      </c>
      <c r="F1736">
        <v>0</v>
      </c>
      <c r="G1736">
        <v>1</v>
      </c>
      <c r="H1736">
        <v>0</v>
      </c>
      <c r="I1736" s="1">
        <f>G1736+H1736</f>
        <v>1</v>
      </c>
      <c r="J1736">
        <v>0</v>
      </c>
      <c r="K1736">
        <v>1</v>
      </c>
      <c r="L1736" t="s">
        <v>90</v>
      </c>
      <c r="M1736">
        <v>0</v>
      </c>
      <c r="N1736" t="s">
        <v>90</v>
      </c>
      <c r="O1736">
        <v>1</v>
      </c>
      <c r="P1736">
        <v>1</v>
      </c>
      <c r="Q1736">
        <v>1</v>
      </c>
      <c r="R1736">
        <v>2</v>
      </c>
      <c r="S1736" t="s">
        <v>90</v>
      </c>
      <c r="T1736">
        <v>0.5</v>
      </c>
      <c r="U1736">
        <v>1</v>
      </c>
      <c r="V1736">
        <v>0</v>
      </c>
      <c r="W1736">
        <v>0</v>
      </c>
      <c r="X1736">
        <v>0</v>
      </c>
      <c r="Y1736">
        <v>1</v>
      </c>
      <c r="Z1736">
        <v>1</v>
      </c>
      <c r="AA1736">
        <v>0</v>
      </c>
      <c r="AB1736">
        <v>0</v>
      </c>
      <c r="AC1736">
        <v>9182</v>
      </c>
      <c r="AD1736">
        <f>AC1736/AY1736</f>
        <v>0.41135228367269222</v>
      </c>
      <c r="AE1736">
        <v>0</v>
      </c>
      <c r="AF1736">
        <f>AE1736/AY1736</f>
        <v>0</v>
      </c>
      <c r="AG1736">
        <f>LN(AE1736+1)/LN(AY1736)</f>
        <v>0</v>
      </c>
      <c r="AH1736">
        <v>0</v>
      </c>
      <c r="AI1736">
        <v>1</v>
      </c>
      <c r="AJ1736">
        <v>1</v>
      </c>
      <c r="AK1736">
        <v>1</v>
      </c>
      <c r="AL1736">
        <v>0</v>
      </c>
      <c r="AM1736" s="1">
        <f>(AI1736+AK1736+AJ1736)*(0.75+0.25*AL1736)</f>
        <v>2.25</v>
      </c>
      <c r="AN1736">
        <v>0</v>
      </c>
      <c r="AO1736">
        <v>0</v>
      </c>
      <c r="AP1736">
        <v>0</v>
      </c>
      <c r="AQ1736">
        <v>0</v>
      </c>
      <c r="AR1736">
        <v>2</v>
      </c>
      <c r="AS1736">
        <f>IF(AR1736&gt;0.75,AR1736,0)</f>
        <v>2</v>
      </c>
      <c r="AT1736">
        <v>0</v>
      </c>
      <c r="AU1736" t="s">
        <v>90</v>
      </c>
      <c r="AV1736">
        <v>0</v>
      </c>
      <c r="AW1736">
        <v>0</v>
      </c>
      <c r="AX1736">
        <v>1</v>
      </c>
      <c r="AY1736">
        <v>22321.5</v>
      </c>
    </row>
    <row r="1737" spans="1:51" ht="12.75" customHeight="1" x14ac:dyDescent="0.2">
      <c r="A1737" t="s">
        <v>73</v>
      </c>
      <c r="B1737">
        <v>2007</v>
      </c>
      <c r="C1737" t="s">
        <v>90</v>
      </c>
      <c r="D1737" t="s">
        <v>90</v>
      </c>
      <c r="E1737">
        <v>0</v>
      </c>
      <c r="F1737">
        <v>0</v>
      </c>
      <c r="G1737">
        <v>1</v>
      </c>
      <c r="H1737">
        <v>0</v>
      </c>
      <c r="I1737" s="1">
        <f>G1737+H1737</f>
        <v>1</v>
      </c>
      <c r="J1737">
        <v>0</v>
      </c>
      <c r="K1737">
        <v>1</v>
      </c>
      <c r="L1737" t="s">
        <v>90</v>
      </c>
      <c r="M1737">
        <v>0</v>
      </c>
      <c r="N1737" t="s">
        <v>90</v>
      </c>
      <c r="O1737">
        <v>1</v>
      </c>
      <c r="P1737">
        <v>1</v>
      </c>
      <c r="Q1737">
        <v>1</v>
      </c>
      <c r="R1737">
        <v>0</v>
      </c>
      <c r="S1737" t="s">
        <v>90</v>
      </c>
      <c r="T1737">
        <v>1</v>
      </c>
      <c r="U1737">
        <v>1</v>
      </c>
      <c r="V1737">
        <v>0</v>
      </c>
      <c r="W1737">
        <v>0</v>
      </c>
      <c r="X1737">
        <v>0</v>
      </c>
      <c r="Y1737">
        <v>1</v>
      </c>
      <c r="Z1737">
        <v>1</v>
      </c>
      <c r="AA1737">
        <v>0</v>
      </c>
      <c r="AB1737">
        <v>0</v>
      </c>
      <c r="AC1737">
        <v>20475</v>
      </c>
      <c r="AD1737">
        <f>AC1737/AY1737</f>
        <v>5.0780620280006447E-2</v>
      </c>
      <c r="AE1737">
        <v>0</v>
      </c>
      <c r="AF1737">
        <f>AE1737/AY1737</f>
        <v>0</v>
      </c>
      <c r="AG1737">
        <f>LN(AE1737+1)/LN(AY1737)</f>
        <v>0</v>
      </c>
      <c r="AH1737">
        <v>0.5</v>
      </c>
      <c r="AI1737">
        <v>0</v>
      </c>
      <c r="AJ1737">
        <v>0</v>
      </c>
      <c r="AK1737">
        <v>1</v>
      </c>
      <c r="AL1737">
        <v>1</v>
      </c>
      <c r="AM1737" s="1">
        <f>(AI1737+AK1737+AJ1737)*(0.75+0.25*AL1737)</f>
        <v>1</v>
      </c>
      <c r="AN1737">
        <v>0</v>
      </c>
      <c r="AO1737">
        <v>0</v>
      </c>
      <c r="AP1737">
        <v>0</v>
      </c>
      <c r="AQ1737">
        <v>0</v>
      </c>
      <c r="AR1737">
        <v>0</v>
      </c>
      <c r="AS1737">
        <f>IF(AR1737&gt;0.75,AR1737,0)</f>
        <v>0</v>
      </c>
      <c r="AT1737">
        <v>0</v>
      </c>
      <c r="AU1737" t="s">
        <v>90</v>
      </c>
      <c r="AV1737">
        <v>0</v>
      </c>
      <c r="AW1737">
        <v>0</v>
      </c>
      <c r="AX1737">
        <v>1</v>
      </c>
      <c r="AY1737">
        <v>403205</v>
      </c>
    </row>
    <row r="1738" spans="1:51" ht="12.75" customHeight="1" x14ac:dyDescent="0.2">
      <c r="A1738" t="s">
        <v>74</v>
      </c>
      <c r="B1738">
        <v>2007</v>
      </c>
      <c r="C1738" t="s">
        <v>90</v>
      </c>
      <c r="D1738" t="s">
        <v>90</v>
      </c>
      <c r="E1738">
        <v>0</v>
      </c>
      <c r="F1738">
        <v>0</v>
      </c>
      <c r="G1738">
        <v>1</v>
      </c>
      <c r="H1738">
        <v>1</v>
      </c>
      <c r="I1738" s="1">
        <f>G1738+H1738</f>
        <v>2</v>
      </c>
      <c r="J1738">
        <v>0</v>
      </c>
      <c r="K1738">
        <v>1</v>
      </c>
      <c r="L1738" t="s">
        <v>90</v>
      </c>
      <c r="M1738">
        <v>0</v>
      </c>
      <c r="N1738" t="s">
        <v>90</v>
      </c>
      <c r="O1738">
        <v>1</v>
      </c>
      <c r="P1738">
        <v>1</v>
      </c>
      <c r="Q1738">
        <v>1</v>
      </c>
      <c r="R1738">
        <v>0</v>
      </c>
      <c r="S1738" t="s">
        <v>90</v>
      </c>
      <c r="T1738">
        <v>0</v>
      </c>
      <c r="U1738">
        <v>1</v>
      </c>
      <c r="V1738">
        <v>0</v>
      </c>
      <c r="W1738">
        <v>1</v>
      </c>
      <c r="X1738">
        <v>0</v>
      </c>
      <c r="Y1738">
        <v>1</v>
      </c>
      <c r="Z1738">
        <v>1</v>
      </c>
      <c r="AA1738">
        <v>0</v>
      </c>
      <c r="AB1738">
        <v>0</v>
      </c>
      <c r="AC1738">
        <v>12930</v>
      </c>
      <c r="AD1738">
        <f>AC1738/AY1738</f>
        <v>0.10523574271366599</v>
      </c>
      <c r="AE1738">
        <v>78.697999999999993</v>
      </c>
      <c r="AF1738">
        <f>AE1738/AY1738</f>
        <v>6.405137262242912E-4</v>
      </c>
      <c r="AG1738">
        <f>LN(AE1738+1)/LN(AY1738)</f>
        <v>0.37360676145536276</v>
      </c>
      <c r="AH1738">
        <v>1</v>
      </c>
      <c r="AI1738">
        <v>0</v>
      </c>
      <c r="AJ1738">
        <v>1</v>
      </c>
      <c r="AK1738">
        <v>1</v>
      </c>
      <c r="AL1738">
        <v>0</v>
      </c>
      <c r="AM1738" s="1">
        <f>(AI1738+AK1738+AJ1738)*(0.75+0.25*AL1738)</f>
        <v>1.5</v>
      </c>
      <c r="AN1738">
        <v>0</v>
      </c>
      <c r="AO1738">
        <v>0</v>
      </c>
      <c r="AP1738">
        <v>0.75</v>
      </c>
      <c r="AQ1738">
        <v>0</v>
      </c>
      <c r="AR1738">
        <v>0</v>
      </c>
      <c r="AS1738">
        <f>IF(AR1738&gt;0.75,AR1738,0)</f>
        <v>0</v>
      </c>
      <c r="AT1738">
        <v>0</v>
      </c>
      <c r="AU1738" t="s">
        <v>90</v>
      </c>
      <c r="AV1738">
        <v>1</v>
      </c>
      <c r="AW1738">
        <v>0</v>
      </c>
      <c r="AX1738">
        <v>1</v>
      </c>
      <c r="AY1738">
        <v>122867</v>
      </c>
    </row>
    <row r="1739" spans="1:51" ht="12.75" customHeight="1" x14ac:dyDescent="0.2">
      <c r="A1739" t="s">
        <v>75</v>
      </c>
      <c r="B1739">
        <v>2007</v>
      </c>
      <c r="C1739" t="s">
        <v>90</v>
      </c>
      <c r="D1739" t="s">
        <v>90</v>
      </c>
      <c r="E1739">
        <v>0</v>
      </c>
      <c r="F1739">
        <v>0</v>
      </c>
      <c r="G1739">
        <v>1</v>
      </c>
      <c r="H1739">
        <v>1</v>
      </c>
      <c r="I1739" s="1">
        <f>G1739+H1739</f>
        <v>2</v>
      </c>
      <c r="J1739">
        <v>1</v>
      </c>
      <c r="K1739">
        <v>1</v>
      </c>
      <c r="L1739" t="s">
        <v>90</v>
      </c>
      <c r="M1739">
        <v>0</v>
      </c>
      <c r="N1739" t="s">
        <v>90</v>
      </c>
      <c r="O1739">
        <v>1</v>
      </c>
      <c r="P1739">
        <v>0</v>
      </c>
      <c r="Q1739">
        <v>1</v>
      </c>
      <c r="R1739">
        <v>1</v>
      </c>
      <c r="S1739" t="s">
        <v>90</v>
      </c>
      <c r="T1739">
        <v>1</v>
      </c>
      <c r="U1739">
        <v>1</v>
      </c>
      <c r="V1739">
        <v>1</v>
      </c>
      <c r="W1739">
        <v>0</v>
      </c>
      <c r="X1739">
        <v>0</v>
      </c>
      <c r="Y1739">
        <v>1</v>
      </c>
      <c r="Z1739">
        <v>1</v>
      </c>
      <c r="AA1739">
        <v>1</v>
      </c>
      <c r="AB1739">
        <v>0</v>
      </c>
      <c r="AC1739">
        <v>2682</v>
      </c>
      <c r="AD1739">
        <f>AC1739/AY1739</f>
        <v>2.0592119406652131E-2</v>
      </c>
      <c r="AE1739">
        <v>0</v>
      </c>
      <c r="AF1739">
        <f>AE1739/AY1739</f>
        <v>0</v>
      </c>
      <c r="AG1739">
        <f>LN(AE1739+1)/LN(AY1739)</f>
        <v>0</v>
      </c>
      <c r="AH1739">
        <v>1</v>
      </c>
      <c r="AI1739">
        <v>0</v>
      </c>
      <c r="AJ1739">
        <v>1</v>
      </c>
      <c r="AK1739">
        <v>1</v>
      </c>
      <c r="AL1739">
        <v>0</v>
      </c>
      <c r="AM1739" s="1">
        <f>(AI1739+AK1739+AJ1739)*(0.75+0.25*AL1739)</f>
        <v>1.5</v>
      </c>
      <c r="AN1739">
        <v>0</v>
      </c>
      <c r="AO1739">
        <v>1</v>
      </c>
      <c r="AP1739">
        <v>0</v>
      </c>
      <c r="AQ1739">
        <v>0</v>
      </c>
      <c r="AR1739">
        <v>0</v>
      </c>
      <c r="AS1739">
        <f>IF(AR1739&gt;0.75,AR1739,0)</f>
        <v>0</v>
      </c>
      <c r="AT1739">
        <v>0</v>
      </c>
      <c r="AU1739" t="s">
        <v>90</v>
      </c>
      <c r="AV1739">
        <v>0</v>
      </c>
      <c r="AW1739">
        <v>0</v>
      </c>
      <c r="AX1739">
        <v>1</v>
      </c>
      <c r="AY1739">
        <v>130244</v>
      </c>
    </row>
    <row r="1740" spans="1:51" ht="12.75" customHeight="1" x14ac:dyDescent="0.2">
      <c r="A1740" t="s">
        <v>76</v>
      </c>
      <c r="B1740">
        <v>2007</v>
      </c>
      <c r="C1740" t="s">
        <v>90</v>
      </c>
      <c r="D1740" t="s">
        <v>90</v>
      </c>
      <c r="E1740">
        <v>0</v>
      </c>
      <c r="F1740">
        <v>0</v>
      </c>
      <c r="G1740">
        <v>1</v>
      </c>
      <c r="H1740">
        <v>0</v>
      </c>
      <c r="I1740" s="1">
        <f>G1740+H1740</f>
        <v>1</v>
      </c>
      <c r="J1740">
        <v>0</v>
      </c>
      <c r="K1740">
        <v>1</v>
      </c>
      <c r="L1740" t="s">
        <v>90</v>
      </c>
      <c r="M1740">
        <v>0</v>
      </c>
      <c r="N1740" t="s">
        <v>90</v>
      </c>
      <c r="O1740">
        <v>1</v>
      </c>
      <c r="P1740">
        <v>1</v>
      </c>
      <c r="Q1740">
        <v>1</v>
      </c>
      <c r="R1740">
        <v>0</v>
      </c>
      <c r="S1740" t="s">
        <v>90</v>
      </c>
      <c r="T1740">
        <v>0</v>
      </c>
      <c r="U1740">
        <v>0</v>
      </c>
      <c r="V1740">
        <v>0</v>
      </c>
      <c r="W1740">
        <v>1</v>
      </c>
      <c r="X1740">
        <v>1</v>
      </c>
      <c r="Y1740">
        <v>1</v>
      </c>
      <c r="Z1740">
        <v>1</v>
      </c>
      <c r="AA1740">
        <v>0</v>
      </c>
      <c r="AB1740">
        <v>0</v>
      </c>
      <c r="AC1740">
        <v>306429</v>
      </c>
      <c r="AD1740">
        <f>AC1740/AY1740</f>
        <v>0.6260705938118043</v>
      </c>
      <c r="AE1740">
        <v>454.58</v>
      </c>
      <c r="AF1740">
        <f>AE1740/AY1740</f>
        <v>9.2876056291986073E-4</v>
      </c>
      <c r="AG1740">
        <f>LN(AE1740+1)/LN(AY1740)</f>
        <v>0.46725865790422477</v>
      </c>
      <c r="AH1740">
        <v>1</v>
      </c>
      <c r="AI1740">
        <v>0</v>
      </c>
      <c r="AJ1740">
        <v>1</v>
      </c>
      <c r="AK1740">
        <v>1</v>
      </c>
      <c r="AL1740">
        <v>1</v>
      </c>
      <c r="AM1740" s="1">
        <f>(AI1740+AK1740+AJ1740)*(0.75+0.25*AL1740)</f>
        <v>2</v>
      </c>
      <c r="AN1740">
        <v>0</v>
      </c>
      <c r="AO1740">
        <v>0</v>
      </c>
      <c r="AP1740">
        <v>0.5</v>
      </c>
      <c r="AQ1740">
        <v>1</v>
      </c>
      <c r="AR1740">
        <v>0</v>
      </c>
      <c r="AS1740">
        <f>IF(AR1740&gt;0.75,AR1740,0)</f>
        <v>0</v>
      </c>
      <c r="AT1740">
        <v>0</v>
      </c>
      <c r="AU1740" t="s">
        <v>90</v>
      </c>
      <c r="AV1740">
        <v>0</v>
      </c>
      <c r="AW1740">
        <v>0</v>
      </c>
      <c r="AX1740">
        <v>0</v>
      </c>
      <c r="AY1740">
        <v>489448</v>
      </c>
    </row>
    <row r="1741" spans="1:51" ht="12.75" customHeight="1" x14ac:dyDescent="0.2">
      <c r="A1741" t="s">
        <v>77</v>
      </c>
      <c r="B1741">
        <v>2007</v>
      </c>
      <c r="C1741" t="s">
        <v>90</v>
      </c>
      <c r="D1741" t="s">
        <v>90</v>
      </c>
      <c r="E1741">
        <v>0</v>
      </c>
      <c r="F1741">
        <v>0</v>
      </c>
      <c r="G1741">
        <v>1</v>
      </c>
      <c r="H1741">
        <v>0</v>
      </c>
      <c r="I1741" s="1">
        <f>G1741+H1741</f>
        <v>1</v>
      </c>
      <c r="J1741">
        <v>0</v>
      </c>
      <c r="K1741">
        <v>1</v>
      </c>
      <c r="L1741" t="s">
        <v>90</v>
      </c>
      <c r="M1741">
        <v>0</v>
      </c>
      <c r="N1741" t="s">
        <v>90</v>
      </c>
      <c r="O1741">
        <v>1</v>
      </c>
      <c r="P1741">
        <v>0</v>
      </c>
      <c r="Q1741">
        <v>1</v>
      </c>
      <c r="R1741">
        <v>1</v>
      </c>
      <c r="S1741" t="s">
        <v>90</v>
      </c>
      <c r="T1741">
        <v>0</v>
      </c>
      <c r="U1741">
        <v>1</v>
      </c>
      <c r="V1741">
        <v>0</v>
      </c>
      <c r="W1741">
        <v>1</v>
      </c>
      <c r="X1741">
        <v>0</v>
      </c>
      <c r="Y1741">
        <v>1</v>
      </c>
      <c r="Z1741">
        <v>1</v>
      </c>
      <c r="AA1741">
        <v>0</v>
      </c>
      <c r="AB1741">
        <v>0</v>
      </c>
      <c r="AC1741">
        <v>2902</v>
      </c>
      <c r="AD1741">
        <f>AC1741/AY1741</f>
        <v>6.841822348381256E-2</v>
      </c>
      <c r="AE1741">
        <v>449.01400000000001</v>
      </c>
      <c r="AF1741">
        <f>AE1741/AY1741</f>
        <v>1.0586057959807242E-2</v>
      </c>
      <c r="AG1741">
        <f>LN(AE1741+1)/LN(AY1741)</f>
        <v>0.57335739352037818</v>
      </c>
      <c r="AH1741">
        <v>0</v>
      </c>
      <c r="AI1741">
        <v>0</v>
      </c>
      <c r="AJ1741">
        <v>0</v>
      </c>
      <c r="AK1741">
        <v>0</v>
      </c>
      <c r="AL1741">
        <v>0</v>
      </c>
      <c r="AM1741" s="1">
        <f>(AI1741+AK1741+AJ1741)*(0.75+0.25*AL1741)</f>
        <v>0</v>
      </c>
      <c r="AN1741">
        <v>0.5</v>
      </c>
      <c r="AO1741">
        <v>0</v>
      </c>
      <c r="AP1741">
        <v>1</v>
      </c>
      <c r="AQ1741">
        <v>0</v>
      </c>
      <c r="AR1741">
        <v>0</v>
      </c>
      <c r="AS1741">
        <f>IF(AR1741&gt;0.75,AR1741,0)</f>
        <v>0</v>
      </c>
      <c r="AT1741">
        <v>0</v>
      </c>
      <c r="AU1741" t="s">
        <v>90</v>
      </c>
      <c r="AV1741">
        <v>0</v>
      </c>
      <c r="AW1741">
        <v>0</v>
      </c>
      <c r="AX1741">
        <v>0</v>
      </c>
      <c r="AY1741">
        <v>42415.6</v>
      </c>
    </row>
    <row r="1742" spans="1:51" ht="12.75" customHeight="1" x14ac:dyDescent="0.2">
      <c r="A1742" t="s">
        <v>78</v>
      </c>
      <c r="B1742">
        <v>2007</v>
      </c>
      <c r="C1742" t="s">
        <v>90</v>
      </c>
      <c r="D1742" t="s">
        <v>90</v>
      </c>
      <c r="E1742">
        <v>0</v>
      </c>
      <c r="F1742">
        <v>0</v>
      </c>
      <c r="G1742">
        <v>1</v>
      </c>
      <c r="H1742">
        <v>1</v>
      </c>
      <c r="I1742" s="1">
        <f>G1742+H1742</f>
        <v>2</v>
      </c>
      <c r="J1742">
        <v>0</v>
      </c>
      <c r="K1742">
        <v>1</v>
      </c>
      <c r="L1742" t="s">
        <v>90</v>
      </c>
      <c r="M1742">
        <v>0</v>
      </c>
      <c r="N1742" t="s">
        <v>90</v>
      </c>
      <c r="O1742">
        <v>1</v>
      </c>
      <c r="P1742">
        <v>1</v>
      </c>
      <c r="Q1742">
        <v>1</v>
      </c>
      <c r="R1742">
        <v>1</v>
      </c>
      <c r="S1742" t="s">
        <v>90</v>
      </c>
      <c r="T1742">
        <v>1</v>
      </c>
      <c r="U1742">
        <v>0</v>
      </c>
      <c r="V1742">
        <v>0</v>
      </c>
      <c r="W1742">
        <v>0</v>
      </c>
      <c r="X1742">
        <v>0</v>
      </c>
      <c r="Y1742">
        <v>0</v>
      </c>
      <c r="Z1742">
        <v>1</v>
      </c>
      <c r="AA1742">
        <v>0</v>
      </c>
      <c r="AB1742">
        <v>0</v>
      </c>
      <c r="AC1742">
        <v>38106</v>
      </c>
      <c r="AD1742">
        <f>AC1742/AY1742</f>
        <v>0.27265116878099038</v>
      </c>
      <c r="AE1742">
        <v>0</v>
      </c>
      <c r="AF1742">
        <f>AE1742/AY1742</f>
        <v>0</v>
      </c>
      <c r="AG1742">
        <f>LN(AE1742+1)/LN(AY1742)</f>
        <v>0</v>
      </c>
      <c r="AH1742">
        <v>1</v>
      </c>
      <c r="AI1742">
        <v>1</v>
      </c>
      <c r="AJ1742">
        <v>1</v>
      </c>
      <c r="AK1742">
        <v>1</v>
      </c>
      <c r="AL1742">
        <v>1</v>
      </c>
      <c r="AM1742" s="1">
        <f>(AI1742+AK1742+AJ1742)*(0.75+0.25*AL1742)</f>
        <v>3</v>
      </c>
      <c r="AN1742">
        <v>0</v>
      </c>
      <c r="AO1742">
        <v>0</v>
      </c>
      <c r="AP1742">
        <v>0.75</v>
      </c>
      <c r="AQ1742">
        <v>0</v>
      </c>
      <c r="AR1742">
        <v>0</v>
      </c>
      <c r="AS1742">
        <f>IF(AR1742&gt;0.75,AR1742,0)</f>
        <v>0</v>
      </c>
      <c r="AT1742">
        <v>0</v>
      </c>
      <c r="AU1742" t="s">
        <v>90</v>
      </c>
      <c r="AV1742">
        <v>0</v>
      </c>
      <c r="AW1742">
        <v>0</v>
      </c>
      <c r="AX1742">
        <v>0</v>
      </c>
      <c r="AY1742">
        <v>139761</v>
      </c>
    </row>
    <row r="1743" spans="1:51" ht="12.75" customHeight="1" x14ac:dyDescent="0.2">
      <c r="A1743" t="s">
        <v>80</v>
      </c>
      <c r="B1743">
        <v>2007</v>
      </c>
      <c r="C1743" t="s">
        <v>90</v>
      </c>
      <c r="D1743" t="s">
        <v>90</v>
      </c>
      <c r="E1743">
        <v>0</v>
      </c>
      <c r="F1743">
        <v>0</v>
      </c>
      <c r="G1743">
        <v>1</v>
      </c>
      <c r="H1743">
        <v>0</v>
      </c>
      <c r="I1743" s="1">
        <f>G1743+H1743</f>
        <v>1</v>
      </c>
      <c r="J1743">
        <v>0</v>
      </c>
      <c r="K1743">
        <v>1</v>
      </c>
      <c r="L1743" t="s">
        <v>90</v>
      </c>
      <c r="M1743">
        <v>0</v>
      </c>
      <c r="N1743" t="s">
        <v>90</v>
      </c>
      <c r="O1743">
        <v>1</v>
      </c>
      <c r="P1743">
        <v>1</v>
      </c>
      <c r="Q1743">
        <v>1</v>
      </c>
      <c r="R1743">
        <v>1</v>
      </c>
      <c r="S1743" t="s">
        <v>90</v>
      </c>
      <c r="T1743">
        <v>0</v>
      </c>
      <c r="U1743" t="s">
        <v>90</v>
      </c>
      <c r="V1743">
        <v>1</v>
      </c>
      <c r="W1743">
        <v>0</v>
      </c>
      <c r="X1743">
        <v>1</v>
      </c>
      <c r="Y1743">
        <v>1</v>
      </c>
      <c r="Z1743">
        <v>1</v>
      </c>
      <c r="AA1743">
        <v>1</v>
      </c>
      <c r="AB1743">
        <v>0</v>
      </c>
      <c r="AC1743">
        <v>8104</v>
      </c>
      <c r="AD1743">
        <f>AC1743/AY1743</f>
        <v>0.29106999831190894</v>
      </c>
      <c r="AE1743">
        <v>98.222999999999999</v>
      </c>
      <c r="AF1743">
        <f>AE1743/AY1743</f>
        <v>3.5278588899544218E-3</v>
      </c>
      <c r="AG1743">
        <f>LN(AE1743+1)/LN(AY1743)</f>
        <v>0.44921174888844079</v>
      </c>
      <c r="AH1743">
        <v>1</v>
      </c>
      <c r="AI1743">
        <v>1</v>
      </c>
      <c r="AJ1743">
        <v>1</v>
      </c>
      <c r="AK1743">
        <v>1</v>
      </c>
      <c r="AL1743">
        <v>0</v>
      </c>
      <c r="AM1743" s="1">
        <f>(AI1743+AK1743+AJ1743)*(0.75+0.25*AL1743)</f>
        <v>2.25</v>
      </c>
      <c r="AN1743">
        <v>0</v>
      </c>
      <c r="AO1743">
        <v>0</v>
      </c>
      <c r="AP1743">
        <v>0</v>
      </c>
      <c r="AQ1743">
        <v>0</v>
      </c>
      <c r="AR1743">
        <v>0</v>
      </c>
      <c r="AS1743">
        <f>IF(AR1743&gt;0.75,AR1743,0)</f>
        <v>0</v>
      </c>
      <c r="AT1743">
        <v>0</v>
      </c>
      <c r="AU1743" t="s">
        <v>90</v>
      </c>
      <c r="AV1743">
        <v>0</v>
      </c>
      <c r="AW1743">
        <v>0</v>
      </c>
      <c r="AX1743">
        <v>1</v>
      </c>
      <c r="AY1743">
        <v>27842.1</v>
      </c>
    </row>
    <row r="1744" spans="1:51" ht="12.75" customHeight="1" x14ac:dyDescent="0.2">
      <c r="A1744" t="s">
        <v>81</v>
      </c>
      <c r="B1744">
        <v>2007</v>
      </c>
      <c r="C1744" t="s">
        <v>90</v>
      </c>
      <c r="D1744" t="s">
        <v>90</v>
      </c>
      <c r="E1744">
        <v>0</v>
      </c>
      <c r="F1744">
        <v>0</v>
      </c>
      <c r="G1744">
        <v>1</v>
      </c>
      <c r="H1744">
        <v>1</v>
      </c>
      <c r="I1744" s="1">
        <f>G1744+H1744</f>
        <v>2</v>
      </c>
      <c r="J1744">
        <v>1</v>
      </c>
      <c r="K1744">
        <v>1</v>
      </c>
      <c r="L1744" t="s">
        <v>90</v>
      </c>
      <c r="M1744">
        <v>0</v>
      </c>
      <c r="N1744" t="s">
        <v>90</v>
      </c>
      <c r="O1744">
        <v>1</v>
      </c>
      <c r="P1744">
        <v>1</v>
      </c>
      <c r="Q1744">
        <v>0</v>
      </c>
      <c r="R1744">
        <v>0</v>
      </c>
      <c r="S1744" t="s">
        <v>90</v>
      </c>
      <c r="T1744">
        <v>0</v>
      </c>
      <c r="U1744">
        <v>1</v>
      </c>
      <c r="V1744">
        <v>0</v>
      </c>
      <c r="W1744">
        <v>0</v>
      </c>
      <c r="X1744">
        <v>0</v>
      </c>
      <c r="Y1744">
        <v>0</v>
      </c>
      <c r="Z1744">
        <v>1</v>
      </c>
      <c r="AA1744">
        <v>0</v>
      </c>
      <c r="AB1744">
        <v>0</v>
      </c>
      <c r="AC1744">
        <v>6350</v>
      </c>
      <c r="AD1744">
        <f>AC1744/AY1744</f>
        <v>3.0806399968951029E-2</v>
      </c>
      <c r="AE1744">
        <v>0</v>
      </c>
      <c r="AF1744">
        <f>AE1744/AY1744</f>
        <v>0</v>
      </c>
      <c r="AG1744">
        <f>LN(AE1744+1)/LN(AY1744)</f>
        <v>0</v>
      </c>
      <c r="AH1744">
        <v>0</v>
      </c>
      <c r="AI1744">
        <v>1</v>
      </c>
      <c r="AJ1744">
        <v>1</v>
      </c>
      <c r="AK1744">
        <v>1</v>
      </c>
      <c r="AL1744">
        <v>1</v>
      </c>
      <c r="AM1744" s="1">
        <f>(AI1744+AK1744+AJ1744)*(0.75+0.25*AL1744)</f>
        <v>3</v>
      </c>
      <c r="AN1744">
        <v>0</v>
      </c>
      <c r="AO1744">
        <v>0</v>
      </c>
      <c r="AP1744">
        <v>0</v>
      </c>
      <c r="AQ1744">
        <v>0</v>
      </c>
      <c r="AR1744">
        <v>0.5</v>
      </c>
      <c r="AS1744">
        <f>IF(AR1744&gt;0.75,AR1744,0)</f>
        <v>0</v>
      </c>
      <c r="AT1744">
        <v>0</v>
      </c>
      <c r="AU1744" t="s">
        <v>90</v>
      </c>
      <c r="AV1744">
        <v>0</v>
      </c>
      <c r="AW1744">
        <v>0</v>
      </c>
      <c r="AX1744">
        <v>0</v>
      </c>
      <c r="AY1744">
        <v>206126</v>
      </c>
    </row>
    <row r="1745" spans="1:51" ht="12.75" customHeight="1" x14ac:dyDescent="0.2">
      <c r="A1745" t="s">
        <v>82</v>
      </c>
      <c r="B1745">
        <v>2007</v>
      </c>
      <c r="C1745" t="s">
        <v>90</v>
      </c>
      <c r="D1745" t="s">
        <v>90</v>
      </c>
      <c r="E1745">
        <v>1</v>
      </c>
      <c r="F1745">
        <v>0</v>
      </c>
      <c r="G1745">
        <v>1</v>
      </c>
      <c r="H1745">
        <v>1</v>
      </c>
      <c r="I1745" s="1">
        <f>G1745+H1745</f>
        <v>2</v>
      </c>
      <c r="J1745">
        <v>0</v>
      </c>
      <c r="K1745">
        <v>1</v>
      </c>
      <c r="L1745" t="s">
        <v>90</v>
      </c>
      <c r="M1745">
        <v>0</v>
      </c>
      <c r="N1745" t="s">
        <v>90</v>
      </c>
      <c r="O1745">
        <v>1</v>
      </c>
      <c r="P1745">
        <v>0</v>
      </c>
      <c r="Q1745">
        <v>1</v>
      </c>
      <c r="R1745">
        <v>0</v>
      </c>
      <c r="S1745" t="s">
        <v>90</v>
      </c>
      <c r="T1745">
        <v>1</v>
      </c>
      <c r="U1745">
        <v>0</v>
      </c>
      <c r="V1745">
        <v>0</v>
      </c>
      <c r="W1745">
        <v>0</v>
      </c>
      <c r="X1745">
        <v>0</v>
      </c>
      <c r="Y1745">
        <v>1</v>
      </c>
      <c r="Z1745">
        <v>1</v>
      </c>
      <c r="AA1745">
        <v>0</v>
      </c>
      <c r="AB1745">
        <v>0</v>
      </c>
      <c r="AC1745">
        <v>43560</v>
      </c>
      <c r="AD1745">
        <f>AC1745/AY1745</f>
        <v>5.1230363752047862E-2</v>
      </c>
      <c r="AE1745">
        <v>0</v>
      </c>
      <c r="AF1745">
        <f>AE1745/AY1745</f>
        <v>0</v>
      </c>
      <c r="AG1745">
        <f>LN(AE1745+1)/LN(AY1745)</f>
        <v>0</v>
      </c>
      <c r="AH1745">
        <v>1</v>
      </c>
      <c r="AI1745">
        <v>1</v>
      </c>
      <c r="AJ1745">
        <v>1</v>
      </c>
      <c r="AK1745">
        <v>1</v>
      </c>
      <c r="AL1745">
        <v>0</v>
      </c>
      <c r="AM1745" s="1">
        <f>(AI1745+AK1745+AJ1745)*(0.75+0.25*AL1745)</f>
        <v>2.25</v>
      </c>
      <c r="AN1745">
        <v>0</v>
      </c>
      <c r="AO1745">
        <v>0</v>
      </c>
      <c r="AP1745">
        <v>0.5</v>
      </c>
      <c r="AQ1745">
        <v>0</v>
      </c>
      <c r="AR1745">
        <v>0.5</v>
      </c>
      <c r="AS1745">
        <f>IF(AR1745&gt;0.75,AR1745,0)</f>
        <v>0</v>
      </c>
      <c r="AT1745">
        <v>0</v>
      </c>
      <c r="AU1745" t="s">
        <v>90</v>
      </c>
      <c r="AV1745">
        <v>1</v>
      </c>
      <c r="AW1745">
        <v>0</v>
      </c>
      <c r="AX1745">
        <v>1</v>
      </c>
      <c r="AY1745">
        <v>850277</v>
      </c>
    </row>
    <row r="1746" spans="1:51" ht="12.75" customHeight="1" x14ac:dyDescent="0.2">
      <c r="A1746" t="s">
        <v>83</v>
      </c>
      <c r="B1746">
        <v>2007</v>
      </c>
      <c r="C1746" t="s">
        <v>90</v>
      </c>
      <c r="D1746" t="s">
        <v>90</v>
      </c>
      <c r="E1746">
        <v>0</v>
      </c>
      <c r="F1746">
        <v>1</v>
      </c>
      <c r="G1746">
        <v>1</v>
      </c>
      <c r="H1746">
        <v>0</v>
      </c>
      <c r="I1746" s="1">
        <f>G1746+H1746</f>
        <v>1</v>
      </c>
      <c r="J1746">
        <v>0</v>
      </c>
      <c r="K1746">
        <v>1</v>
      </c>
      <c r="L1746" t="s">
        <v>90</v>
      </c>
      <c r="M1746">
        <v>0</v>
      </c>
      <c r="N1746" t="s">
        <v>90</v>
      </c>
      <c r="O1746">
        <v>1</v>
      </c>
      <c r="P1746">
        <v>1</v>
      </c>
      <c r="Q1746">
        <v>1</v>
      </c>
      <c r="R1746">
        <v>0</v>
      </c>
      <c r="S1746" t="s">
        <v>90</v>
      </c>
      <c r="T1746">
        <v>0</v>
      </c>
      <c r="U1746">
        <v>1</v>
      </c>
      <c r="V1746">
        <v>0</v>
      </c>
      <c r="W1746">
        <v>0</v>
      </c>
      <c r="X1746">
        <v>0</v>
      </c>
      <c r="Y1746">
        <v>0</v>
      </c>
      <c r="Z1746">
        <v>0</v>
      </c>
      <c r="AA1746">
        <v>0</v>
      </c>
      <c r="AB1746">
        <v>0</v>
      </c>
      <c r="AC1746">
        <v>0</v>
      </c>
      <c r="AD1746">
        <f>AC1746/AY1746</f>
        <v>0</v>
      </c>
      <c r="AE1746">
        <v>0</v>
      </c>
      <c r="AF1746">
        <f>AE1746/AY1746</f>
        <v>0</v>
      </c>
      <c r="AG1746">
        <f>LN(AE1746+1)/LN(AY1746)</f>
        <v>0</v>
      </c>
      <c r="AH1746">
        <v>1</v>
      </c>
      <c r="AI1746">
        <v>0</v>
      </c>
      <c r="AJ1746">
        <v>1</v>
      </c>
      <c r="AK1746">
        <v>1</v>
      </c>
      <c r="AL1746">
        <v>0</v>
      </c>
      <c r="AM1746" s="1">
        <f>(AI1746+AK1746+AJ1746)*(0.75+0.25*AL1746)</f>
        <v>1.5</v>
      </c>
      <c r="AN1746">
        <v>0</v>
      </c>
      <c r="AO1746">
        <v>0</v>
      </c>
      <c r="AP1746">
        <v>0</v>
      </c>
      <c r="AQ1746">
        <v>1</v>
      </c>
      <c r="AR1746">
        <v>0</v>
      </c>
      <c r="AS1746">
        <f>IF(AR1746&gt;0.75,AR1746,0)</f>
        <v>0</v>
      </c>
      <c r="AT1746">
        <v>0</v>
      </c>
      <c r="AU1746" t="s">
        <v>90</v>
      </c>
      <c r="AV1746">
        <v>1</v>
      </c>
      <c r="AW1746">
        <v>0</v>
      </c>
      <c r="AX1746">
        <v>1</v>
      </c>
      <c r="AY1746">
        <v>83913.5</v>
      </c>
    </row>
    <row r="1747" spans="1:51" ht="12.75" customHeight="1" x14ac:dyDescent="0.2">
      <c r="A1747" t="s">
        <v>84</v>
      </c>
      <c r="B1747">
        <v>2007</v>
      </c>
      <c r="C1747" t="s">
        <v>90</v>
      </c>
      <c r="D1747" t="s">
        <v>90</v>
      </c>
      <c r="E1747">
        <v>0</v>
      </c>
      <c r="F1747">
        <v>0</v>
      </c>
      <c r="G1747">
        <v>1</v>
      </c>
      <c r="H1747">
        <v>0</v>
      </c>
      <c r="I1747" s="1">
        <f>G1747+H1747</f>
        <v>1</v>
      </c>
      <c r="J1747">
        <v>1</v>
      </c>
      <c r="K1747">
        <v>1</v>
      </c>
      <c r="L1747" t="s">
        <v>90</v>
      </c>
      <c r="M1747">
        <v>0</v>
      </c>
      <c r="N1747" t="s">
        <v>90</v>
      </c>
      <c r="O1747">
        <v>1</v>
      </c>
      <c r="P1747">
        <v>1</v>
      </c>
      <c r="Q1747">
        <v>1</v>
      </c>
      <c r="R1747">
        <v>0</v>
      </c>
      <c r="S1747" t="s">
        <v>90</v>
      </c>
      <c r="T1747">
        <v>0</v>
      </c>
      <c r="U1747">
        <v>0</v>
      </c>
      <c r="V1747">
        <v>0</v>
      </c>
      <c r="W1747">
        <v>0</v>
      </c>
      <c r="X1747">
        <v>0</v>
      </c>
      <c r="Y1747">
        <v>0</v>
      </c>
      <c r="Z1747">
        <v>1</v>
      </c>
      <c r="AA1747">
        <v>0</v>
      </c>
      <c r="AB1747">
        <v>0</v>
      </c>
      <c r="AC1747">
        <v>1</v>
      </c>
      <c r="AD1747">
        <f>AC1747/AY1747</f>
        <v>4.2519356937245681E-5</v>
      </c>
      <c r="AE1747">
        <v>0</v>
      </c>
      <c r="AF1747">
        <f>AE1747/AY1747</f>
        <v>0</v>
      </c>
      <c r="AG1747">
        <f>LN(AE1747+1)/LN(AY1747)</f>
        <v>0</v>
      </c>
      <c r="AH1747">
        <v>1</v>
      </c>
      <c r="AI1747">
        <v>0</v>
      </c>
      <c r="AJ1747">
        <v>0</v>
      </c>
      <c r="AK1747">
        <v>1</v>
      </c>
      <c r="AL1747">
        <v>1</v>
      </c>
      <c r="AM1747" s="1">
        <f>(AI1747+AK1747+AJ1747)*(0.75+0.25*AL1747)</f>
        <v>1</v>
      </c>
      <c r="AN1747">
        <v>0</v>
      </c>
      <c r="AO1747">
        <v>0</v>
      </c>
      <c r="AP1747">
        <v>0</v>
      </c>
      <c r="AQ1747">
        <v>0</v>
      </c>
      <c r="AR1747">
        <v>0</v>
      </c>
      <c r="AS1747">
        <f>IF(AR1747&gt;0.75,AR1747,0)</f>
        <v>0</v>
      </c>
      <c r="AT1747">
        <v>0</v>
      </c>
      <c r="AU1747" t="s">
        <v>90</v>
      </c>
      <c r="AV1747">
        <v>0</v>
      </c>
      <c r="AW1747">
        <v>0</v>
      </c>
      <c r="AX1747">
        <v>0</v>
      </c>
      <c r="AY1747">
        <v>23518.7</v>
      </c>
    </row>
    <row r="1748" spans="1:51" ht="12.75" customHeight="1" x14ac:dyDescent="0.2">
      <c r="A1748" t="s">
        <v>85</v>
      </c>
      <c r="B1748">
        <v>2007</v>
      </c>
      <c r="C1748" t="s">
        <v>90</v>
      </c>
      <c r="D1748" t="s">
        <v>90</v>
      </c>
      <c r="E1748">
        <v>0</v>
      </c>
      <c r="F1748">
        <v>0</v>
      </c>
      <c r="G1748">
        <v>1</v>
      </c>
      <c r="H1748">
        <v>0</v>
      </c>
      <c r="I1748" s="1">
        <f>G1748+H1748</f>
        <v>1</v>
      </c>
      <c r="J1748">
        <v>1</v>
      </c>
      <c r="K1748">
        <v>1</v>
      </c>
      <c r="L1748" t="s">
        <v>90</v>
      </c>
      <c r="M1748">
        <v>0</v>
      </c>
      <c r="N1748" t="s">
        <v>90</v>
      </c>
      <c r="O1748">
        <v>0</v>
      </c>
      <c r="P1748">
        <v>1</v>
      </c>
      <c r="Q1748">
        <v>1</v>
      </c>
      <c r="R1748">
        <v>2</v>
      </c>
      <c r="S1748" t="s">
        <v>90</v>
      </c>
      <c r="T1748">
        <v>1</v>
      </c>
      <c r="U1748">
        <v>1</v>
      </c>
      <c r="V1748">
        <v>0</v>
      </c>
      <c r="W1748">
        <v>0</v>
      </c>
      <c r="X1748">
        <v>0</v>
      </c>
      <c r="Y1748">
        <v>1</v>
      </c>
      <c r="Z1748">
        <v>1</v>
      </c>
      <c r="AA1748">
        <v>0</v>
      </c>
      <c r="AB1748">
        <v>0</v>
      </c>
      <c r="AC1748">
        <v>13646</v>
      </c>
      <c r="AD1748">
        <f>AC1748/AY1748</f>
        <v>4.1140328133761839E-2</v>
      </c>
      <c r="AE1748">
        <v>0</v>
      </c>
      <c r="AF1748">
        <f>AE1748/AY1748</f>
        <v>0</v>
      </c>
      <c r="AG1748">
        <f>LN(AE1748+1)/LN(AY1748)</f>
        <v>0</v>
      </c>
      <c r="AH1748">
        <v>0.5</v>
      </c>
      <c r="AI1748">
        <v>0</v>
      </c>
      <c r="AJ1748">
        <v>1</v>
      </c>
      <c r="AK1748">
        <v>1</v>
      </c>
      <c r="AL1748">
        <v>1</v>
      </c>
      <c r="AM1748" s="1">
        <f>(AI1748+AK1748+AJ1748)*(0.75+0.25*AL1748)</f>
        <v>2</v>
      </c>
      <c r="AN1748">
        <v>0</v>
      </c>
      <c r="AO1748">
        <v>0</v>
      </c>
      <c r="AP1748">
        <v>0.5</v>
      </c>
      <c r="AQ1748">
        <v>0.5</v>
      </c>
      <c r="AR1748">
        <v>0.5</v>
      </c>
      <c r="AS1748">
        <f>IF(AR1748&gt;0.75,AR1748,0)</f>
        <v>0</v>
      </c>
      <c r="AT1748">
        <v>0</v>
      </c>
      <c r="AU1748" t="s">
        <v>90</v>
      </c>
      <c r="AV1748">
        <v>0</v>
      </c>
      <c r="AW1748">
        <v>0</v>
      </c>
      <c r="AX1748">
        <v>1</v>
      </c>
      <c r="AY1748">
        <v>331694</v>
      </c>
    </row>
    <row r="1749" spans="1:51" ht="12.75" customHeight="1" x14ac:dyDescent="0.2">
      <c r="A1749" t="s">
        <v>86</v>
      </c>
      <c r="B1749">
        <v>2007</v>
      </c>
      <c r="C1749" t="s">
        <v>90</v>
      </c>
      <c r="D1749" t="s">
        <v>90</v>
      </c>
      <c r="E1749">
        <v>0</v>
      </c>
      <c r="F1749">
        <v>1</v>
      </c>
      <c r="G1749">
        <v>1</v>
      </c>
      <c r="H1749">
        <v>1</v>
      </c>
      <c r="I1749" s="1">
        <f>G1749+H1749</f>
        <v>2</v>
      </c>
      <c r="J1749">
        <v>1</v>
      </c>
      <c r="K1749">
        <v>1</v>
      </c>
      <c r="L1749" t="s">
        <v>90</v>
      </c>
      <c r="M1749">
        <v>0</v>
      </c>
      <c r="N1749" t="s">
        <v>90</v>
      </c>
      <c r="O1749">
        <v>1</v>
      </c>
      <c r="P1749">
        <v>0</v>
      </c>
      <c r="Q1749">
        <v>1</v>
      </c>
      <c r="R1749">
        <v>0</v>
      </c>
      <c r="S1749" t="s">
        <v>90</v>
      </c>
      <c r="T1749">
        <v>1</v>
      </c>
      <c r="U1749">
        <v>1</v>
      </c>
      <c r="V1749">
        <v>1</v>
      </c>
      <c r="W1749">
        <v>0</v>
      </c>
      <c r="X1749">
        <v>0</v>
      </c>
      <c r="Y1749">
        <v>1</v>
      </c>
      <c r="Z1749">
        <v>1</v>
      </c>
      <c r="AA1749">
        <v>0</v>
      </c>
      <c r="AB1749">
        <v>0</v>
      </c>
      <c r="AC1749">
        <v>47436</v>
      </c>
      <c r="AD1749">
        <f>AC1749/AY1749</f>
        <v>0.17881483715319663</v>
      </c>
      <c r="AE1749">
        <v>0</v>
      </c>
      <c r="AF1749">
        <f>AE1749/AY1749</f>
        <v>0</v>
      </c>
      <c r="AG1749">
        <f>LN(AE1749+1)/LN(AY1749)</f>
        <v>0</v>
      </c>
      <c r="AH1749">
        <v>1</v>
      </c>
      <c r="AI1749">
        <v>0</v>
      </c>
      <c r="AJ1749">
        <v>1</v>
      </c>
      <c r="AK1749">
        <v>1</v>
      </c>
      <c r="AL1749">
        <v>0</v>
      </c>
      <c r="AM1749" s="1">
        <f>(AI1749+AK1749+AJ1749)*(0.75+0.25*AL1749)</f>
        <v>1.5</v>
      </c>
      <c r="AN1749">
        <v>0</v>
      </c>
      <c r="AO1749">
        <v>0</v>
      </c>
      <c r="AP1749">
        <v>0</v>
      </c>
      <c r="AQ1749">
        <v>1</v>
      </c>
      <c r="AR1749">
        <v>0</v>
      </c>
      <c r="AS1749">
        <f>IF(AR1749&gt;0.75,AR1749,0)</f>
        <v>0</v>
      </c>
      <c r="AT1749">
        <v>0</v>
      </c>
      <c r="AU1749" t="s">
        <v>90</v>
      </c>
      <c r="AV1749">
        <v>1</v>
      </c>
      <c r="AW1749">
        <v>0</v>
      </c>
      <c r="AX1749">
        <v>1</v>
      </c>
      <c r="AY1749">
        <v>265280</v>
      </c>
    </row>
    <row r="1750" spans="1:51" ht="12.75" customHeight="1" x14ac:dyDescent="0.2">
      <c r="A1750" t="s">
        <v>87</v>
      </c>
      <c r="B1750">
        <v>2007</v>
      </c>
      <c r="C1750" t="s">
        <v>90</v>
      </c>
      <c r="D1750" t="s">
        <v>90</v>
      </c>
      <c r="E1750">
        <v>0</v>
      </c>
      <c r="F1750">
        <v>0</v>
      </c>
      <c r="G1750">
        <v>1</v>
      </c>
      <c r="H1750">
        <v>0</v>
      </c>
      <c r="I1750" s="1">
        <f>G1750+H1750</f>
        <v>1</v>
      </c>
      <c r="J1750">
        <v>1</v>
      </c>
      <c r="K1750">
        <v>1</v>
      </c>
      <c r="L1750" t="s">
        <v>90</v>
      </c>
      <c r="M1750">
        <v>0</v>
      </c>
      <c r="N1750" t="s">
        <v>90</v>
      </c>
      <c r="O1750">
        <v>0</v>
      </c>
      <c r="P1750">
        <v>1</v>
      </c>
      <c r="Q1750">
        <v>1</v>
      </c>
      <c r="R1750">
        <v>1</v>
      </c>
      <c r="S1750" t="s">
        <v>90</v>
      </c>
      <c r="T1750">
        <v>0</v>
      </c>
      <c r="U1750">
        <v>0</v>
      </c>
      <c r="V1750">
        <v>0</v>
      </c>
      <c r="W1750">
        <v>1</v>
      </c>
      <c r="X1750">
        <v>0</v>
      </c>
      <c r="Y1750">
        <v>1</v>
      </c>
      <c r="Z1750">
        <v>1</v>
      </c>
      <c r="AA1750">
        <v>1</v>
      </c>
      <c r="AB1750">
        <v>0</v>
      </c>
      <c r="AC1750">
        <v>3731</v>
      </c>
      <c r="AD1750">
        <f>AC1750/AY1750</f>
        <v>7.0899209486166001E-2</v>
      </c>
      <c r="AH1750">
        <v>0</v>
      </c>
      <c r="AI1750">
        <v>0</v>
      </c>
      <c r="AJ1750">
        <v>1</v>
      </c>
      <c r="AK1750">
        <v>1</v>
      </c>
      <c r="AL1750">
        <v>1</v>
      </c>
      <c r="AM1750" s="1">
        <f>(AI1750+AK1750+AJ1750)*(0.75+0.25*AL1750)</f>
        <v>2</v>
      </c>
      <c r="AN1750">
        <v>0</v>
      </c>
      <c r="AO1750">
        <v>0</v>
      </c>
      <c r="AP1750">
        <v>0</v>
      </c>
      <c r="AQ1750">
        <v>0</v>
      </c>
      <c r="AR1750">
        <v>0</v>
      </c>
      <c r="AS1750">
        <f>IF(AR1750&gt;0.75,AR1750,0)</f>
        <v>0</v>
      </c>
      <c r="AT1750">
        <v>0</v>
      </c>
      <c r="AU1750" t="s">
        <v>90</v>
      </c>
      <c r="AV1750">
        <v>0</v>
      </c>
      <c r="AW1750">
        <v>0</v>
      </c>
      <c r="AX1750">
        <v>0</v>
      </c>
      <c r="AY1750">
        <v>52624</v>
      </c>
    </row>
    <row r="1751" spans="1:51" ht="12.75" customHeight="1" x14ac:dyDescent="0.2">
      <c r="A1751" t="s">
        <v>88</v>
      </c>
      <c r="B1751">
        <v>2007</v>
      </c>
      <c r="C1751" t="s">
        <v>90</v>
      </c>
      <c r="D1751" t="s">
        <v>90</v>
      </c>
      <c r="E1751">
        <v>0</v>
      </c>
      <c r="F1751">
        <v>0</v>
      </c>
      <c r="G1751">
        <v>1</v>
      </c>
      <c r="H1751">
        <v>0</v>
      </c>
      <c r="I1751" s="1">
        <f>G1751+H1751</f>
        <v>1</v>
      </c>
      <c r="J1751">
        <v>0</v>
      </c>
      <c r="K1751">
        <v>1</v>
      </c>
      <c r="L1751" t="s">
        <v>90</v>
      </c>
      <c r="M1751">
        <v>0</v>
      </c>
      <c r="N1751" t="s">
        <v>90</v>
      </c>
      <c r="O1751">
        <v>1</v>
      </c>
      <c r="P1751">
        <v>0</v>
      </c>
      <c r="Q1751">
        <v>0</v>
      </c>
      <c r="R1751">
        <v>0.5</v>
      </c>
      <c r="S1751" t="s">
        <v>90</v>
      </c>
      <c r="T1751">
        <v>0</v>
      </c>
      <c r="U1751">
        <v>1</v>
      </c>
      <c r="V1751">
        <v>1</v>
      </c>
      <c r="W1751">
        <v>0</v>
      </c>
      <c r="X1751">
        <v>0</v>
      </c>
      <c r="Y1751">
        <v>1</v>
      </c>
      <c r="Z1751">
        <v>1</v>
      </c>
      <c r="AA1751">
        <v>0</v>
      </c>
      <c r="AB1751">
        <v>0</v>
      </c>
      <c r="AC1751">
        <v>1378</v>
      </c>
      <c r="AD1751">
        <f>AC1751/AY1751</f>
        <v>6.6506112481237844E-3</v>
      </c>
      <c r="AE1751">
        <v>0</v>
      </c>
      <c r="AF1751">
        <f>AE1751/AY1751</f>
        <v>0</v>
      </c>
      <c r="AG1751">
        <f>LN(AE1751+1)/LN(AY1751)</f>
        <v>0</v>
      </c>
      <c r="AH1751">
        <v>0.5</v>
      </c>
      <c r="AI1751">
        <v>0</v>
      </c>
      <c r="AJ1751">
        <v>1</v>
      </c>
      <c r="AK1751">
        <v>1</v>
      </c>
      <c r="AL1751">
        <v>1</v>
      </c>
      <c r="AM1751" s="1">
        <f>(AI1751+AK1751+AJ1751)*(0.75+0.25*AL1751)</f>
        <v>2</v>
      </c>
      <c r="AN1751">
        <v>0</v>
      </c>
      <c r="AO1751">
        <v>0</v>
      </c>
      <c r="AP1751">
        <v>0</v>
      </c>
      <c r="AQ1751">
        <v>0</v>
      </c>
      <c r="AR1751">
        <v>0</v>
      </c>
      <c r="AS1751">
        <f>IF(AR1751&gt;0.75,AR1751,0)</f>
        <v>0</v>
      </c>
      <c r="AT1751">
        <v>0</v>
      </c>
      <c r="AU1751" t="s">
        <v>90</v>
      </c>
      <c r="AV1751">
        <v>0</v>
      </c>
      <c r="AW1751">
        <v>0</v>
      </c>
      <c r="AX1751">
        <v>0</v>
      </c>
      <c r="AY1751">
        <v>207199</v>
      </c>
    </row>
    <row r="1752" spans="1:51" ht="12.75" customHeight="1" x14ac:dyDescent="0.2">
      <c r="A1752" t="s">
        <v>89</v>
      </c>
      <c r="B1752">
        <v>2007</v>
      </c>
      <c r="C1752" t="s">
        <v>90</v>
      </c>
      <c r="D1752" t="s">
        <v>90</v>
      </c>
      <c r="E1752">
        <v>0</v>
      </c>
      <c r="F1752">
        <v>0</v>
      </c>
      <c r="G1752">
        <v>1</v>
      </c>
      <c r="H1752">
        <v>0</v>
      </c>
      <c r="I1752" s="1">
        <f>G1752+H1752</f>
        <v>1</v>
      </c>
      <c r="J1752">
        <v>0</v>
      </c>
      <c r="K1752">
        <v>1</v>
      </c>
      <c r="L1752" t="s">
        <v>90</v>
      </c>
      <c r="M1752">
        <v>0</v>
      </c>
      <c r="N1752" t="s">
        <v>90</v>
      </c>
      <c r="O1752">
        <v>1</v>
      </c>
      <c r="P1752">
        <v>0</v>
      </c>
      <c r="Q1752">
        <v>1</v>
      </c>
      <c r="R1752">
        <v>0</v>
      </c>
      <c r="S1752" t="s">
        <v>90</v>
      </c>
      <c r="T1752">
        <v>1</v>
      </c>
      <c r="U1752">
        <v>1</v>
      </c>
      <c r="V1752">
        <v>0</v>
      </c>
      <c r="W1752">
        <v>0</v>
      </c>
      <c r="X1752">
        <v>0</v>
      </c>
      <c r="Y1752">
        <v>1</v>
      </c>
      <c r="Z1752">
        <v>1</v>
      </c>
      <c r="AA1752">
        <v>0</v>
      </c>
      <c r="AB1752">
        <v>0</v>
      </c>
      <c r="AC1752">
        <v>180</v>
      </c>
      <c r="AD1752">
        <f>AC1752/AY1752</f>
        <v>7.5340917652377002E-3</v>
      </c>
      <c r="AE1752">
        <v>0</v>
      </c>
      <c r="AF1752">
        <f>AE1752/AY1752</f>
        <v>0</v>
      </c>
      <c r="AG1752">
        <f>LN(AE1752+1)/LN(AY1752)</f>
        <v>0</v>
      </c>
      <c r="AH1752">
        <v>0</v>
      </c>
      <c r="AI1752">
        <v>1</v>
      </c>
      <c r="AJ1752">
        <v>1</v>
      </c>
      <c r="AK1752">
        <v>1</v>
      </c>
      <c r="AL1752">
        <v>1</v>
      </c>
      <c r="AM1752" s="1">
        <f>(AI1752+AK1752+AJ1752)*(0.75+0.25*AL1752)</f>
        <v>3</v>
      </c>
      <c r="AN1752">
        <v>0</v>
      </c>
      <c r="AO1752">
        <v>0</v>
      </c>
      <c r="AP1752">
        <v>0</v>
      </c>
      <c r="AQ1752">
        <v>1</v>
      </c>
      <c r="AR1752">
        <v>0</v>
      </c>
      <c r="AS1752">
        <f>IF(AR1752&gt;0.75,AR1752,0)</f>
        <v>0</v>
      </c>
      <c r="AT1752">
        <v>0</v>
      </c>
      <c r="AU1752" t="s">
        <v>90</v>
      </c>
      <c r="AV1752">
        <v>0</v>
      </c>
      <c r="AW1752">
        <v>0</v>
      </c>
      <c r="AX1752">
        <v>1</v>
      </c>
      <c r="AY1752">
        <v>23891.4</v>
      </c>
    </row>
    <row r="1753" spans="1:51" ht="12.75" customHeight="1" x14ac:dyDescent="0.2">
      <c r="A1753" t="s">
        <v>34</v>
      </c>
      <c r="B1753">
        <v>2008</v>
      </c>
      <c r="C1753">
        <v>4</v>
      </c>
      <c r="D1753">
        <v>4</v>
      </c>
      <c r="E1753">
        <v>0</v>
      </c>
      <c r="F1753">
        <v>0</v>
      </c>
      <c r="G1753">
        <v>1</v>
      </c>
      <c r="H1753">
        <v>1</v>
      </c>
      <c r="I1753" s="1">
        <f>G1753+H1753</f>
        <v>2</v>
      </c>
      <c r="J1753">
        <v>1</v>
      </c>
      <c r="K1753">
        <v>1</v>
      </c>
      <c r="L1753">
        <v>1</v>
      </c>
      <c r="M1753">
        <v>0</v>
      </c>
      <c r="N1753">
        <v>0</v>
      </c>
      <c r="O1753">
        <v>1</v>
      </c>
      <c r="P1753">
        <v>1</v>
      </c>
      <c r="Q1753">
        <v>1</v>
      </c>
      <c r="R1753">
        <v>0</v>
      </c>
      <c r="S1753">
        <v>0</v>
      </c>
      <c r="T1753">
        <v>1</v>
      </c>
      <c r="U1753">
        <v>0</v>
      </c>
      <c r="V1753">
        <v>0</v>
      </c>
      <c r="W1753">
        <v>0</v>
      </c>
      <c r="X1753">
        <v>0</v>
      </c>
      <c r="Y1753">
        <v>1</v>
      </c>
      <c r="Z1753">
        <v>1</v>
      </c>
      <c r="AA1753">
        <v>0</v>
      </c>
      <c r="AB1753">
        <v>0</v>
      </c>
      <c r="AC1753">
        <v>3341</v>
      </c>
      <c r="AD1753">
        <f>AC1753/AY1753</f>
        <v>2.1284321844938524E-2</v>
      </c>
      <c r="AE1753">
        <v>0</v>
      </c>
      <c r="AF1753">
        <f>AE1753/AY1753</f>
        <v>0</v>
      </c>
      <c r="AG1753">
        <f>LN(AE1753+1)/LN(AY1753)</f>
        <v>0</v>
      </c>
      <c r="AH1753">
        <v>0</v>
      </c>
      <c r="AI1753">
        <v>1</v>
      </c>
      <c r="AJ1753">
        <v>1</v>
      </c>
      <c r="AK1753">
        <v>1</v>
      </c>
      <c r="AL1753">
        <v>0</v>
      </c>
      <c r="AM1753" s="1">
        <f>(AI1753+AK1753+AJ1753)*(0.75+0.25*AL1753)</f>
        <v>2.25</v>
      </c>
      <c r="AN1753">
        <v>0</v>
      </c>
      <c r="AO1753">
        <v>0</v>
      </c>
      <c r="AP1753">
        <v>1</v>
      </c>
      <c r="AQ1753">
        <v>0</v>
      </c>
      <c r="AR1753">
        <v>0</v>
      </c>
      <c r="AS1753">
        <f>IF(AR1753&gt;0.75,AR1753,0)</f>
        <v>0</v>
      </c>
      <c r="AT1753">
        <v>0</v>
      </c>
      <c r="AU1753">
        <v>0</v>
      </c>
      <c r="AV1753">
        <v>0</v>
      </c>
      <c r="AW1753">
        <v>0</v>
      </c>
      <c r="AX1753">
        <v>1</v>
      </c>
      <c r="AY1753">
        <v>156970</v>
      </c>
    </row>
    <row r="1754" spans="1:51" ht="12.75" customHeight="1" x14ac:dyDescent="0.2">
      <c r="A1754" t="s">
        <v>35</v>
      </c>
      <c r="B1754">
        <v>2008</v>
      </c>
      <c r="C1754">
        <v>5</v>
      </c>
      <c r="D1754">
        <v>5</v>
      </c>
      <c r="E1754">
        <v>0</v>
      </c>
      <c r="F1754">
        <v>0</v>
      </c>
      <c r="G1754">
        <v>1</v>
      </c>
      <c r="H1754">
        <v>1</v>
      </c>
      <c r="I1754" s="1">
        <f>G1754+H1754</f>
        <v>2</v>
      </c>
      <c r="J1754">
        <v>0</v>
      </c>
      <c r="K1754">
        <v>1</v>
      </c>
      <c r="L1754">
        <v>0</v>
      </c>
      <c r="M1754">
        <v>0</v>
      </c>
      <c r="N1754">
        <v>2</v>
      </c>
      <c r="O1754">
        <v>1</v>
      </c>
      <c r="P1754">
        <v>0</v>
      </c>
      <c r="Q1754">
        <v>1</v>
      </c>
      <c r="R1754">
        <v>0</v>
      </c>
      <c r="S1754">
        <v>0</v>
      </c>
      <c r="T1754">
        <v>1</v>
      </c>
      <c r="U1754">
        <v>1</v>
      </c>
      <c r="V1754">
        <v>0</v>
      </c>
      <c r="W1754">
        <v>0</v>
      </c>
      <c r="X1754">
        <v>0</v>
      </c>
      <c r="Y1754">
        <v>0</v>
      </c>
      <c r="Z1754">
        <v>1</v>
      </c>
      <c r="AA1754">
        <v>0</v>
      </c>
      <c r="AB1754">
        <v>0</v>
      </c>
      <c r="AC1754">
        <v>10470</v>
      </c>
      <c r="AD1754">
        <f>AC1754/AY1754</f>
        <v>0.353232907676996</v>
      </c>
      <c r="AE1754">
        <v>0</v>
      </c>
      <c r="AF1754">
        <f>AE1754/AY1754</f>
        <v>0</v>
      </c>
      <c r="AG1754">
        <f>LN(AE1754+1)/LN(AY1754)</f>
        <v>0</v>
      </c>
      <c r="AH1754">
        <v>0.5</v>
      </c>
      <c r="AI1754">
        <v>1</v>
      </c>
      <c r="AJ1754">
        <v>1</v>
      </c>
      <c r="AK1754">
        <v>1</v>
      </c>
      <c r="AL1754">
        <v>1</v>
      </c>
      <c r="AM1754" s="1">
        <f>(AI1754+AK1754+AJ1754)*(0.75+0.25*AL1754)</f>
        <v>3</v>
      </c>
      <c r="AN1754">
        <v>0</v>
      </c>
      <c r="AO1754">
        <v>0</v>
      </c>
      <c r="AP1754">
        <v>0</v>
      </c>
      <c r="AQ1754">
        <v>1</v>
      </c>
      <c r="AR1754">
        <v>2</v>
      </c>
      <c r="AS1754">
        <f>IF(AR1754&gt;0.75,AR1754,0)</f>
        <v>2</v>
      </c>
      <c r="AT1754">
        <v>0</v>
      </c>
      <c r="AU1754">
        <v>0</v>
      </c>
      <c r="AV1754">
        <v>0</v>
      </c>
      <c r="AW1754">
        <v>0</v>
      </c>
      <c r="AX1754">
        <v>1</v>
      </c>
      <c r="AY1754">
        <v>29640.5</v>
      </c>
    </row>
    <row r="1755" spans="1:51" ht="12.75" customHeight="1" x14ac:dyDescent="0.2">
      <c r="A1755" t="s">
        <v>36</v>
      </c>
      <c r="B1755">
        <v>2008</v>
      </c>
      <c r="C1755" t="s">
        <v>37</v>
      </c>
      <c r="D1755">
        <v>49</v>
      </c>
      <c r="E1755">
        <v>0</v>
      </c>
      <c r="F1755">
        <v>0</v>
      </c>
      <c r="G1755">
        <v>1</v>
      </c>
      <c r="H1755">
        <v>0</v>
      </c>
      <c r="I1755" s="1">
        <f>G1755+H1755</f>
        <v>1</v>
      </c>
      <c r="J1755">
        <v>0</v>
      </c>
      <c r="K1755">
        <v>1</v>
      </c>
      <c r="L1755">
        <v>0</v>
      </c>
      <c r="M1755">
        <v>0</v>
      </c>
      <c r="N1755">
        <v>0</v>
      </c>
      <c r="O1755">
        <v>1</v>
      </c>
      <c r="P1755">
        <v>1</v>
      </c>
      <c r="Q1755">
        <v>1</v>
      </c>
      <c r="R1755">
        <v>0</v>
      </c>
      <c r="S1755">
        <v>0</v>
      </c>
      <c r="T1755">
        <v>1</v>
      </c>
      <c r="U1755">
        <v>1</v>
      </c>
      <c r="V1755">
        <v>0</v>
      </c>
      <c r="W1755">
        <v>0</v>
      </c>
      <c r="X1755">
        <v>0</v>
      </c>
      <c r="Y1755">
        <v>1</v>
      </c>
      <c r="Z1755">
        <v>1</v>
      </c>
      <c r="AA1755">
        <v>0</v>
      </c>
      <c r="AB1755">
        <v>0</v>
      </c>
      <c r="AC1755">
        <v>7819</v>
      </c>
      <c r="AD1755">
        <f>AC1755/AY1755</f>
        <v>3.4857853605039429E-2</v>
      </c>
      <c r="AE1755">
        <v>0</v>
      </c>
      <c r="AF1755">
        <f>AE1755/AY1755</f>
        <v>0</v>
      </c>
      <c r="AG1755">
        <f>LN(AE1755+1)/LN(AY1755)</f>
        <v>0</v>
      </c>
      <c r="AH1755">
        <v>1</v>
      </c>
      <c r="AI1755">
        <v>0</v>
      </c>
      <c r="AJ1755">
        <v>0</v>
      </c>
      <c r="AK1755">
        <v>1</v>
      </c>
      <c r="AL1755">
        <v>1</v>
      </c>
      <c r="AM1755" s="1">
        <f>(AI1755+AK1755+AJ1755)*(0.75+0.25*AL1755)</f>
        <v>1</v>
      </c>
      <c r="AN1755">
        <v>0</v>
      </c>
      <c r="AO1755">
        <v>0</v>
      </c>
      <c r="AP1755">
        <v>0.75</v>
      </c>
      <c r="AQ1755">
        <v>0</v>
      </c>
      <c r="AR1755">
        <v>1</v>
      </c>
      <c r="AS1755">
        <f>IF(AR1755&gt;0.75,AR1755,0)</f>
        <v>1</v>
      </c>
      <c r="AT1755">
        <v>0</v>
      </c>
      <c r="AU1755">
        <v>0</v>
      </c>
      <c r="AV1755">
        <v>0</v>
      </c>
      <c r="AW1755">
        <v>0</v>
      </c>
      <c r="AX1755">
        <v>1</v>
      </c>
      <c r="AY1755">
        <v>224311</v>
      </c>
    </row>
    <row r="1756" spans="1:51" ht="12.75" customHeight="1" x14ac:dyDescent="0.2">
      <c r="A1756" t="s">
        <v>38</v>
      </c>
      <c r="B1756">
        <v>2008</v>
      </c>
      <c r="C1756">
        <v>4</v>
      </c>
      <c r="D1756">
        <v>4</v>
      </c>
      <c r="E1756">
        <v>0</v>
      </c>
      <c r="F1756">
        <v>0</v>
      </c>
      <c r="G1756">
        <v>1</v>
      </c>
      <c r="H1756">
        <v>0</v>
      </c>
      <c r="I1756" s="1">
        <f>G1756+H1756</f>
        <v>1</v>
      </c>
      <c r="J1756">
        <v>0</v>
      </c>
      <c r="K1756">
        <v>1</v>
      </c>
      <c r="L1756">
        <v>0</v>
      </c>
      <c r="M1756">
        <v>0</v>
      </c>
      <c r="N1756">
        <v>0</v>
      </c>
      <c r="O1756">
        <v>0</v>
      </c>
      <c r="P1756">
        <v>1</v>
      </c>
      <c r="Q1756">
        <v>1</v>
      </c>
      <c r="R1756">
        <v>0</v>
      </c>
      <c r="S1756">
        <v>1</v>
      </c>
      <c r="T1756">
        <v>0</v>
      </c>
      <c r="U1756">
        <v>0</v>
      </c>
      <c r="V1756">
        <v>0</v>
      </c>
      <c r="W1756">
        <v>0</v>
      </c>
      <c r="X1756">
        <v>0</v>
      </c>
      <c r="Y1756">
        <v>1</v>
      </c>
      <c r="Z1756">
        <v>1</v>
      </c>
      <c r="AA1756">
        <v>0</v>
      </c>
      <c r="AB1756">
        <v>0</v>
      </c>
      <c r="AC1756">
        <v>12378</v>
      </c>
      <c r="AD1756">
        <f>AC1756/AY1756</f>
        <v>0.13487259671698873</v>
      </c>
      <c r="AE1756">
        <v>0</v>
      </c>
      <c r="AF1756">
        <f>AE1756/AY1756</f>
        <v>0</v>
      </c>
      <c r="AG1756">
        <f>LN(AE1756+1)/LN(AY1756)</f>
        <v>0</v>
      </c>
      <c r="AH1756">
        <v>0</v>
      </c>
      <c r="AI1756">
        <v>1</v>
      </c>
      <c r="AJ1756">
        <v>1</v>
      </c>
      <c r="AK1756">
        <v>1</v>
      </c>
      <c r="AL1756">
        <v>0</v>
      </c>
      <c r="AM1756" s="1">
        <f>(AI1756+AK1756+AJ1756)*(0.75+0.25*AL1756)</f>
        <v>2.25</v>
      </c>
      <c r="AN1756">
        <v>0</v>
      </c>
      <c r="AO1756">
        <v>0</v>
      </c>
      <c r="AP1756">
        <v>0</v>
      </c>
      <c r="AQ1756">
        <v>0</v>
      </c>
      <c r="AR1756">
        <v>0</v>
      </c>
      <c r="AS1756">
        <f>IF(AR1756&gt;0.75,AR1756,0)</f>
        <v>0</v>
      </c>
      <c r="AT1756">
        <v>0</v>
      </c>
      <c r="AU1756">
        <v>0</v>
      </c>
      <c r="AV1756">
        <v>0</v>
      </c>
      <c r="AW1756">
        <v>0</v>
      </c>
      <c r="AX1756">
        <v>1</v>
      </c>
      <c r="AY1756">
        <v>91775.5</v>
      </c>
    </row>
    <row r="1757" spans="1:51" ht="12.75" customHeight="1" x14ac:dyDescent="0.2">
      <c r="A1757" t="s">
        <v>39</v>
      </c>
      <c r="B1757">
        <v>2008</v>
      </c>
      <c r="C1757">
        <v>5</v>
      </c>
      <c r="D1757">
        <v>5</v>
      </c>
      <c r="E1757">
        <v>1</v>
      </c>
      <c r="F1757">
        <v>0</v>
      </c>
      <c r="G1757">
        <v>1</v>
      </c>
      <c r="H1757">
        <v>1</v>
      </c>
      <c r="I1757" s="1">
        <f>G1757+H1757</f>
        <v>2</v>
      </c>
      <c r="J1757">
        <v>1</v>
      </c>
      <c r="K1757">
        <v>1</v>
      </c>
      <c r="L1757">
        <v>1</v>
      </c>
      <c r="M1757">
        <v>2</v>
      </c>
      <c r="N1757">
        <v>2</v>
      </c>
      <c r="O1757">
        <v>1</v>
      </c>
      <c r="P1757">
        <v>1</v>
      </c>
      <c r="Q1757">
        <v>1</v>
      </c>
      <c r="R1757">
        <v>0</v>
      </c>
      <c r="S1757">
        <v>0</v>
      </c>
      <c r="T1757">
        <v>1</v>
      </c>
      <c r="U1757">
        <v>0</v>
      </c>
      <c r="V1757">
        <v>0</v>
      </c>
      <c r="W1757">
        <v>0</v>
      </c>
      <c r="X1757">
        <v>0</v>
      </c>
      <c r="Y1757">
        <v>1</v>
      </c>
      <c r="Z1757">
        <v>1</v>
      </c>
      <c r="AA1757">
        <v>0</v>
      </c>
      <c r="AB1757">
        <v>0</v>
      </c>
      <c r="AC1757">
        <v>37012</v>
      </c>
      <c r="AD1757">
        <f>AC1757/AY1757</f>
        <v>2.31325E-2</v>
      </c>
      <c r="AE1757">
        <v>0</v>
      </c>
      <c r="AF1757">
        <f>AE1757/AY1757</f>
        <v>0</v>
      </c>
      <c r="AG1757">
        <f>LN(AE1757+1)/LN(AY1757)</f>
        <v>0</v>
      </c>
      <c r="AH1757">
        <v>1</v>
      </c>
      <c r="AI1757">
        <v>0</v>
      </c>
      <c r="AJ1757">
        <v>1</v>
      </c>
      <c r="AK1757">
        <v>1</v>
      </c>
      <c r="AL1757">
        <v>0</v>
      </c>
      <c r="AM1757" s="1">
        <f>(AI1757+AK1757+AJ1757)*(0.75+0.25*AL1757)</f>
        <v>1.5</v>
      </c>
      <c r="AN1757">
        <v>0</v>
      </c>
      <c r="AO1757">
        <v>0</v>
      </c>
      <c r="AP1757">
        <v>0</v>
      </c>
      <c r="AQ1757">
        <v>0.5</v>
      </c>
      <c r="AR1757">
        <v>2</v>
      </c>
      <c r="AS1757">
        <f>IF(AR1757&gt;0.75,AR1757,0)</f>
        <v>2</v>
      </c>
      <c r="AT1757">
        <v>1</v>
      </c>
      <c r="AU1757">
        <v>0.5</v>
      </c>
      <c r="AV1757">
        <v>1</v>
      </c>
      <c r="AW1757">
        <v>0</v>
      </c>
      <c r="AX1757">
        <v>1</v>
      </c>
      <c r="AY1757" s="9">
        <v>1600000</v>
      </c>
    </row>
    <row r="1758" spans="1:51" ht="12.75" customHeight="1" x14ac:dyDescent="0.2">
      <c r="A1758" t="s">
        <v>40</v>
      </c>
      <c r="B1758">
        <v>2008</v>
      </c>
      <c r="C1758">
        <v>10</v>
      </c>
      <c r="D1758">
        <v>10</v>
      </c>
      <c r="E1758">
        <v>1</v>
      </c>
      <c r="F1758">
        <v>0</v>
      </c>
      <c r="G1758">
        <v>1</v>
      </c>
      <c r="H1758">
        <v>0</v>
      </c>
      <c r="I1758" s="1">
        <f>G1758+H1758</f>
        <v>1</v>
      </c>
      <c r="J1758">
        <v>0</v>
      </c>
      <c r="K1758">
        <v>1</v>
      </c>
      <c r="L1758">
        <v>0</v>
      </c>
      <c r="M1758">
        <v>0</v>
      </c>
      <c r="N1758">
        <v>0</v>
      </c>
      <c r="O1758">
        <v>1</v>
      </c>
      <c r="P1758">
        <v>1</v>
      </c>
      <c r="Q1758">
        <v>1</v>
      </c>
      <c r="R1758">
        <v>0</v>
      </c>
      <c r="S1758">
        <v>0</v>
      </c>
      <c r="T1758">
        <v>1</v>
      </c>
      <c r="U1758">
        <v>0</v>
      </c>
      <c r="V1758">
        <v>0</v>
      </c>
      <c r="W1758">
        <v>0</v>
      </c>
      <c r="X1758">
        <v>1</v>
      </c>
      <c r="Y1758">
        <v>1</v>
      </c>
      <c r="Z1758">
        <v>1</v>
      </c>
      <c r="AA1758">
        <v>0</v>
      </c>
      <c r="AB1758">
        <v>0</v>
      </c>
      <c r="AC1758">
        <v>132851</v>
      </c>
      <c r="AD1758">
        <f>AC1758/AY1758</f>
        <v>0.63603416413723102</v>
      </c>
      <c r="AE1758">
        <v>773.39200000000005</v>
      </c>
      <c r="AF1758">
        <f>AE1758/AY1758</f>
        <v>3.7026724245238759E-3</v>
      </c>
      <c r="AG1758">
        <f>LN(AE1758+1)/LN(AY1758)</f>
        <v>0.54304955698316626</v>
      </c>
      <c r="AH1758">
        <v>0.5</v>
      </c>
      <c r="AI1758">
        <v>0</v>
      </c>
      <c r="AJ1758">
        <v>1</v>
      </c>
      <c r="AK1758">
        <v>1</v>
      </c>
      <c r="AL1758">
        <v>1</v>
      </c>
      <c r="AM1758" s="1">
        <f>(AI1758+AK1758+AJ1758)*(0.75+0.25*AL1758)</f>
        <v>2</v>
      </c>
      <c r="AN1758">
        <v>0</v>
      </c>
      <c r="AO1758">
        <v>0</v>
      </c>
      <c r="AP1758">
        <v>0</v>
      </c>
      <c r="AQ1758">
        <v>1</v>
      </c>
      <c r="AR1758">
        <v>0</v>
      </c>
      <c r="AS1758">
        <f>IF(AR1758&gt;0.75,AR1758,0)</f>
        <v>0</v>
      </c>
      <c r="AT1758">
        <v>0</v>
      </c>
      <c r="AU1758">
        <v>0</v>
      </c>
      <c r="AV1758">
        <v>0</v>
      </c>
      <c r="AW1758">
        <v>0</v>
      </c>
      <c r="AX1758">
        <v>1</v>
      </c>
      <c r="AY1758">
        <v>208874</v>
      </c>
    </row>
    <row r="1759" spans="1:51" ht="12.75" customHeight="1" x14ac:dyDescent="0.2">
      <c r="A1759" t="s">
        <v>41</v>
      </c>
      <c r="B1759">
        <v>2008</v>
      </c>
      <c r="C1759" t="s">
        <v>129</v>
      </c>
      <c r="D1759">
        <v>5</v>
      </c>
      <c r="E1759">
        <v>0</v>
      </c>
      <c r="F1759">
        <v>0</v>
      </c>
      <c r="G1759">
        <v>1</v>
      </c>
      <c r="H1759">
        <v>1</v>
      </c>
      <c r="I1759" s="1">
        <f>G1759+H1759</f>
        <v>2</v>
      </c>
      <c r="J1759">
        <v>0</v>
      </c>
      <c r="K1759">
        <v>1</v>
      </c>
      <c r="L1759">
        <v>1</v>
      </c>
      <c r="M1759">
        <v>2</v>
      </c>
      <c r="N1759">
        <v>2</v>
      </c>
      <c r="O1759">
        <v>0</v>
      </c>
      <c r="P1759">
        <v>1</v>
      </c>
      <c r="Q1759">
        <v>1</v>
      </c>
      <c r="R1759">
        <v>2</v>
      </c>
      <c r="S1759">
        <v>0</v>
      </c>
      <c r="T1759">
        <v>1</v>
      </c>
      <c r="U1759">
        <v>0</v>
      </c>
      <c r="V1759">
        <v>0</v>
      </c>
      <c r="W1759">
        <v>0</v>
      </c>
      <c r="X1759">
        <v>0</v>
      </c>
      <c r="Y1759">
        <v>1</v>
      </c>
      <c r="Z1759">
        <v>1</v>
      </c>
      <c r="AA1759">
        <v>0</v>
      </c>
      <c r="AB1759">
        <v>0</v>
      </c>
      <c r="AC1759">
        <v>460097</v>
      </c>
      <c r="AD1759">
        <f>AC1759/AY1759</f>
        <v>2.3178456640235363</v>
      </c>
      <c r="AE1759">
        <v>0</v>
      </c>
      <c r="AF1759">
        <f>AE1759/AY1759</f>
        <v>0</v>
      </c>
      <c r="AG1759">
        <f>LN(AE1759+1)/LN(AY1759)</f>
        <v>0</v>
      </c>
      <c r="AH1759">
        <v>1</v>
      </c>
      <c r="AI1759">
        <v>0</v>
      </c>
      <c r="AJ1759">
        <v>1</v>
      </c>
      <c r="AK1759">
        <v>1</v>
      </c>
      <c r="AL1759">
        <v>1</v>
      </c>
      <c r="AM1759" s="1">
        <f>(AI1759+AK1759+AJ1759)*(0.75+0.25*AL1759)</f>
        <v>2</v>
      </c>
      <c r="AN1759">
        <v>0</v>
      </c>
      <c r="AO1759">
        <v>0</v>
      </c>
      <c r="AP1759">
        <v>1</v>
      </c>
      <c r="AQ1759">
        <v>1</v>
      </c>
      <c r="AR1759">
        <v>0</v>
      </c>
      <c r="AS1759">
        <f>IF(AR1759&gt;0.75,AR1759,0)</f>
        <v>0</v>
      </c>
      <c r="AT1759">
        <v>0</v>
      </c>
      <c r="AU1759">
        <v>0.5</v>
      </c>
      <c r="AV1759">
        <v>0</v>
      </c>
      <c r="AW1759">
        <v>0</v>
      </c>
      <c r="AX1759">
        <v>0</v>
      </c>
      <c r="AY1759">
        <v>198502</v>
      </c>
    </row>
    <row r="1760" spans="1:51" ht="12.75" customHeight="1" x14ac:dyDescent="0.2">
      <c r="A1760" t="s">
        <v>42</v>
      </c>
      <c r="B1760">
        <v>2008</v>
      </c>
      <c r="C1760">
        <v>5</v>
      </c>
      <c r="D1760">
        <v>5</v>
      </c>
      <c r="E1760">
        <v>0</v>
      </c>
      <c r="F1760">
        <v>0</v>
      </c>
      <c r="G1760">
        <v>1</v>
      </c>
      <c r="H1760">
        <v>1</v>
      </c>
      <c r="I1760" s="1">
        <f>G1760+H1760</f>
        <v>2</v>
      </c>
      <c r="J1760">
        <v>0</v>
      </c>
      <c r="K1760">
        <v>1</v>
      </c>
      <c r="L1760">
        <v>1</v>
      </c>
      <c r="M1760">
        <v>0</v>
      </c>
      <c r="N1760">
        <v>0</v>
      </c>
      <c r="O1760">
        <v>0</v>
      </c>
      <c r="P1760">
        <v>1</v>
      </c>
      <c r="Q1760">
        <v>1</v>
      </c>
      <c r="R1760">
        <v>0</v>
      </c>
      <c r="S1760">
        <v>1</v>
      </c>
      <c r="T1760">
        <v>1</v>
      </c>
      <c r="U1760">
        <v>0</v>
      </c>
      <c r="V1760">
        <v>0</v>
      </c>
      <c r="W1760">
        <v>1</v>
      </c>
      <c r="X1760">
        <v>0</v>
      </c>
      <c r="Y1760">
        <v>1</v>
      </c>
      <c r="Z1760">
        <v>1</v>
      </c>
      <c r="AA1760">
        <v>0</v>
      </c>
      <c r="AB1760">
        <v>0</v>
      </c>
      <c r="AC1760">
        <v>143</v>
      </c>
      <c r="AD1760">
        <f>AC1760/AY1760</f>
        <v>3.9483675018982534E-3</v>
      </c>
      <c r="AH1760">
        <v>0</v>
      </c>
      <c r="AI1760">
        <v>0</v>
      </c>
      <c r="AJ1760">
        <v>0</v>
      </c>
      <c r="AK1760">
        <v>0</v>
      </c>
      <c r="AL1760">
        <v>0</v>
      </c>
      <c r="AM1760" s="1">
        <f>(AI1760+AK1760+AJ1760)*(0.75+0.25*AL1760)</f>
        <v>0</v>
      </c>
      <c r="AN1760">
        <v>0</v>
      </c>
      <c r="AO1760">
        <v>0</v>
      </c>
      <c r="AP1760">
        <v>0</v>
      </c>
      <c r="AQ1760">
        <v>0</v>
      </c>
      <c r="AR1760">
        <v>0</v>
      </c>
      <c r="AS1760">
        <f>IF(AR1760&gt;0.75,AR1760,0)</f>
        <v>0</v>
      </c>
      <c r="AT1760">
        <v>0</v>
      </c>
      <c r="AU1760">
        <v>0</v>
      </c>
      <c r="AV1760">
        <v>0</v>
      </c>
      <c r="AW1760">
        <v>0</v>
      </c>
      <c r="AX1760">
        <v>1</v>
      </c>
      <c r="AY1760">
        <v>36217.5</v>
      </c>
    </row>
    <row r="1761" spans="1:51" ht="12.75" customHeight="1" x14ac:dyDescent="0.2">
      <c r="A1761" t="s">
        <v>43</v>
      </c>
      <c r="B1761">
        <v>2008</v>
      </c>
      <c r="C1761">
        <v>8</v>
      </c>
      <c r="D1761">
        <v>8</v>
      </c>
      <c r="E1761">
        <v>0</v>
      </c>
      <c r="F1761">
        <v>0</v>
      </c>
      <c r="G1761">
        <v>1</v>
      </c>
      <c r="H1761">
        <v>0</v>
      </c>
      <c r="I1761" s="1">
        <f>G1761+H1761</f>
        <v>1</v>
      </c>
      <c r="J1761">
        <v>0</v>
      </c>
      <c r="K1761">
        <v>1</v>
      </c>
      <c r="L1761">
        <v>1</v>
      </c>
      <c r="M1761">
        <v>0</v>
      </c>
      <c r="N1761">
        <v>0</v>
      </c>
      <c r="O1761">
        <v>1</v>
      </c>
      <c r="P1761">
        <v>1</v>
      </c>
      <c r="Q1761">
        <v>1</v>
      </c>
      <c r="R1761">
        <v>0</v>
      </c>
      <c r="S1761">
        <v>1</v>
      </c>
      <c r="T1761">
        <v>0.5</v>
      </c>
      <c r="U1761">
        <v>0</v>
      </c>
      <c r="V1761">
        <v>0</v>
      </c>
      <c r="W1761">
        <v>1</v>
      </c>
      <c r="X1761">
        <v>0</v>
      </c>
      <c r="Y1761">
        <v>1</v>
      </c>
      <c r="Z1761">
        <v>1</v>
      </c>
      <c r="AA1761">
        <v>0</v>
      </c>
      <c r="AB1761">
        <v>0</v>
      </c>
      <c r="AC1761">
        <v>153089</v>
      </c>
      <c r="AD1761">
        <f>AC1761/AY1761</f>
        <v>0.2071418326671664</v>
      </c>
      <c r="AH1761">
        <v>0</v>
      </c>
      <c r="AI1761">
        <v>0</v>
      </c>
      <c r="AJ1761">
        <v>1</v>
      </c>
      <c r="AK1761">
        <v>1</v>
      </c>
      <c r="AL1761">
        <v>1</v>
      </c>
      <c r="AM1761" s="1">
        <f>(AI1761+AK1761+AJ1761)*(0.75+0.25*AL1761)</f>
        <v>2</v>
      </c>
      <c r="AN1761">
        <v>0</v>
      </c>
      <c r="AO1761">
        <v>0</v>
      </c>
      <c r="AP1761">
        <v>0.5</v>
      </c>
      <c r="AQ1761">
        <v>1</v>
      </c>
      <c r="AR1761">
        <v>0</v>
      </c>
      <c r="AS1761">
        <f>IF(AR1761&gt;0.75,AR1761,0)</f>
        <v>0</v>
      </c>
      <c r="AT1761">
        <v>0</v>
      </c>
      <c r="AU1761">
        <v>0.5</v>
      </c>
      <c r="AV1761">
        <v>0</v>
      </c>
      <c r="AW1761">
        <v>0</v>
      </c>
      <c r="AX1761">
        <v>1</v>
      </c>
      <c r="AY1761">
        <v>739054</v>
      </c>
    </row>
    <row r="1762" spans="1:51" ht="12.75" customHeight="1" x14ac:dyDescent="0.2">
      <c r="A1762" t="s">
        <v>45</v>
      </c>
      <c r="B1762">
        <v>2008</v>
      </c>
      <c r="C1762" t="s">
        <v>46</v>
      </c>
      <c r="D1762">
        <v>10</v>
      </c>
      <c r="E1762">
        <v>0</v>
      </c>
      <c r="F1762">
        <v>0</v>
      </c>
      <c r="G1762">
        <v>1</v>
      </c>
      <c r="H1762">
        <v>1</v>
      </c>
      <c r="I1762" s="1">
        <f>G1762+H1762</f>
        <v>2</v>
      </c>
      <c r="J1762">
        <v>1</v>
      </c>
      <c r="K1762">
        <v>1</v>
      </c>
      <c r="L1762">
        <v>1</v>
      </c>
      <c r="M1762">
        <v>0</v>
      </c>
      <c r="N1762">
        <v>0</v>
      </c>
      <c r="O1762">
        <v>1</v>
      </c>
      <c r="P1762">
        <v>1</v>
      </c>
      <c r="Q1762">
        <v>1</v>
      </c>
      <c r="R1762">
        <v>0</v>
      </c>
      <c r="S1762">
        <v>0</v>
      </c>
      <c r="T1762">
        <v>0</v>
      </c>
      <c r="U1762">
        <v>1</v>
      </c>
      <c r="V1762">
        <v>0</v>
      </c>
      <c r="W1762">
        <v>0</v>
      </c>
      <c r="X1762">
        <v>0</v>
      </c>
      <c r="Y1762">
        <v>0</v>
      </c>
      <c r="Z1762">
        <v>1</v>
      </c>
      <c r="AA1762">
        <v>0</v>
      </c>
      <c r="AB1762">
        <v>0</v>
      </c>
      <c r="AC1762">
        <v>0</v>
      </c>
      <c r="AD1762">
        <f>AC1762/AY1762</f>
        <v>0</v>
      </c>
      <c r="AE1762">
        <v>0</v>
      </c>
      <c r="AF1762">
        <f>AE1762/AY1762</f>
        <v>0</v>
      </c>
      <c r="AG1762">
        <f>LN(AE1762+1)/LN(AY1762)</f>
        <v>0</v>
      </c>
      <c r="AH1762">
        <v>0</v>
      </c>
      <c r="AI1762">
        <v>0</v>
      </c>
      <c r="AJ1762">
        <v>1</v>
      </c>
      <c r="AK1762">
        <v>1</v>
      </c>
      <c r="AL1762">
        <v>1</v>
      </c>
      <c r="AM1762" s="1">
        <f>(AI1762+AK1762+AJ1762)*(0.75+0.25*AL1762)</f>
        <v>2</v>
      </c>
      <c r="AN1762">
        <v>0</v>
      </c>
      <c r="AO1762">
        <v>0</v>
      </c>
      <c r="AP1762">
        <v>0</v>
      </c>
      <c r="AQ1762">
        <v>0</v>
      </c>
      <c r="AR1762">
        <v>0</v>
      </c>
      <c r="AS1762">
        <f>IF(AR1762&gt;0.75,AR1762,0)</f>
        <v>0</v>
      </c>
      <c r="AT1762">
        <v>0</v>
      </c>
      <c r="AU1762">
        <v>0</v>
      </c>
      <c r="AV1762">
        <v>0</v>
      </c>
      <c r="AW1762">
        <v>0</v>
      </c>
      <c r="AX1762">
        <v>1</v>
      </c>
      <c r="AY1762">
        <v>336946</v>
      </c>
    </row>
    <row r="1763" spans="1:51" ht="12.75" customHeight="1" x14ac:dyDescent="0.2">
      <c r="A1763" t="s">
        <v>47</v>
      </c>
      <c r="B1763">
        <v>2008</v>
      </c>
      <c r="C1763">
        <v>8</v>
      </c>
      <c r="D1763">
        <v>8</v>
      </c>
      <c r="E1763">
        <v>0.5</v>
      </c>
      <c r="F1763">
        <v>0</v>
      </c>
      <c r="G1763">
        <v>1</v>
      </c>
      <c r="H1763">
        <v>1</v>
      </c>
      <c r="I1763" s="1">
        <f>G1763+H1763</f>
        <v>2</v>
      </c>
      <c r="J1763">
        <v>0</v>
      </c>
      <c r="K1763">
        <v>1</v>
      </c>
      <c r="L1763">
        <v>1</v>
      </c>
      <c r="M1763">
        <v>0</v>
      </c>
      <c r="N1763">
        <v>0</v>
      </c>
      <c r="O1763">
        <v>1</v>
      </c>
      <c r="P1763">
        <v>1</v>
      </c>
      <c r="Q1763">
        <v>1</v>
      </c>
      <c r="R1763">
        <v>0</v>
      </c>
      <c r="S1763">
        <v>1</v>
      </c>
      <c r="T1763">
        <v>1</v>
      </c>
      <c r="U1763">
        <v>1</v>
      </c>
      <c r="V1763">
        <v>0</v>
      </c>
      <c r="W1763">
        <v>0</v>
      </c>
      <c r="X1763">
        <v>0</v>
      </c>
      <c r="Y1763">
        <v>0</v>
      </c>
      <c r="Z1763">
        <v>0</v>
      </c>
      <c r="AA1763">
        <v>0</v>
      </c>
      <c r="AB1763">
        <v>0</v>
      </c>
      <c r="AC1763">
        <v>0</v>
      </c>
      <c r="AD1763">
        <f>AC1763/AY1763</f>
        <v>0</v>
      </c>
      <c r="AE1763">
        <v>0</v>
      </c>
      <c r="AF1763">
        <f>AE1763/AY1763</f>
        <v>0</v>
      </c>
      <c r="AG1763">
        <f>LN(AE1763+1)/LN(AY1763)</f>
        <v>0</v>
      </c>
      <c r="AH1763">
        <v>0</v>
      </c>
      <c r="AI1763">
        <v>0</v>
      </c>
      <c r="AJ1763">
        <v>1</v>
      </c>
      <c r="AK1763">
        <v>1</v>
      </c>
      <c r="AL1763">
        <v>1</v>
      </c>
      <c r="AM1763" s="1">
        <f>(AI1763+AK1763+AJ1763)*(0.75+0.25*AL1763)</f>
        <v>2</v>
      </c>
      <c r="AN1763">
        <v>0</v>
      </c>
      <c r="AO1763">
        <v>0</v>
      </c>
      <c r="AP1763">
        <v>0</v>
      </c>
      <c r="AQ1763">
        <v>1</v>
      </c>
      <c r="AR1763">
        <v>0</v>
      </c>
      <c r="AS1763">
        <f>IF(AR1763&gt;0.75,AR1763,0)</f>
        <v>0</v>
      </c>
      <c r="AT1763">
        <v>0</v>
      </c>
      <c r="AU1763">
        <v>0</v>
      </c>
      <c r="AV1763">
        <v>0</v>
      </c>
      <c r="AW1763">
        <v>0</v>
      </c>
      <c r="AX1763">
        <v>1</v>
      </c>
      <c r="AY1763">
        <v>54274.400000000001</v>
      </c>
    </row>
    <row r="1764" spans="1:51" ht="12.75" customHeight="1" x14ac:dyDescent="0.2">
      <c r="A1764" t="s">
        <v>48</v>
      </c>
      <c r="B1764">
        <v>2008</v>
      </c>
      <c r="C1764">
        <v>4</v>
      </c>
      <c r="D1764">
        <v>4</v>
      </c>
      <c r="E1764">
        <v>0</v>
      </c>
      <c r="F1764">
        <v>0</v>
      </c>
      <c r="G1764">
        <v>1</v>
      </c>
      <c r="H1764">
        <v>0</v>
      </c>
      <c r="I1764" s="1">
        <f>G1764+H1764</f>
        <v>1</v>
      </c>
      <c r="J1764">
        <v>0</v>
      </c>
      <c r="K1764">
        <v>1</v>
      </c>
      <c r="L1764">
        <v>0</v>
      </c>
      <c r="M1764">
        <v>0</v>
      </c>
      <c r="N1764">
        <v>0</v>
      </c>
      <c r="O1764">
        <v>1</v>
      </c>
      <c r="P1764">
        <v>0</v>
      </c>
      <c r="Q1764">
        <v>1</v>
      </c>
      <c r="R1764">
        <v>0</v>
      </c>
      <c r="S1764">
        <v>0</v>
      </c>
      <c r="T1764">
        <v>0</v>
      </c>
      <c r="U1764">
        <v>0</v>
      </c>
      <c r="V1764">
        <v>0</v>
      </c>
      <c r="W1764">
        <v>0</v>
      </c>
      <c r="X1764">
        <v>0</v>
      </c>
      <c r="Y1764">
        <v>1</v>
      </c>
      <c r="Z1764">
        <v>1</v>
      </c>
      <c r="AA1764">
        <v>0</v>
      </c>
      <c r="AB1764">
        <v>0</v>
      </c>
      <c r="AC1764">
        <v>1650</v>
      </c>
      <c r="AD1764">
        <f>AC1764/AY1764</f>
        <v>3.2763968371849202E-2</v>
      </c>
      <c r="AE1764">
        <v>0</v>
      </c>
      <c r="AF1764">
        <f>AE1764/AY1764</f>
        <v>0</v>
      </c>
      <c r="AG1764">
        <f>LN(AE1764+1)/LN(AY1764)</f>
        <v>0</v>
      </c>
      <c r="AH1764">
        <v>1</v>
      </c>
      <c r="AI1764">
        <v>0</v>
      </c>
      <c r="AJ1764">
        <v>1</v>
      </c>
      <c r="AK1764">
        <v>1</v>
      </c>
      <c r="AL1764">
        <v>0</v>
      </c>
      <c r="AM1764" s="1">
        <f>(AI1764+AK1764+AJ1764)*(0.75+0.25*AL1764)</f>
        <v>1.5</v>
      </c>
      <c r="AN1764">
        <v>0</v>
      </c>
      <c r="AO1764">
        <v>0</v>
      </c>
      <c r="AP1764">
        <v>0.75</v>
      </c>
      <c r="AQ1764">
        <v>0</v>
      </c>
      <c r="AR1764">
        <v>0</v>
      </c>
      <c r="AS1764">
        <f>IF(AR1764&gt;0.75,AR1764,0)</f>
        <v>0</v>
      </c>
      <c r="AT1764">
        <v>0</v>
      </c>
      <c r="AU1764">
        <v>0</v>
      </c>
      <c r="AV1764">
        <v>0</v>
      </c>
      <c r="AW1764">
        <v>0</v>
      </c>
      <c r="AX1764">
        <v>1</v>
      </c>
      <c r="AY1764">
        <v>50360.2</v>
      </c>
    </row>
    <row r="1765" spans="1:51" ht="12.75" customHeight="1" x14ac:dyDescent="0.2">
      <c r="A1765" t="s">
        <v>49</v>
      </c>
      <c r="B1765">
        <v>2008</v>
      </c>
      <c r="C1765">
        <v>4</v>
      </c>
      <c r="D1765">
        <v>4</v>
      </c>
      <c r="E1765">
        <v>0</v>
      </c>
      <c r="F1765">
        <v>0</v>
      </c>
      <c r="G1765">
        <v>1</v>
      </c>
      <c r="H1765">
        <v>1</v>
      </c>
      <c r="I1765" s="1">
        <f>G1765+H1765</f>
        <v>2</v>
      </c>
      <c r="J1765">
        <v>0</v>
      </c>
      <c r="K1765">
        <v>0</v>
      </c>
      <c r="L1765">
        <v>0</v>
      </c>
      <c r="M1765">
        <v>0</v>
      </c>
      <c r="N1765">
        <v>0</v>
      </c>
      <c r="O1765">
        <v>1</v>
      </c>
      <c r="P1765">
        <v>1</v>
      </c>
      <c r="Q1765">
        <v>1</v>
      </c>
      <c r="R1765">
        <v>1</v>
      </c>
      <c r="S1765">
        <v>0</v>
      </c>
      <c r="T1765">
        <v>0</v>
      </c>
      <c r="U1765">
        <v>0</v>
      </c>
      <c r="V1765">
        <v>1</v>
      </c>
      <c r="W1765">
        <v>0</v>
      </c>
      <c r="X1765">
        <v>1</v>
      </c>
      <c r="Y1765">
        <v>1</v>
      </c>
      <c r="Z1765">
        <v>1</v>
      </c>
      <c r="AA1765">
        <v>0</v>
      </c>
      <c r="AB1765">
        <v>0</v>
      </c>
      <c r="AC1765">
        <v>833886</v>
      </c>
      <c r="AD1765">
        <f>AC1765/AY1765</f>
        <v>1.5219647345049563</v>
      </c>
      <c r="AE1765">
        <f>1569.364</f>
        <v>1569.364</v>
      </c>
      <c r="AF1765">
        <f>AE1765/AY1765</f>
        <v>2.8643203790465798E-3</v>
      </c>
      <c r="AG1765">
        <f>LN(AE1765+1)/LN(AY1765)</f>
        <v>0.55692041141491466</v>
      </c>
      <c r="AH1765">
        <v>1</v>
      </c>
      <c r="AI1765">
        <v>0</v>
      </c>
      <c r="AJ1765">
        <v>0</v>
      </c>
      <c r="AK1765">
        <v>1</v>
      </c>
      <c r="AL1765">
        <v>1</v>
      </c>
      <c r="AM1765" s="1">
        <f>(AI1765+AK1765+AJ1765)*(0.75+0.25*AL1765)</f>
        <v>1</v>
      </c>
      <c r="AN1765">
        <v>0</v>
      </c>
      <c r="AO1765">
        <v>0</v>
      </c>
      <c r="AP1765">
        <v>0.75</v>
      </c>
      <c r="AQ1765">
        <v>1</v>
      </c>
      <c r="AR1765">
        <v>0</v>
      </c>
      <c r="AS1765">
        <f>IF(AR1765&gt;0.75,AR1765,0)</f>
        <v>0</v>
      </c>
      <c r="AT1765">
        <v>0</v>
      </c>
      <c r="AU1765">
        <v>1</v>
      </c>
      <c r="AV1765">
        <v>1</v>
      </c>
      <c r="AW1765">
        <v>0</v>
      </c>
      <c r="AX1765">
        <v>0</v>
      </c>
      <c r="AY1765">
        <v>547901</v>
      </c>
    </row>
    <row r="1766" spans="1:51" ht="12.75" customHeight="1" x14ac:dyDescent="0.2">
      <c r="A1766" t="s">
        <v>50</v>
      </c>
      <c r="B1766">
        <v>2008</v>
      </c>
      <c r="C1766">
        <v>4</v>
      </c>
      <c r="D1766">
        <v>4</v>
      </c>
      <c r="E1766">
        <v>0</v>
      </c>
      <c r="F1766">
        <v>0</v>
      </c>
      <c r="G1766">
        <v>1</v>
      </c>
      <c r="H1766">
        <v>1</v>
      </c>
      <c r="I1766" s="1">
        <f>G1766+H1766</f>
        <v>2</v>
      </c>
      <c r="J1766">
        <v>0</v>
      </c>
      <c r="K1766">
        <v>1</v>
      </c>
      <c r="L1766">
        <v>0</v>
      </c>
      <c r="M1766">
        <v>0</v>
      </c>
      <c r="N1766">
        <v>0</v>
      </c>
      <c r="O1766">
        <v>1</v>
      </c>
      <c r="P1766">
        <v>1</v>
      </c>
      <c r="Q1766">
        <v>1</v>
      </c>
      <c r="R1766">
        <v>0</v>
      </c>
      <c r="S1766">
        <v>0</v>
      </c>
      <c r="T1766">
        <v>0</v>
      </c>
      <c r="U1766">
        <v>1</v>
      </c>
      <c r="V1766">
        <v>1</v>
      </c>
      <c r="W1766">
        <v>1</v>
      </c>
      <c r="X1766">
        <v>1</v>
      </c>
      <c r="Y1766">
        <v>1</v>
      </c>
      <c r="Z1766">
        <v>1</v>
      </c>
      <c r="AA1766">
        <v>0</v>
      </c>
      <c r="AB1766">
        <v>0</v>
      </c>
      <c r="AC1766">
        <v>824322</v>
      </c>
      <c r="AD1766">
        <f>AC1766/AY1766</f>
        <v>3.7244529587443016</v>
      </c>
      <c r="AE1766">
        <v>2571.123</v>
      </c>
      <c r="AF1766">
        <f>AE1766/AY1766</f>
        <v>1.1616851988234603E-2</v>
      </c>
      <c r="AG1766">
        <f>LN(AE1766+1)/LN(AY1766)</f>
        <v>0.63802989454498693</v>
      </c>
      <c r="AH1766">
        <v>0.5</v>
      </c>
      <c r="AI1766">
        <v>1</v>
      </c>
      <c r="AJ1766">
        <v>1</v>
      </c>
      <c r="AK1766">
        <v>1</v>
      </c>
      <c r="AL1766">
        <v>1</v>
      </c>
      <c r="AM1766" s="1">
        <f>(AI1766+AK1766+AJ1766)*(0.75+0.25*AL1766)</f>
        <v>3</v>
      </c>
      <c r="AN1766">
        <v>0</v>
      </c>
      <c r="AO1766">
        <v>0</v>
      </c>
      <c r="AP1766">
        <v>0</v>
      </c>
      <c r="AQ1766">
        <v>0</v>
      </c>
      <c r="AR1766">
        <v>0</v>
      </c>
      <c r="AS1766">
        <f>IF(AR1766&gt;0.75,AR1766,0)</f>
        <v>0</v>
      </c>
      <c r="AT1766">
        <v>0</v>
      </c>
      <c r="AU1766">
        <v>0</v>
      </c>
      <c r="AV1766">
        <v>0</v>
      </c>
      <c r="AW1766">
        <v>0</v>
      </c>
      <c r="AX1766">
        <v>1</v>
      </c>
      <c r="AY1766">
        <v>221327</v>
      </c>
    </row>
    <row r="1767" spans="1:51" ht="12.75" customHeight="1" x14ac:dyDescent="0.2">
      <c r="A1767" t="s">
        <v>51</v>
      </c>
      <c r="B1767">
        <v>2008</v>
      </c>
      <c r="C1767">
        <v>5</v>
      </c>
      <c r="D1767">
        <v>5</v>
      </c>
      <c r="E1767">
        <v>0</v>
      </c>
      <c r="F1767">
        <v>0</v>
      </c>
      <c r="G1767">
        <v>1</v>
      </c>
      <c r="H1767">
        <v>1</v>
      </c>
      <c r="I1767" s="1">
        <f>G1767+H1767</f>
        <v>2</v>
      </c>
      <c r="J1767">
        <v>0</v>
      </c>
      <c r="K1767">
        <v>0</v>
      </c>
      <c r="L1767">
        <v>0</v>
      </c>
      <c r="M1767">
        <v>0</v>
      </c>
      <c r="N1767">
        <v>0</v>
      </c>
      <c r="O1767">
        <v>1</v>
      </c>
      <c r="P1767">
        <v>0</v>
      </c>
      <c r="Q1767">
        <v>1</v>
      </c>
      <c r="R1767">
        <v>0</v>
      </c>
      <c r="S1767">
        <v>0</v>
      </c>
      <c r="T1767">
        <v>0.5</v>
      </c>
      <c r="U1767">
        <v>0</v>
      </c>
      <c r="V1767">
        <v>0</v>
      </c>
      <c r="W1767">
        <v>1</v>
      </c>
      <c r="X1767">
        <v>1</v>
      </c>
      <c r="Y1767">
        <v>1</v>
      </c>
      <c r="Z1767">
        <v>1</v>
      </c>
      <c r="AA1767">
        <v>0</v>
      </c>
      <c r="AB1767">
        <v>0</v>
      </c>
      <c r="AC1767">
        <v>298569</v>
      </c>
      <c r="AD1767">
        <f>AC1767/AY1767</f>
        <v>2.5878809416496202</v>
      </c>
      <c r="AE1767">
        <f>462.974+952.404</f>
        <v>1415.3779999999999</v>
      </c>
      <c r="AF1767">
        <f>AE1767/AY1767</f>
        <v>1.22679506292688E-2</v>
      </c>
      <c r="AG1767">
        <f>LN(AE1767+1)/LN(AY1767)</f>
        <v>0.62250427889048554</v>
      </c>
      <c r="AH1767">
        <v>0</v>
      </c>
      <c r="AI1767">
        <v>0</v>
      </c>
      <c r="AJ1767">
        <v>0</v>
      </c>
      <c r="AK1767">
        <v>1</v>
      </c>
      <c r="AL1767">
        <v>1</v>
      </c>
      <c r="AM1767" s="1">
        <f>(AI1767+AK1767+AJ1767)*(0.75+0.25*AL1767)</f>
        <v>1</v>
      </c>
      <c r="AN1767">
        <v>0</v>
      </c>
      <c r="AO1767">
        <v>0</v>
      </c>
      <c r="AP1767">
        <v>0</v>
      </c>
      <c r="AQ1767">
        <v>0.5</v>
      </c>
      <c r="AR1767">
        <v>0</v>
      </c>
      <c r="AS1767">
        <f>IF(AR1767&gt;0.75,AR1767,0)</f>
        <v>0</v>
      </c>
      <c r="AT1767">
        <v>0</v>
      </c>
      <c r="AU1767">
        <v>0</v>
      </c>
      <c r="AV1767">
        <v>0</v>
      </c>
      <c r="AW1767">
        <v>0</v>
      </c>
      <c r="AX1767">
        <v>1</v>
      </c>
      <c r="AY1767">
        <v>115372</v>
      </c>
    </row>
    <row r="1768" spans="1:51" ht="12.75" customHeight="1" x14ac:dyDescent="0.2">
      <c r="A1768" t="s">
        <v>52</v>
      </c>
      <c r="B1768">
        <v>2008</v>
      </c>
      <c r="C1768">
        <v>6</v>
      </c>
      <c r="D1768">
        <v>6</v>
      </c>
      <c r="E1768">
        <v>0</v>
      </c>
      <c r="F1768">
        <v>0</v>
      </c>
      <c r="G1768">
        <v>1</v>
      </c>
      <c r="H1768">
        <v>0</v>
      </c>
      <c r="I1768" s="1">
        <f>G1768+H1768</f>
        <v>1</v>
      </c>
      <c r="J1768">
        <v>0</v>
      </c>
      <c r="K1768">
        <v>1</v>
      </c>
      <c r="L1768">
        <v>0</v>
      </c>
      <c r="M1768">
        <v>0</v>
      </c>
      <c r="N1768">
        <v>0</v>
      </c>
      <c r="O1768">
        <v>1</v>
      </c>
      <c r="P1768">
        <v>1</v>
      </c>
      <c r="Q1768">
        <v>1</v>
      </c>
      <c r="R1768">
        <v>2</v>
      </c>
      <c r="S1768">
        <v>1</v>
      </c>
      <c r="T1768">
        <v>0</v>
      </c>
      <c r="U1768">
        <v>1</v>
      </c>
      <c r="V1768">
        <v>0</v>
      </c>
      <c r="W1768">
        <v>0</v>
      </c>
      <c r="X1768">
        <v>1</v>
      </c>
      <c r="Y1768">
        <v>1</v>
      </c>
      <c r="Z1768">
        <v>1</v>
      </c>
      <c r="AA1768">
        <v>0</v>
      </c>
      <c r="AB1768">
        <v>0</v>
      </c>
      <c r="AC1768">
        <v>2448</v>
      </c>
      <c r="AD1768">
        <f>AC1768/AY1768</f>
        <v>2.2142624552263106E-2</v>
      </c>
      <c r="AE1768">
        <v>0</v>
      </c>
      <c r="AF1768">
        <f>AE1768/AY1768</f>
        <v>0</v>
      </c>
      <c r="AG1768">
        <f>LN(AE1768+1)/LN(AY1768)</f>
        <v>0</v>
      </c>
      <c r="AH1768">
        <v>1</v>
      </c>
      <c r="AI1768">
        <v>0</v>
      </c>
      <c r="AJ1768">
        <v>1</v>
      </c>
      <c r="AK1768">
        <v>1</v>
      </c>
      <c r="AL1768">
        <v>0</v>
      </c>
      <c r="AM1768" s="1">
        <f>(AI1768+AK1768+AJ1768)*(0.75+0.25*AL1768)</f>
        <v>1.5</v>
      </c>
      <c r="AN1768">
        <v>0</v>
      </c>
      <c r="AO1768">
        <v>0</v>
      </c>
      <c r="AP1768">
        <v>0</v>
      </c>
      <c r="AQ1768">
        <v>0</v>
      </c>
      <c r="AR1768">
        <v>2</v>
      </c>
      <c r="AS1768">
        <f>IF(AR1768&gt;0.75,AR1768,0)</f>
        <v>2</v>
      </c>
      <c r="AT1768">
        <v>0</v>
      </c>
      <c r="AU1768">
        <v>0</v>
      </c>
      <c r="AV1768">
        <v>1</v>
      </c>
      <c r="AW1768">
        <v>0</v>
      </c>
      <c r="AX1768">
        <v>1</v>
      </c>
      <c r="AY1768">
        <v>110556</v>
      </c>
    </row>
    <row r="1769" spans="1:51" ht="12.75" customHeight="1" x14ac:dyDescent="0.2">
      <c r="A1769" t="s">
        <v>53</v>
      </c>
      <c r="B1769">
        <v>2008</v>
      </c>
      <c r="C1769">
        <v>4</v>
      </c>
      <c r="D1769">
        <v>4</v>
      </c>
      <c r="E1769">
        <v>0</v>
      </c>
      <c r="F1769">
        <v>0</v>
      </c>
      <c r="G1769">
        <v>1</v>
      </c>
      <c r="H1769">
        <v>1</v>
      </c>
      <c r="I1769" s="1">
        <f>G1769+H1769</f>
        <v>2</v>
      </c>
      <c r="J1769">
        <v>0</v>
      </c>
      <c r="K1769">
        <v>1</v>
      </c>
      <c r="L1769">
        <v>0</v>
      </c>
      <c r="M1769">
        <v>0</v>
      </c>
      <c r="N1769">
        <v>0</v>
      </c>
      <c r="O1769">
        <v>1</v>
      </c>
      <c r="P1769">
        <v>1</v>
      </c>
      <c r="Q1769">
        <v>1</v>
      </c>
      <c r="R1769">
        <v>0</v>
      </c>
      <c r="S1769">
        <v>1</v>
      </c>
      <c r="T1769">
        <v>1</v>
      </c>
      <c r="U1769">
        <v>1</v>
      </c>
      <c r="V1769">
        <v>0</v>
      </c>
      <c r="W1769">
        <v>0</v>
      </c>
      <c r="X1769">
        <v>0</v>
      </c>
      <c r="Y1769">
        <v>1</v>
      </c>
      <c r="Z1769">
        <v>1</v>
      </c>
      <c r="AA1769">
        <v>0</v>
      </c>
      <c r="AB1769">
        <v>0</v>
      </c>
      <c r="AC1769">
        <v>5937</v>
      </c>
      <c r="AD1769">
        <f>AC1769/AY1769</f>
        <v>4.282190358039295E-2</v>
      </c>
      <c r="AE1769">
        <v>0</v>
      </c>
      <c r="AF1769">
        <f>AE1769/AY1769</f>
        <v>0</v>
      </c>
      <c r="AG1769">
        <f>LN(AE1769+1)/LN(AY1769)</f>
        <v>0</v>
      </c>
      <c r="AH1769">
        <v>0</v>
      </c>
      <c r="AI1769">
        <v>0</v>
      </c>
      <c r="AJ1769">
        <v>1</v>
      </c>
      <c r="AK1769">
        <v>1</v>
      </c>
      <c r="AL1769">
        <v>1</v>
      </c>
      <c r="AM1769" s="1">
        <f>(AI1769+AK1769+AJ1769)*(0.75+0.25*AL1769)</f>
        <v>2</v>
      </c>
      <c r="AN1769">
        <v>0</v>
      </c>
      <c r="AO1769">
        <v>0</v>
      </c>
      <c r="AP1769">
        <v>0</v>
      </c>
      <c r="AQ1769">
        <v>0</v>
      </c>
      <c r="AR1769">
        <v>0</v>
      </c>
      <c r="AS1769">
        <f>IF(AR1769&gt;0.75,AR1769,0)</f>
        <v>0</v>
      </c>
      <c r="AT1769">
        <v>0</v>
      </c>
      <c r="AU1769">
        <v>0</v>
      </c>
      <c r="AV1769">
        <v>0.5</v>
      </c>
      <c r="AW1769">
        <v>0</v>
      </c>
      <c r="AX1769">
        <v>1</v>
      </c>
      <c r="AY1769">
        <v>138644</v>
      </c>
    </row>
    <row r="1770" spans="1:51" ht="12.75" customHeight="1" x14ac:dyDescent="0.2">
      <c r="A1770" t="s">
        <v>54</v>
      </c>
      <c r="B1770">
        <v>2008</v>
      </c>
      <c r="C1770">
        <v>4</v>
      </c>
      <c r="D1770">
        <v>4</v>
      </c>
      <c r="E1770">
        <v>0</v>
      </c>
      <c r="F1770">
        <v>0</v>
      </c>
      <c r="G1770">
        <v>1</v>
      </c>
      <c r="H1770">
        <v>1</v>
      </c>
      <c r="I1770" s="1">
        <f>G1770+H1770</f>
        <v>2</v>
      </c>
      <c r="J1770">
        <v>1</v>
      </c>
      <c r="K1770">
        <v>1</v>
      </c>
      <c r="L1770">
        <v>1</v>
      </c>
      <c r="M1770">
        <v>0</v>
      </c>
      <c r="N1770">
        <v>1</v>
      </c>
      <c r="O1770">
        <v>1</v>
      </c>
      <c r="P1770">
        <v>1</v>
      </c>
      <c r="Q1770">
        <v>1</v>
      </c>
      <c r="R1770">
        <v>0</v>
      </c>
      <c r="S1770">
        <v>0</v>
      </c>
      <c r="T1770">
        <v>1</v>
      </c>
      <c r="U1770">
        <v>1</v>
      </c>
      <c r="V1770">
        <v>1</v>
      </c>
      <c r="W1770">
        <v>1</v>
      </c>
      <c r="X1770">
        <v>1</v>
      </c>
      <c r="Y1770">
        <v>1</v>
      </c>
      <c r="Z1770">
        <v>1</v>
      </c>
      <c r="AA1770">
        <v>1</v>
      </c>
      <c r="AB1770">
        <v>0</v>
      </c>
      <c r="AC1770">
        <v>811466</v>
      </c>
      <c r="AD1770">
        <f>AC1770/AY1770</f>
        <v>4.9617595264882848</v>
      </c>
      <c r="AE1770">
        <f>384.375+1804.009+419.084+674.131</f>
        <v>3281.5989999999997</v>
      </c>
      <c r="AF1770">
        <f>AE1770/AY1770</f>
        <v>2.0065541994814848E-2</v>
      </c>
      <c r="AG1770">
        <f>LN(AE1770+1)/LN(AY1770)</f>
        <v>0.6744273605822998</v>
      </c>
      <c r="AH1770">
        <v>0</v>
      </c>
      <c r="AI1770">
        <v>1</v>
      </c>
      <c r="AJ1770">
        <v>1</v>
      </c>
      <c r="AK1770">
        <v>1</v>
      </c>
      <c r="AL1770">
        <v>0</v>
      </c>
      <c r="AM1770" s="1">
        <f>(AI1770+AK1770+AJ1770)*(0.75+0.25*AL1770)</f>
        <v>2.25</v>
      </c>
      <c r="AN1770">
        <v>0</v>
      </c>
      <c r="AO1770">
        <v>0</v>
      </c>
      <c r="AP1770">
        <v>0</v>
      </c>
      <c r="AQ1770">
        <v>1</v>
      </c>
      <c r="AR1770">
        <v>1</v>
      </c>
      <c r="AS1770">
        <f>IF(AR1770&gt;0.75,AR1770,0)</f>
        <v>1</v>
      </c>
      <c r="AT1770">
        <v>0</v>
      </c>
      <c r="AU1770">
        <v>0</v>
      </c>
      <c r="AV1770">
        <v>0</v>
      </c>
      <c r="AW1770">
        <v>0</v>
      </c>
      <c r="AX1770">
        <v>1</v>
      </c>
      <c r="AY1770">
        <v>163544</v>
      </c>
    </row>
    <row r="1771" spans="1:51" ht="12.75" customHeight="1" x14ac:dyDescent="0.2">
      <c r="A1771" t="s">
        <v>55</v>
      </c>
      <c r="B1771">
        <v>2008</v>
      </c>
      <c r="C1771">
        <v>6</v>
      </c>
      <c r="D1771">
        <v>6</v>
      </c>
      <c r="E1771">
        <v>0</v>
      </c>
      <c r="F1771">
        <v>0</v>
      </c>
      <c r="G1771">
        <v>1</v>
      </c>
      <c r="H1771">
        <v>1</v>
      </c>
      <c r="I1771" s="1">
        <f>G1771+H1771</f>
        <v>2</v>
      </c>
      <c r="J1771">
        <v>0</v>
      </c>
      <c r="K1771">
        <v>1</v>
      </c>
      <c r="L1771">
        <v>1</v>
      </c>
      <c r="M1771">
        <v>0</v>
      </c>
      <c r="N1771">
        <v>0</v>
      </c>
      <c r="O1771">
        <v>1</v>
      </c>
      <c r="P1771">
        <v>1</v>
      </c>
      <c r="Q1771">
        <v>1</v>
      </c>
      <c r="R1771">
        <v>2</v>
      </c>
      <c r="S1771">
        <v>0</v>
      </c>
      <c r="T1771">
        <v>1</v>
      </c>
      <c r="U1771">
        <v>1</v>
      </c>
      <c r="V1771">
        <v>0</v>
      </c>
      <c r="W1771">
        <v>1</v>
      </c>
      <c r="X1771">
        <v>0</v>
      </c>
      <c r="Y1771">
        <v>1</v>
      </c>
      <c r="Z1771">
        <v>1</v>
      </c>
      <c r="AA1771">
        <v>0</v>
      </c>
      <c r="AB1771">
        <v>0</v>
      </c>
      <c r="AC1771">
        <v>23391</v>
      </c>
      <c r="AD1771">
        <f>AC1771/AY1771</f>
        <v>0.48684695260157473</v>
      </c>
      <c r="AH1771">
        <v>1</v>
      </c>
      <c r="AI1771">
        <v>0</v>
      </c>
      <c r="AJ1771">
        <v>0</v>
      </c>
      <c r="AK1771">
        <v>1</v>
      </c>
      <c r="AL1771">
        <v>1</v>
      </c>
      <c r="AM1771" s="1">
        <f>(AI1771+AK1771+AJ1771)*(0.75+0.25*AL1771)</f>
        <v>1</v>
      </c>
      <c r="AN1771">
        <v>0</v>
      </c>
      <c r="AO1771">
        <v>0</v>
      </c>
      <c r="AP1771">
        <v>0</v>
      </c>
      <c r="AQ1771">
        <v>0</v>
      </c>
      <c r="AR1771">
        <v>0</v>
      </c>
      <c r="AS1771">
        <f>IF(AR1771&gt;0.75,AR1771,0)</f>
        <v>0</v>
      </c>
      <c r="AT1771">
        <v>0</v>
      </c>
      <c r="AU1771">
        <v>0</v>
      </c>
      <c r="AV1771">
        <v>0</v>
      </c>
      <c r="AW1771">
        <v>0</v>
      </c>
      <c r="AX1771">
        <v>0</v>
      </c>
      <c r="AY1771">
        <v>48045.9</v>
      </c>
    </row>
    <row r="1772" spans="1:51" ht="12.75" customHeight="1" x14ac:dyDescent="0.2">
      <c r="A1772" t="s">
        <v>56</v>
      </c>
      <c r="B1772">
        <v>2008</v>
      </c>
      <c r="C1772">
        <v>5</v>
      </c>
      <c r="D1772">
        <v>5</v>
      </c>
      <c r="E1772">
        <v>0</v>
      </c>
      <c r="F1772">
        <v>0</v>
      </c>
      <c r="G1772">
        <v>1</v>
      </c>
      <c r="H1772">
        <v>1</v>
      </c>
      <c r="I1772" s="1">
        <f>G1772+H1772</f>
        <v>2</v>
      </c>
      <c r="J1772">
        <v>1</v>
      </c>
      <c r="K1772">
        <v>1</v>
      </c>
      <c r="L1772">
        <v>1</v>
      </c>
      <c r="M1772">
        <v>0</v>
      </c>
      <c r="N1772">
        <v>0</v>
      </c>
      <c r="O1772">
        <v>1</v>
      </c>
      <c r="P1772">
        <v>1</v>
      </c>
      <c r="Q1772">
        <v>1</v>
      </c>
      <c r="R1772">
        <v>2</v>
      </c>
      <c r="S1772">
        <v>1</v>
      </c>
      <c r="T1772">
        <v>0</v>
      </c>
      <c r="U1772">
        <v>1</v>
      </c>
      <c r="V1772">
        <v>0</v>
      </c>
      <c r="W1772">
        <v>1</v>
      </c>
      <c r="X1772">
        <v>1</v>
      </c>
      <c r="Y1772">
        <v>1</v>
      </c>
      <c r="Z1772">
        <v>1</v>
      </c>
      <c r="AA1772">
        <v>0.25</v>
      </c>
      <c r="AB1772">
        <v>0</v>
      </c>
      <c r="AC1772">
        <v>69042</v>
      </c>
      <c r="AD1772">
        <f>AC1772/AY1772</f>
        <v>0.24775096438503633</v>
      </c>
      <c r="AH1772">
        <v>0</v>
      </c>
      <c r="AI1772">
        <v>0</v>
      </c>
      <c r="AJ1772">
        <v>1</v>
      </c>
      <c r="AK1772">
        <v>1</v>
      </c>
      <c r="AL1772">
        <v>1</v>
      </c>
      <c r="AM1772" s="1">
        <f>(AI1772+AK1772+AJ1772)*(0.75+0.25*AL1772)</f>
        <v>2</v>
      </c>
      <c r="AN1772">
        <v>0</v>
      </c>
      <c r="AO1772">
        <v>0</v>
      </c>
      <c r="AP1772">
        <v>0</v>
      </c>
      <c r="AQ1772">
        <v>1</v>
      </c>
      <c r="AR1772">
        <v>1</v>
      </c>
      <c r="AS1772">
        <f>IF(AR1772&gt;0.75,AR1772,0)</f>
        <v>1</v>
      </c>
      <c r="AT1772">
        <v>0</v>
      </c>
      <c r="AU1772">
        <v>0.5</v>
      </c>
      <c r="AV1772">
        <v>0</v>
      </c>
      <c r="AW1772">
        <v>0</v>
      </c>
      <c r="AX1772">
        <v>1</v>
      </c>
      <c r="AY1772">
        <v>278675</v>
      </c>
    </row>
    <row r="1773" spans="1:51" ht="12.75" customHeight="1" x14ac:dyDescent="0.2">
      <c r="A1773" t="s">
        <v>57</v>
      </c>
      <c r="B1773">
        <v>2008</v>
      </c>
      <c r="C1773">
        <v>5</v>
      </c>
      <c r="D1773">
        <v>5</v>
      </c>
      <c r="E1773">
        <v>0</v>
      </c>
      <c r="F1773">
        <v>0</v>
      </c>
      <c r="G1773">
        <v>1</v>
      </c>
      <c r="H1773">
        <v>0</v>
      </c>
      <c r="I1773" s="1">
        <f>G1773+H1773</f>
        <v>1</v>
      </c>
      <c r="J1773">
        <v>1</v>
      </c>
      <c r="K1773">
        <v>1</v>
      </c>
      <c r="L1773">
        <v>1</v>
      </c>
      <c r="M1773">
        <v>0</v>
      </c>
      <c r="N1773">
        <v>0</v>
      </c>
      <c r="O1773">
        <v>1</v>
      </c>
      <c r="P1773">
        <v>1</v>
      </c>
      <c r="Q1773">
        <v>1</v>
      </c>
      <c r="R1773">
        <v>1</v>
      </c>
      <c r="S1773">
        <v>1</v>
      </c>
      <c r="T1773">
        <v>0</v>
      </c>
      <c r="U1773">
        <v>0</v>
      </c>
      <c r="V1773">
        <v>0</v>
      </c>
      <c r="W1773">
        <v>0</v>
      </c>
      <c r="X1773">
        <v>0</v>
      </c>
      <c r="Y1773">
        <v>1</v>
      </c>
      <c r="Z1773">
        <v>1</v>
      </c>
      <c r="AA1773">
        <v>0</v>
      </c>
      <c r="AB1773">
        <v>0</v>
      </c>
      <c r="AC1773">
        <v>6990</v>
      </c>
      <c r="AD1773">
        <f>AC1773/AY1773</f>
        <v>2.1214024928755473E-2</v>
      </c>
      <c r="AE1773">
        <v>0</v>
      </c>
      <c r="AF1773">
        <f>AE1773/AY1773</f>
        <v>0</v>
      </c>
      <c r="AG1773">
        <f>LN(AE1773+1)/LN(AY1773)</f>
        <v>0</v>
      </c>
      <c r="AH1773">
        <v>1</v>
      </c>
      <c r="AI1773">
        <v>0</v>
      </c>
      <c r="AJ1773">
        <v>0</v>
      </c>
      <c r="AK1773">
        <v>0</v>
      </c>
      <c r="AL1773">
        <v>0</v>
      </c>
      <c r="AM1773" s="1">
        <f>(AI1773+AK1773+AJ1773)*(0.75+0.25*AL1773)</f>
        <v>0</v>
      </c>
      <c r="AN1773">
        <v>0</v>
      </c>
      <c r="AO1773">
        <v>0</v>
      </c>
      <c r="AP1773">
        <v>0</v>
      </c>
      <c r="AQ1773">
        <v>1</v>
      </c>
      <c r="AR1773">
        <v>0</v>
      </c>
      <c r="AS1773">
        <f>IF(AR1773&gt;0.75,AR1773,0)</f>
        <v>0</v>
      </c>
      <c r="AT1773">
        <v>0</v>
      </c>
      <c r="AU1773">
        <v>1</v>
      </c>
      <c r="AV1773">
        <v>0</v>
      </c>
      <c r="AW1773">
        <v>0</v>
      </c>
      <c r="AX1773">
        <v>1</v>
      </c>
      <c r="AY1773">
        <v>329499</v>
      </c>
    </row>
    <row r="1774" spans="1:51" ht="12.75" customHeight="1" x14ac:dyDescent="0.2">
      <c r="A1774" t="s">
        <v>58</v>
      </c>
      <c r="B1774">
        <v>2008</v>
      </c>
      <c r="C1774">
        <v>4</v>
      </c>
      <c r="D1774">
        <v>4</v>
      </c>
      <c r="E1774">
        <v>0</v>
      </c>
      <c r="F1774">
        <v>0</v>
      </c>
      <c r="G1774">
        <v>1</v>
      </c>
      <c r="H1774">
        <v>1</v>
      </c>
      <c r="I1774" s="1">
        <f>G1774+H1774</f>
        <v>2</v>
      </c>
      <c r="J1774">
        <v>1</v>
      </c>
      <c r="K1774">
        <v>1</v>
      </c>
      <c r="L1774">
        <v>0</v>
      </c>
      <c r="M1774">
        <v>0</v>
      </c>
      <c r="N1774">
        <v>0</v>
      </c>
      <c r="O1774">
        <v>1</v>
      </c>
      <c r="P1774">
        <v>0</v>
      </c>
      <c r="Q1774">
        <v>1</v>
      </c>
      <c r="R1774">
        <v>0</v>
      </c>
      <c r="S1774">
        <v>1</v>
      </c>
      <c r="T1774">
        <v>1</v>
      </c>
      <c r="U1774">
        <v>0</v>
      </c>
      <c r="V1774">
        <v>0</v>
      </c>
      <c r="W1774">
        <v>0</v>
      </c>
      <c r="X1774">
        <v>1</v>
      </c>
      <c r="Y1774">
        <v>1</v>
      </c>
      <c r="Z1774">
        <v>1</v>
      </c>
      <c r="AA1774">
        <v>0</v>
      </c>
      <c r="AB1774">
        <v>0</v>
      </c>
      <c r="AC1774">
        <v>324149</v>
      </c>
      <c r="AD1774">
        <f>AC1774/AY1774</f>
        <v>0.91978298559385274</v>
      </c>
      <c r="AE1774">
        <v>1359.585</v>
      </c>
      <c r="AF1774">
        <f>AE1774/AY1774</f>
        <v>3.8578652115805333E-3</v>
      </c>
      <c r="AG1774">
        <f>LN(AE1774+1)/LN(AY1774)</f>
        <v>0.56493458984441269</v>
      </c>
      <c r="AH1774">
        <v>0</v>
      </c>
      <c r="AI1774">
        <v>0</v>
      </c>
      <c r="AJ1774">
        <v>1</v>
      </c>
      <c r="AK1774">
        <v>1</v>
      </c>
      <c r="AL1774">
        <v>1</v>
      </c>
      <c r="AM1774" s="1">
        <f>(AI1774+AK1774+AJ1774)*(0.75+0.25*AL1774)</f>
        <v>2</v>
      </c>
      <c r="AN1774">
        <v>0</v>
      </c>
      <c r="AO1774">
        <v>0</v>
      </c>
      <c r="AP1774">
        <v>0</v>
      </c>
      <c r="AQ1774">
        <v>0</v>
      </c>
      <c r="AR1774">
        <v>1</v>
      </c>
      <c r="AS1774">
        <f>IF(AR1774&gt;0.75,AR1774,0)</f>
        <v>1</v>
      </c>
      <c r="AT1774">
        <v>0</v>
      </c>
      <c r="AU1774">
        <v>0.5</v>
      </c>
      <c r="AV1774">
        <v>0</v>
      </c>
      <c r="AW1774">
        <v>0</v>
      </c>
      <c r="AX1774">
        <v>1</v>
      </c>
      <c r="AY1774">
        <v>352419</v>
      </c>
    </row>
    <row r="1775" spans="1:51" ht="12.75" customHeight="1" x14ac:dyDescent="0.2">
      <c r="A1775" t="s">
        <v>59</v>
      </c>
      <c r="B1775">
        <v>2008</v>
      </c>
      <c r="C1775">
        <v>4</v>
      </c>
      <c r="D1775">
        <v>4</v>
      </c>
      <c r="E1775">
        <v>0</v>
      </c>
      <c r="F1775">
        <v>0</v>
      </c>
      <c r="G1775">
        <v>1</v>
      </c>
      <c r="H1775">
        <v>0</v>
      </c>
      <c r="I1775" s="1">
        <f>G1775+H1775</f>
        <v>1</v>
      </c>
      <c r="J1775">
        <v>0</v>
      </c>
      <c r="K1775">
        <v>1</v>
      </c>
      <c r="L1775">
        <v>0</v>
      </c>
      <c r="M1775">
        <v>0</v>
      </c>
      <c r="N1775">
        <v>2</v>
      </c>
      <c r="O1775">
        <v>1</v>
      </c>
      <c r="P1775">
        <v>0</v>
      </c>
      <c r="Q1775">
        <v>1</v>
      </c>
      <c r="R1775">
        <v>2</v>
      </c>
      <c r="S1775">
        <v>1</v>
      </c>
      <c r="T1775">
        <v>1</v>
      </c>
      <c r="U1775">
        <v>0</v>
      </c>
      <c r="V1775">
        <v>0</v>
      </c>
      <c r="W1775">
        <v>0</v>
      </c>
      <c r="X1775">
        <v>0</v>
      </c>
      <c r="Y1775">
        <v>1</v>
      </c>
      <c r="Z1775">
        <v>1</v>
      </c>
      <c r="AA1775">
        <v>0</v>
      </c>
      <c r="AB1775">
        <v>0</v>
      </c>
      <c r="AC1775">
        <v>55568</v>
      </c>
      <c r="AD1775">
        <f>AC1775/AY1775</f>
        <v>0.25013053890059239</v>
      </c>
      <c r="AE1775">
        <v>0</v>
      </c>
      <c r="AF1775">
        <f>AE1775/AY1775</f>
        <v>0</v>
      </c>
      <c r="AG1775">
        <f>LN(AE1775+1)/LN(AY1775)</f>
        <v>0</v>
      </c>
      <c r="AH1775">
        <v>1</v>
      </c>
      <c r="AI1775">
        <v>0</v>
      </c>
      <c r="AJ1775">
        <v>1</v>
      </c>
      <c r="AK1775">
        <v>1</v>
      </c>
      <c r="AL1775">
        <v>1</v>
      </c>
      <c r="AM1775" s="1">
        <f>(AI1775+AK1775+AJ1775)*(0.75+0.25*AL1775)</f>
        <v>2</v>
      </c>
      <c r="AN1775">
        <v>0</v>
      </c>
      <c r="AO1775">
        <v>0</v>
      </c>
      <c r="AP1775">
        <v>0</v>
      </c>
      <c r="AQ1775">
        <v>0</v>
      </c>
      <c r="AR1775">
        <v>0.75</v>
      </c>
      <c r="AS1775">
        <f>IF(AR1775&gt;0.75,AR1775,0)</f>
        <v>0</v>
      </c>
      <c r="AT1775">
        <v>0</v>
      </c>
      <c r="AU1775">
        <v>0</v>
      </c>
      <c r="AV1775">
        <v>0</v>
      </c>
      <c r="AW1775">
        <v>0</v>
      </c>
      <c r="AX1775">
        <v>1</v>
      </c>
      <c r="AY1775">
        <v>222156</v>
      </c>
    </row>
    <row r="1776" spans="1:51" ht="12.75" customHeight="1" x14ac:dyDescent="0.2">
      <c r="A1776" t="s">
        <v>60</v>
      </c>
      <c r="B1776">
        <v>2008</v>
      </c>
      <c r="C1776">
        <v>4</v>
      </c>
      <c r="D1776">
        <v>4</v>
      </c>
      <c r="E1776">
        <v>0</v>
      </c>
      <c r="F1776">
        <v>0</v>
      </c>
      <c r="G1776">
        <v>1</v>
      </c>
      <c r="H1776">
        <v>1</v>
      </c>
      <c r="I1776" s="1">
        <f>G1776+H1776</f>
        <v>2</v>
      </c>
      <c r="J1776">
        <v>1</v>
      </c>
      <c r="K1776">
        <v>1</v>
      </c>
      <c r="L1776">
        <v>0</v>
      </c>
      <c r="M1776">
        <v>0</v>
      </c>
      <c r="N1776">
        <v>0</v>
      </c>
      <c r="O1776">
        <v>0</v>
      </c>
      <c r="P1776">
        <v>1</v>
      </c>
      <c r="Q1776">
        <v>1</v>
      </c>
      <c r="R1776">
        <v>0</v>
      </c>
      <c r="S1776">
        <v>0</v>
      </c>
      <c r="T1776">
        <v>0</v>
      </c>
      <c r="U1776">
        <v>0</v>
      </c>
      <c r="V1776">
        <v>0</v>
      </c>
      <c r="W1776">
        <v>0</v>
      </c>
      <c r="X1776">
        <v>1</v>
      </c>
      <c r="Y1776">
        <v>0</v>
      </c>
      <c r="Z1776">
        <v>1</v>
      </c>
      <c r="AA1776">
        <v>0</v>
      </c>
      <c r="AB1776">
        <v>0</v>
      </c>
      <c r="AC1776">
        <v>219810</v>
      </c>
      <c r="AD1776">
        <f>AC1776/AY1776</f>
        <v>2.4651800744455001</v>
      </c>
      <c r="AE1776">
        <v>2721.1390000000001</v>
      </c>
      <c r="AF1776">
        <f>AE1776/AY1776</f>
        <v>3.0517709124227986E-2</v>
      </c>
      <c r="AG1776">
        <f>LN(AE1776+1)/LN(AY1776)</f>
        <v>0.69389340473633798</v>
      </c>
      <c r="AH1776">
        <v>0</v>
      </c>
      <c r="AI1776">
        <v>1</v>
      </c>
      <c r="AJ1776">
        <v>1</v>
      </c>
      <c r="AK1776">
        <v>1</v>
      </c>
      <c r="AL1776">
        <v>0</v>
      </c>
      <c r="AM1776" s="1">
        <f>(AI1776+AK1776+AJ1776)*(0.75+0.25*AL1776)</f>
        <v>2.25</v>
      </c>
      <c r="AN1776">
        <v>0</v>
      </c>
      <c r="AO1776">
        <v>0</v>
      </c>
      <c r="AP1776">
        <v>0</v>
      </c>
      <c r="AQ1776">
        <v>0</v>
      </c>
      <c r="AR1776">
        <v>0</v>
      </c>
      <c r="AS1776">
        <f>IF(AR1776&gt;0.75,AR1776,0)</f>
        <v>0</v>
      </c>
      <c r="AT1776">
        <v>0</v>
      </c>
      <c r="AU1776">
        <v>0</v>
      </c>
      <c r="AV1776">
        <v>0</v>
      </c>
      <c r="AW1776">
        <v>0</v>
      </c>
      <c r="AX1776">
        <v>1</v>
      </c>
      <c r="AY1776">
        <v>89165.9</v>
      </c>
    </row>
    <row r="1777" spans="1:51" x14ac:dyDescent="0.2">
      <c r="A1777" t="s">
        <v>61</v>
      </c>
      <c r="B1777">
        <v>2008</v>
      </c>
      <c r="C1777">
        <v>6</v>
      </c>
      <c r="D1777">
        <v>6</v>
      </c>
      <c r="E1777">
        <v>0</v>
      </c>
      <c r="F1777">
        <v>0</v>
      </c>
      <c r="G1777">
        <v>1</v>
      </c>
      <c r="H1777">
        <v>0</v>
      </c>
      <c r="I1777" s="1">
        <f>G1777+H1777</f>
        <v>1</v>
      </c>
      <c r="J1777">
        <v>1</v>
      </c>
      <c r="K1777">
        <v>1</v>
      </c>
      <c r="L1777">
        <v>0</v>
      </c>
      <c r="M1777">
        <v>0</v>
      </c>
      <c r="N1777">
        <v>0</v>
      </c>
      <c r="O1777">
        <v>0</v>
      </c>
      <c r="P1777">
        <v>1</v>
      </c>
      <c r="Q1777">
        <v>1</v>
      </c>
      <c r="R1777">
        <v>1</v>
      </c>
      <c r="S1777">
        <v>0</v>
      </c>
      <c r="T1777">
        <v>0</v>
      </c>
      <c r="U1777">
        <v>1</v>
      </c>
      <c r="V1777">
        <v>0</v>
      </c>
      <c r="W1777">
        <v>0</v>
      </c>
      <c r="X1777">
        <v>1</v>
      </c>
      <c r="Y1777">
        <v>0</v>
      </c>
      <c r="Z1777">
        <v>1</v>
      </c>
      <c r="AA1777">
        <v>0</v>
      </c>
      <c r="AB1777">
        <v>0</v>
      </c>
      <c r="AC1777">
        <v>412851</v>
      </c>
      <c r="AD1777">
        <f>AC1777/AY1777</f>
        <v>1.9042152309175358</v>
      </c>
      <c r="AE1777">
        <v>1636.2349999999999</v>
      </c>
      <c r="AF1777">
        <f>AE1777/AY1777</f>
        <v>7.5468961159361461E-3</v>
      </c>
      <c r="AG1777">
        <f>LN(AE1777+1)/LN(AY1777)</f>
        <v>0.60233591750948801</v>
      </c>
      <c r="AH1777">
        <v>1</v>
      </c>
      <c r="AI1777">
        <v>1</v>
      </c>
      <c r="AJ1777">
        <v>1</v>
      </c>
      <c r="AK1777">
        <v>1</v>
      </c>
      <c r="AL1777">
        <v>0</v>
      </c>
      <c r="AM1777" s="1">
        <f>(AI1777+AK1777+AJ1777)*(0.75+0.25*AL1777)</f>
        <v>2.25</v>
      </c>
      <c r="AN1777">
        <v>0</v>
      </c>
      <c r="AO1777">
        <v>0</v>
      </c>
      <c r="AP1777">
        <v>0.5</v>
      </c>
      <c r="AQ1777">
        <v>0</v>
      </c>
      <c r="AR1777">
        <v>0</v>
      </c>
      <c r="AS1777">
        <f>IF(AR1777&gt;0.75,AR1777,0)</f>
        <v>0</v>
      </c>
      <c r="AT1777">
        <v>0</v>
      </c>
      <c r="AU1777">
        <v>0</v>
      </c>
      <c r="AV1777">
        <v>0</v>
      </c>
      <c r="AW1777">
        <v>0</v>
      </c>
      <c r="AX1777">
        <v>1</v>
      </c>
      <c r="AY1777">
        <v>216809</v>
      </c>
    </row>
    <row r="1778" spans="1:51" ht="12.75" customHeight="1" x14ac:dyDescent="0.2">
      <c r="A1778" t="s">
        <v>62</v>
      </c>
      <c r="B1778">
        <v>2008</v>
      </c>
      <c r="C1778" t="s">
        <v>63</v>
      </c>
      <c r="D1778">
        <v>8</v>
      </c>
      <c r="E1778">
        <v>0</v>
      </c>
      <c r="F1778">
        <v>0</v>
      </c>
      <c r="G1778">
        <v>1</v>
      </c>
      <c r="H1778">
        <v>0</v>
      </c>
      <c r="I1778" s="1">
        <f>G1778+H1778</f>
        <v>1</v>
      </c>
      <c r="J1778">
        <v>0</v>
      </c>
      <c r="K1778">
        <v>1</v>
      </c>
      <c r="L1778">
        <v>0</v>
      </c>
      <c r="M1778">
        <v>0</v>
      </c>
      <c r="N1778">
        <v>0</v>
      </c>
      <c r="O1778">
        <v>1</v>
      </c>
      <c r="P1778">
        <v>1</v>
      </c>
      <c r="Q1778">
        <v>1</v>
      </c>
      <c r="R1778">
        <v>0</v>
      </c>
      <c r="S1778">
        <v>0</v>
      </c>
      <c r="T1778">
        <v>1</v>
      </c>
      <c r="U1778">
        <v>0</v>
      </c>
      <c r="V1778">
        <v>1</v>
      </c>
      <c r="W1778">
        <v>0</v>
      </c>
      <c r="X1778">
        <v>0</v>
      </c>
      <c r="Y1778">
        <v>1</v>
      </c>
      <c r="Z1778">
        <v>1</v>
      </c>
      <c r="AA1778">
        <v>1</v>
      </c>
      <c r="AB1778">
        <v>0.5</v>
      </c>
      <c r="AC1778">
        <v>63223</v>
      </c>
      <c r="AD1778">
        <f>AC1778/AY1778</f>
        <v>1.9016952619293983</v>
      </c>
      <c r="AE1778">
        <v>0</v>
      </c>
      <c r="AF1778">
        <f>AE1778/AY1778</f>
        <v>0</v>
      </c>
      <c r="AG1778">
        <f>LN(AE1778+1)/LN(AY1778)</f>
        <v>0</v>
      </c>
      <c r="AH1778">
        <v>0</v>
      </c>
      <c r="AI1778">
        <v>0</v>
      </c>
      <c r="AJ1778">
        <v>1</v>
      </c>
      <c r="AK1778">
        <v>1</v>
      </c>
      <c r="AL1778">
        <v>0</v>
      </c>
      <c r="AM1778" s="1">
        <f>(AI1778+AK1778+AJ1778)*(0.75+0.25*AL1778)</f>
        <v>1.5</v>
      </c>
      <c r="AN1778">
        <v>0</v>
      </c>
      <c r="AO1778">
        <v>0</v>
      </c>
      <c r="AP1778">
        <v>0</v>
      </c>
      <c r="AQ1778">
        <v>1</v>
      </c>
      <c r="AR1778">
        <v>0</v>
      </c>
      <c r="AS1778">
        <f>IF(AR1778&gt;0.75,AR1778,0)</f>
        <v>0</v>
      </c>
      <c r="AT1778">
        <v>0</v>
      </c>
      <c r="AU1778">
        <v>0.5</v>
      </c>
      <c r="AV1778">
        <v>0</v>
      </c>
      <c r="AW1778">
        <v>0</v>
      </c>
      <c r="AX1778">
        <v>1</v>
      </c>
      <c r="AY1778">
        <v>33245.599999999999</v>
      </c>
    </row>
    <row r="1779" spans="1:51" ht="12.75" customHeight="1" x14ac:dyDescent="0.2">
      <c r="A1779" t="s">
        <v>64</v>
      </c>
      <c r="B1779">
        <v>2008</v>
      </c>
      <c r="C1779">
        <v>5</v>
      </c>
      <c r="D1779">
        <v>5</v>
      </c>
      <c r="E1779">
        <v>0</v>
      </c>
      <c r="F1779">
        <v>0</v>
      </c>
      <c r="G1779">
        <v>1</v>
      </c>
      <c r="H1779">
        <v>0</v>
      </c>
      <c r="I1779" s="1">
        <f>G1779+H1779</f>
        <v>1</v>
      </c>
      <c r="J1779">
        <v>1</v>
      </c>
      <c r="K1779">
        <v>1</v>
      </c>
      <c r="L1779">
        <v>0</v>
      </c>
      <c r="M1779">
        <v>0</v>
      </c>
      <c r="N1779">
        <v>0</v>
      </c>
      <c r="O1779">
        <v>1</v>
      </c>
      <c r="P1779">
        <v>1</v>
      </c>
      <c r="Q1779">
        <v>1</v>
      </c>
      <c r="R1779">
        <v>0</v>
      </c>
      <c r="S1779">
        <v>0</v>
      </c>
      <c r="T1779">
        <v>0</v>
      </c>
      <c r="U1779">
        <v>0</v>
      </c>
      <c r="V1779">
        <v>0</v>
      </c>
      <c r="W1779">
        <v>0</v>
      </c>
      <c r="X1779">
        <v>0</v>
      </c>
      <c r="Y1779">
        <v>1</v>
      </c>
      <c r="Z1779">
        <v>1</v>
      </c>
      <c r="AA1779">
        <v>0</v>
      </c>
      <c r="AB1779">
        <v>0</v>
      </c>
      <c r="AC1779">
        <v>5893</v>
      </c>
      <c r="AD1779">
        <f>AC1779/AY1779</f>
        <v>8.2616705033268192E-2</v>
      </c>
      <c r="AE1779">
        <v>0</v>
      </c>
      <c r="AF1779">
        <f>AE1779/AY1779</f>
        <v>0</v>
      </c>
      <c r="AG1779">
        <f>LN(AE1779+1)/LN(AY1779)</f>
        <v>0</v>
      </c>
      <c r="AH1779">
        <v>1</v>
      </c>
      <c r="AI1779">
        <v>0</v>
      </c>
      <c r="AJ1779">
        <v>1</v>
      </c>
      <c r="AK1779">
        <v>1</v>
      </c>
      <c r="AL1779">
        <v>0</v>
      </c>
      <c r="AM1779" s="1">
        <f>(AI1779+AK1779+AJ1779)*(0.75+0.25*AL1779)</f>
        <v>1.5</v>
      </c>
      <c r="AN1779">
        <v>0</v>
      </c>
      <c r="AO1779">
        <v>0</v>
      </c>
      <c r="AP1779">
        <v>0</v>
      </c>
      <c r="AQ1779">
        <v>0.5</v>
      </c>
      <c r="AR1779">
        <v>0</v>
      </c>
      <c r="AS1779">
        <f>IF(AR1779&gt;0.75,AR1779,0)</f>
        <v>0</v>
      </c>
      <c r="AT1779">
        <v>0</v>
      </c>
      <c r="AU1779">
        <v>0</v>
      </c>
      <c r="AV1779">
        <v>1</v>
      </c>
      <c r="AW1779">
        <v>0</v>
      </c>
      <c r="AX1779">
        <v>1</v>
      </c>
      <c r="AY1779">
        <v>71329.399999999994</v>
      </c>
    </row>
    <row r="1780" spans="1:51" ht="12.75" customHeight="1" x14ac:dyDescent="0.2">
      <c r="A1780" t="s">
        <v>65</v>
      </c>
      <c r="B1780">
        <v>2008</v>
      </c>
      <c r="C1780">
        <v>4</v>
      </c>
      <c r="D1780">
        <v>4</v>
      </c>
      <c r="E1780">
        <v>0</v>
      </c>
      <c r="F1780">
        <v>0</v>
      </c>
      <c r="G1780">
        <v>1</v>
      </c>
      <c r="H1780">
        <v>0</v>
      </c>
      <c r="I1780" s="1">
        <f>G1780+H1780</f>
        <v>1</v>
      </c>
      <c r="J1780">
        <v>1</v>
      </c>
      <c r="K1780">
        <v>1</v>
      </c>
      <c r="L1780">
        <v>0</v>
      </c>
      <c r="M1780">
        <v>0</v>
      </c>
      <c r="N1780">
        <v>0</v>
      </c>
      <c r="O1780">
        <v>1</v>
      </c>
      <c r="P1780">
        <v>1</v>
      </c>
      <c r="Q1780">
        <v>1</v>
      </c>
      <c r="R1780">
        <v>0</v>
      </c>
      <c r="S1780">
        <v>0</v>
      </c>
      <c r="T1780">
        <v>1</v>
      </c>
      <c r="U1780">
        <v>1</v>
      </c>
      <c r="V1780">
        <v>1</v>
      </c>
      <c r="W1780">
        <v>0</v>
      </c>
      <c r="X1780">
        <v>1</v>
      </c>
      <c r="Y1780">
        <v>1</v>
      </c>
      <c r="Z1780">
        <v>1</v>
      </c>
      <c r="AA1780">
        <v>1</v>
      </c>
      <c r="AB1780">
        <v>1</v>
      </c>
      <c r="AC1780" s="9">
        <v>1000000</v>
      </c>
      <c r="AD1780">
        <f>AC1780/AY1780</f>
        <v>9.3434367028880558</v>
      </c>
      <c r="AE1780">
        <v>11599.124</v>
      </c>
      <c r="AF1780">
        <f>AE1780/AY1780</f>
        <v>0.10837568090294972</v>
      </c>
      <c r="AG1780">
        <f>LN(AE1780+1)/LN(AY1780)</f>
        <v>0.80812565939510306</v>
      </c>
      <c r="AH1780">
        <v>0</v>
      </c>
      <c r="AI1780">
        <v>0</v>
      </c>
      <c r="AJ1780">
        <v>1</v>
      </c>
      <c r="AK1780">
        <v>1</v>
      </c>
      <c r="AL1780">
        <v>1</v>
      </c>
      <c r="AM1780" s="1">
        <f>(AI1780+AK1780+AJ1780)*(0.75+0.25*AL1780)</f>
        <v>2</v>
      </c>
      <c r="AN1780">
        <v>1</v>
      </c>
      <c r="AO1780">
        <v>0</v>
      </c>
      <c r="AP1780">
        <v>0</v>
      </c>
      <c r="AQ1780">
        <v>0</v>
      </c>
      <c r="AR1780">
        <v>0</v>
      </c>
      <c r="AS1780">
        <f>IF(AR1780&gt;0.75,AR1780,0)</f>
        <v>0</v>
      </c>
      <c r="AT1780">
        <v>0</v>
      </c>
      <c r="AU1780">
        <v>0.5</v>
      </c>
      <c r="AV1780">
        <v>0</v>
      </c>
      <c r="AW1780">
        <v>0</v>
      </c>
      <c r="AX1780">
        <v>1</v>
      </c>
      <c r="AY1780">
        <v>107027</v>
      </c>
    </row>
    <row r="1781" spans="1:51" ht="12.75" customHeight="1" x14ac:dyDescent="0.2">
      <c r="A1781" t="s">
        <v>66</v>
      </c>
      <c r="B1781">
        <v>2008</v>
      </c>
      <c r="C1781">
        <v>5</v>
      </c>
      <c r="D1781">
        <v>5</v>
      </c>
      <c r="E1781">
        <v>0</v>
      </c>
      <c r="F1781">
        <v>0</v>
      </c>
      <c r="G1781">
        <v>0</v>
      </c>
      <c r="H1781">
        <v>0</v>
      </c>
      <c r="I1781" s="1">
        <f>G1781+H1781</f>
        <v>0</v>
      </c>
      <c r="J1781">
        <v>0</v>
      </c>
      <c r="K1781">
        <v>0</v>
      </c>
      <c r="L1781">
        <v>1</v>
      </c>
      <c r="M1781">
        <v>0</v>
      </c>
      <c r="N1781">
        <v>0</v>
      </c>
      <c r="O1781">
        <v>1</v>
      </c>
      <c r="P1781">
        <v>1</v>
      </c>
      <c r="Q1781">
        <v>0</v>
      </c>
      <c r="R1781">
        <v>0.5</v>
      </c>
      <c r="S1781">
        <v>0</v>
      </c>
      <c r="T1781">
        <v>0</v>
      </c>
      <c r="U1781">
        <v>1</v>
      </c>
      <c r="V1781">
        <v>0</v>
      </c>
      <c r="W1781">
        <v>0</v>
      </c>
      <c r="X1781">
        <v>0</v>
      </c>
      <c r="Y1781">
        <v>1</v>
      </c>
      <c r="Z1781">
        <v>1</v>
      </c>
      <c r="AA1781">
        <v>0</v>
      </c>
      <c r="AB1781">
        <v>0</v>
      </c>
      <c r="AC1781">
        <v>3152</v>
      </c>
      <c r="AD1781">
        <f>AC1781/AY1781</f>
        <v>5.4527306036235054E-2</v>
      </c>
      <c r="AE1781">
        <v>0</v>
      </c>
      <c r="AF1781">
        <f>AE1781/AY1781</f>
        <v>0</v>
      </c>
      <c r="AG1781">
        <f>LN(AE1781+1)/LN(AY1781)</f>
        <v>0</v>
      </c>
      <c r="AH1781">
        <v>1</v>
      </c>
      <c r="AI1781">
        <v>0</v>
      </c>
      <c r="AJ1781">
        <v>1</v>
      </c>
      <c r="AK1781">
        <v>1</v>
      </c>
      <c r="AL1781">
        <v>1</v>
      </c>
      <c r="AM1781" s="1">
        <f>(AI1781+AK1781+AJ1781)*(0.75+0.25*AL1781)</f>
        <v>2</v>
      </c>
      <c r="AN1781">
        <v>0</v>
      </c>
      <c r="AO1781">
        <v>0</v>
      </c>
      <c r="AP1781">
        <v>0</v>
      </c>
      <c r="AQ1781">
        <v>1</v>
      </c>
      <c r="AR1781">
        <v>0</v>
      </c>
      <c r="AS1781">
        <f>IF(AR1781&gt;0.75,AR1781,0)</f>
        <v>0</v>
      </c>
      <c r="AT1781">
        <v>0</v>
      </c>
      <c r="AU1781">
        <v>0.5</v>
      </c>
      <c r="AV1781">
        <v>0</v>
      </c>
      <c r="AW1781">
        <v>2</v>
      </c>
      <c r="AX1781">
        <v>1</v>
      </c>
      <c r="AY1781">
        <v>57805.9</v>
      </c>
    </row>
    <row r="1782" spans="1:51" ht="12.75" customHeight="1" x14ac:dyDescent="0.2">
      <c r="A1782" t="s">
        <v>67</v>
      </c>
      <c r="B1782">
        <v>2008</v>
      </c>
      <c r="C1782">
        <v>4</v>
      </c>
      <c r="D1782">
        <v>4</v>
      </c>
      <c r="E1782">
        <v>0</v>
      </c>
      <c r="F1782">
        <v>0</v>
      </c>
      <c r="G1782">
        <v>1</v>
      </c>
      <c r="H1782">
        <v>1</v>
      </c>
      <c r="I1782" s="1">
        <f>G1782+H1782</f>
        <v>2</v>
      </c>
      <c r="J1782">
        <v>1</v>
      </c>
      <c r="K1782">
        <v>1</v>
      </c>
      <c r="L1782">
        <v>1</v>
      </c>
      <c r="M1782">
        <v>2</v>
      </c>
      <c r="N1782">
        <v>2</v>
      </c>
      <c r="O1782">
        <v>1</v>
      </c>
      <c r="P1782">
        <v>1</v>
      </c>
      <c r="Q1782">
        <v>1</v>
      </c>
      <c r="R1782">
        <v>2</v>
      </c>
      <c r="S1782">
        <v>1</v>
      </c>
      <c r="T1782">
        <v>1</v>
      </c>
      <c r="U1782">
        <v>0</v>
      </c>
      <c r="V1782">
        <v>0</v>
      </c>
      <c r="W1782">
        <v>0</v>
      </c>
      <c r="X1782">
        <v>1</v>
      </c>
      <c r="Y1782">
        <v>1</v>
      </c>
      <c r="Z1782">
        <v>1</v>
      </c>
      <c r="AA1782">
        <v>0</v>
      </c>
      <c r="AB1782">
        <v>0</v>
      </c>
      <c r="AC1782">
        <v>412986</v>
      </c>
      <c r="AD1782">
        <f>AC1782/AY1782</f>
        <v>0.925645508337816</v>
      </c>
      <c r="AE1782">
        <v>4544.9610000000002</v>
      </c>
      <c r="AF1782">
        <f>AE1782/AY1782</f>
        <v>1.0186841043571813E-2</v>
      </c>
      <c r="AG1782">
        <f>LN(AE1782+1)/LN(AY1782)</f>
        <v>0.64742574935697383</v>
      </c>
      <c r="AH1782">
        <v>0</v>
      </c>
      <c r="AI1782">
        <v>0</v>
      </c>
      <c r="AJ1782">
        <v>0</v>
      </c>
      <c r="AK1782">
        <v>0</v>
      </c>
      <c r="AL1782">
        <v>0</v>
      </c>
      <c r="AM1782" s="1">
        <f>(AI1782+AK1782+AJ1782)*(0.75+0.25*AL1782)</f>
        <v>0</v>
      </c>
      <c r="AN1782">
        <v>0</v>
      </c>
      <c r="AO1782">
        <v>0</v>
      </c>
      <c r="AP1782">
        <v>0</v>
      </c>
      <c r="AQ1782">
        <v>0</v>
      </c>
      <c r="AR1782">
        <v>0</v>
      </c>
      <c r="AS1782">
        <f>IF(AR1782&gt;0.75,AR1782,0)</f>
        <v>0</v>
      </c>
      <c r="AT1782">
        <v>0</v>
      </c>
      <c r="AU1782">
        <v>0</v>
      </c>
      <c r="AV1782">
        <v>0</v>
      </c>
      <c r="AW1782">
        <v>0</v>
      </c>
      <c r="AX1782">
        <v>1</v>
      </c>
      <c r="AY1782">
        <v>446160</v>
      </c>
    </row>
    <row r="1783" spans="1:51" ht="12.75" customHeight="1" x14ac:dyDescent="0.2">
      <c r="A1783" t="s">
        <v>68</v>
      </c>
      <c r="B1783">
        <v>2008</v>
      </c>
      <c r="C1783" t="s">
        <v>69</v>
      </c>
      <c r="D1783">
        <v>8</v>
      </c>
      <c r="E1783">
        <v>0</v>
      </c>
      <c r="F1783">
        <v>1</v>
      </c>
      <c r="G1783">
        <v>1</v>
      </c>
      <c r="H1783">
        <v>1</v>
      </c>
      <c r="I1783" s="1">
        <f>G1783+H1783</f>
        <v>2</v>
      </c>
      <c r="J1783">
        <v>0</v>
      </c>
      <c r="K1783">
        <v>1</v>
      </c>
      <c r="L1783">
        <v>1</v>
      </c>
      <c r="M1783">
        <v>0</v>
      </c>
      <c r="N1783">
        <v>0</v>
      </c>
      <c r="O1783">
        <v>1</v>
      </c>
      <c r="P1783">
        <v>1</v>
      </c>
      <c r="Q1783">
        <v>1</v>
      </c>
      <c r="R1783">
        <v>0</v>
      </c>
      <c r="S1783">
        <v>0</v>
      </c>
      <c r="T1783">
        <v>1</v>
      </c>
      <c r="U1783">
        <v>1</v>
      </c>
      <c r="V1783">
        <v>0</v>
      </c>
      <c r="W1783">
        <v>1</v>
      </c>
      <c r="X1783">
        <v>0</v>
      </c>
      <c r="Y1783">
        <v>1</v>
      </c>
      <c r="Z1783">
        <v>1</v>
      </c>
      <c r="AA1783">
        <v>0</v>
      </c>
      <c r="AB1783">
        <v>0</v>
      </c>
      <c r="AC1783">
        <v>60796</v>
      </c>
      <c r="AD1783">
        <f>AC1783/AY1783</f>
        <v>0.92311803630157585</v>
      </c>
      <c r="AE1783">
        <v>260.24</v>
      </c>
      <c r="AF1783">
        <f>AE1783/AY1783</f>
        <v>3.9514480848595653E-3</v>
      </c>
      <c r="AG1783">
        <f>LN(AE1783+1)/LN(AY1783)</f>
        <v>0.5016043584573826</v>
      </c>
      <c r="AH1783">
        <v>1</v>
      </c>
      <c r="AI1783">
        <v>1</v>
      </c>
      <c r="AJ1783">
        <v>1</v>
      </c>
      <c r="AK1783">
        <v>1</v>
      </c>
      <c r="AL1783">
        <v>1</v>
      </c>
      <c r="AM1783" s="1">
        <f>(AI1783+AK1783+AJ1783)*(0.75+0.25*AL1783)</f>
        <v>3</v>
      </c>
      <c r="AN1783">
        <v>0</v>
      </c>
      <c r="AO1783">
        <v>0</v>
      </c>
      <c r="AP1783">
        <v>1</v>
      </c>
      <c r="AQ1783">
        <v>1</v>
      </c>
      <c r="AR1783">
        <v>1</v>
      </c>
      <c r="AS1783">
        <f>IF(AR1783&gt;0.75,AR1783,0)</f>
        <v>1</v>
      </c>
      <c r="AT1783">
        <v>0</v>
      </c>
      <c r="AU1783">
        <v>0</v>
      </c>
      <c r="AV1783">
        <v>1</v>
      </c>
      <c r="AW1783">
        <v>0</v>
      </c>
      <c r="AX1783">
        <v>1</v>
      </c>
      <c r="AY1783">
        <v>65859.399999999994</v>
      </c>
    </row>
    <row r="1784" spans="1:51" ht="12.75" customHeight="1" x14ac:dyDescent="0.2">
      <c r="A1784" t="s">
        <v>70</v>
      </c>
      <c r="B1784">
        <v>2008</v>
      </c>
      <c r="C1784">
        <v>8</v>
      </c>
      <c r="D1784">
        <v>8</v>
      </c>
      <c r="E1784">
        <v>0</v>
      </c>
      <c r="F1784">
        <v>0</v>
      </c>
      <c r="G1784">
        <v>1</v>
      </c>
      <c r="H1784">
        <v>1</v>
      </c>
      <c r="I1784" s="1">
        <f>G1784+H1784</f>
        <v>2</v>
      </c>
      <c r="J1784">
        <v>1</v>
      </c>
      <c r="K1784">
        <v>1</v>
      </c>
      <c r="L1784">
        <v>1</v>
      </c>
      <c r="M1784">
        <v>2</v>
      </c>
      <c r="N1784">
        <v>1</v>
      </c>
      <c r="O1784">
        <v>1</v>
      </c>
      <c r="P1784">
        <v>1</v>
      </c>
      <c r="Q1784">
        <v>1</v>
      </c>
      <c r="R1784">
        <v>1</v>
      </c>
      <c r="S1784">
        <v>1</v>
      </c>
      <c r="T1784">
        <v>1</v>
      </c>
      <c r="U1784">
        <v>1</v>
      </c>
      <c r="V1784">
        <v>0</v>
      </c>
      <c r="W1784">
        <v>1</v>
      </c>
      <c r="X1784">
        <v>0</v>
      </c>
      <c r="Y1784">
        <v>1</v>
      </c>
      <c r="Z1784">
        <v>1</v>
      </c>
      <c r="AA1784">
        <v>0</v>
      </c>
      <c r="AB1784">
        <v>0</v>
      </c>
      <c r="AC1784">
        <v>61286</v>
      </c>
      <c r="AD1784">
        <f>AC1784/AY1784</f>
        <v>6.5170764075794002E-2</v>
      </c>
      <c r="AE1784">
        <v>875.28099999999995</v>
      </c>
      <c r="AF1784">
        <f>AE1784/AY1784</f>
        <v>9.307628422645474E-4</v>
      </c>
      <c r="AG1784">
        <f>LN(AE1784+1)/LN(AY1784)</f>
        <v>0.49263208369205391</v>
      </c>
      <c r="AH1784">
        <v>1</v>
      </c>
      <c r="AI1784">
        <v>0</v>
      </c>
      <c r="AJ1784">
        <v>0</v>
      </c>
      <c r="AK1784">
        <v>0</v>
      </c>
      <c r="AL1784">
        <v>0</v>
      </c>
      <c r="AM1784" s="1">
        <f>(AI1784+AK1784+AJ1784)*(0.75+0.25*AL1784)</f>
        <v>0</v>
      </c>
      <c r="AN1784">
        <v>0</v>
      </c>
      <c r="AO1784">
        <v>0</v>
      </c>
      <c r="AP1784">
        <v>0</v>
      </c>
      <c r="AQ1784">
        <v>0</v>
      </c>
      <c r="AR1784">
        <v>0</v>
      </c>
      <c r="AS1784">
        <f>IF(AR1784&gt;0.75,AR1784,0)</f>
        <v>0</v>
      </c>
      <c r="AT1784">
        <v>0</v>
      </c>
      <c r="AU1784">
        <v>0</v>
      </c>
      <c r="AV1784">
        <v>1</v>
      </c>
      <c r="AW1784">
        <v>0</v>
      </c>
      <c r="AX1784">
        <v>0</v>
      </c>
      <c r="AY1784">
        <v>940391</v>
      </c>
    </row>
    <row r="1785" spans="1:51" ht="12.75" customHeight="1" x14ac:dyDescent="0.2">
      <c r="A1785" t="s">
        <v>71</v>
      </c>
      <c r="B1785">
        <v>2008</v>
      </c>
      <c r="C1785">
        <v>8</v>
      </c>
      <c r="D1785">
        <v>8</v>
      </c>
      <c r="E1785">
        <v>0</v>
      </c>
      <c r="F1785">
        <v>0</v>
      </c>
      <c r="G1785">
        <v>1</v>
      </c>
      <c r="H1785">
        <v>1</v>
      </c>
      <c r="I1785" s="1">
        <f>G1785+H1785</f>
        <v>2</v>
      </c>
      <c r="J1785">
        <v>1</v>
      </c>
      <c r="K1785">
        <v>1</v>
      </c>
      <c r="L1785">
        <v>1</v>
      </c>
      <c r="M1785">
        <v>0</v>
      </c>
      <c r="N1785">
        <v>0</v>
      </c>
      <c r="O1785">
        <v>1</v>
      </c>
      <c r="P1785">
        <v>1</v>
      </c>
      <c r="Q1785">
        <v>1</v>
      </c>
      <c r="R1785">
        <v>2</v>
      </c>
      <c r="S1785">
        <v>0</v>
      </c>
      <c r="T1785">
        <v>0</v>
      </c>
      <c r="U1785">
        <v>0</v>
      </c>
      <c r="V1785">
        <v>0</v>
      </c>
      <c r="W1785">
        <v>0</v>
      </c>
      <c r="X1785">
        <v>0</v>
      </c>
      <c r="Y1785">
        <v>0</v>
      </c>
      <c r="Z1785">
        <v>1</v>
      </c>
      <c r="AA1785">
        <v>0</v>
      </c>
      <c r="AB1785">
        <v>0</v>
      </c>
      <c r="AC1785">
        <v>14515</v>
      </c>
      <c r="AD1785">
        <f>AC1785/AY1785</f>
        <v>4.4308163813524142E-2</v>
      </c>
      <c r="AE1785">
        <v>0</v>
      </c>
      <c r="AF1785">
        <f>AE1785/AY1785</f>
        <v>0</v>
      </c>
      <c r="AG1785">
        <f>LN(AE1785+1)/LN(AY1785)</f>
        <v>0</v>
      </c>
      <c r="AH1785">
        <v>0</v>
      </c>
      <c r="AI1785">
        <v>0</v>
      </c>
      <c r="AJ1785">
        <v>1</v>
      </c>
      <c r="AK1785">
        <v>1</v>
      </c>
      <c r="AL1785">
        <v>1</v>
      </c>
      <c r="AM1785" s="1">
        <f>(AI1785+AK1785+AJ1785)*(0.75+0.25*AL1785)</f>
        <v>2</v>
      </c>
      <c r="AN1785">
        <v>0</v>
      </c>
      <c r="AO1785">
        <v>0</v>
      </c>
      <c r="AP1785">
        <v>0</v>
      </c>
      <c r="AQ1785">
        <v>0</v>
      </c>
      <c r="AR1785">
        <v>0</v>
      </c>
      <c r="AS1785">
        <f>IF(AR1785&gt;0.75,AR1785,0)</f>
        <v>0</v>
      </c>
      <c r="AT1785">
        <v>0</v>
      </c>
      <c r="AU1785">
        <v>0</v>
      </c>
      <c r="AV1785">
        <v>0</v>
      </c>
      <c r="AW1785">
        <v>0</v>
      </c>
      <c r="AX1785">
        <v>1</v>
      </c>
      <c r="AY1785">
        <v>327592</v>
      </c>
    </row>
    <row r="1786" spans="1:51" ht="12.75" customHeight="1" x14ac:dyDescent="0.2">
      <c r="A1786" t="s">
        <v>72</v>
      </c>
      <c r="B1786">
        <v>2008</v>
      </c>
      <c r="C1786">
        <v>4</v>
      </c>
      <c r="D1786">
        <v>4</v>
      </c>
      <c r="E1786">
        <v>0</v>
      </c>
      <c r="F1786">
        <v>0</v>
      </c>
      <c r="G1786">
        <v>1</v>
      </c>
      <c r="H1786">
        <v>0</v>
      </c>
      <c r="I1786" s="1">
        <f>G1786+H1786</f>
        <v>1</v>
      </c>
      <c r="J1786">
        <v>0</v>
      </c>
      <c r="K1786">
        <v>1</v>
      </c>
      <c r="L1786">
        <v>0</v>
      </c>
      <c r="M1786">
        <v>0</v>
      </c>
      <c r="N1786">
        <v>0</v>
      </c>
      <c r="O1786">
        <v>1</v>
      </c>
      <c r="P1786">
        <v>1</v>
      </c>
      <c r="Q1786">
        <v>1</v>
      </c>
      <c r="R1786">
        <v>2</v>
      </c>
      <c r="S1786">
        <v>1</v>
      </c>
      <c r="T1786">
        <v>0.5</v>
      </c>
      <c r="U1786">
        <v>1</v>
      </c>
      <c r="V1786">
        <v>0</v>
      </c>
      <c r="W1786">
        <v>0</v>
      </c>
      <c r="X1786">
        <v>0</v>
      </c>
      <c r="Y1786">
        <v>1</v>
      </c>
      <c r="Z1786">
        <v>1</v>
      </c>
      <c r="AA1786">
        <v>0</v>
      </c>
      <c r="AB1786">
        <v>0</v>
      </c>
      <c r="AC1786">
        <v>9744</v>
      </c>
      <c r="AD1786">
        <f>AC1786/AY1786</f>
        <v>0.38235605730632044</v>
      </c>
      <c r="AE1786">
        <v>0</v>
      </c>
      <c r="AF1786">
        <f>AE1786/AY1786</f>
        <v>0</v>
      </c>
      <c r="AG1786">
        <f>LN(AE1786+1)/LN(AY1786)</f>
        <v>0</v>
      </c>
      <c r="AH1786">
        <v>0</v>
      </c>
      <c r="AI1786">
        <v>1</v>
      </c>
      <c r="AJ1786">
        <v>1</v>
      </c>
      <c r="AK1786">
        <v>1</v>
      </c>
      <c r="AL1786">
        <v>0</v>
      </c>
      <c r="AM1786" s="1">
        <f>(AI1786+AK1786+AJ1786)*(0.75+0.25*AL1786)</f>
        <v>2.25</v>
      </c>
      <c r="AN1786">
        <v>0</v>
      </c>
      <c r="AO1786">
        <v>0</v>
      </c>
      <c r="AP1786">
        <v>0</v>
      </c>
      <c r="AQ1786">
        <v>0</v>
      </c>
      <c r="AR1786">
        <v>2</v>
      </c>
      <c r="AS1786">
        <f>IF(AR1786&gt;0.75,AR1786,0)</f>
        <v>2</v>
      </c>
      <c r="AT1786">
        <v>0</v>
      </c>
      <c r="AU1786">
        <v>0</v>
      </c>
      <c r="AV1786">
        <v>0</v>
      </c>
      <c r="AW1786">
        <v>0</v>
      </c>
      <c r="AX1786">
        <v>1</v>
      </c>
      <c r="AY1786">
        <v>25484.1</v>
      </c>
    </row>
    <row r="1787" spans="1:51" ht="12.75" customHeight="1" x14ac:dyDescent="0.2">
      <c r="A1787" t="s">
        <v>73</v>
      </c>
      <c r="B1787">
        <v>2008</v>
      </c>
      <c r="C1787">
        <v>4</v>
      </c>
      <c r="D1787">
        <v>4</v>
      </c>
      <c r="E1787">
        <v>0</v>
      </c>
      <c r="F1787">
        <v>0</v>
      </c>
      <c r="G1787">
        <v>1</v>
      </c>
      <c r="H1787">
        <v>0</v>
      </c>
      <c r="I1787" s="1">
        <f>G1787+H1787</f>
        <v>1</v>
      </c>
      <c r="J1787">
        <v>0</v>
      </c>
      <c r="K1787">
        <v>1</v>
      </c>
      <c r="L1787">
        <v>0</v>
      </c>
      <c r="M1787">
        <v>0</v>
      </c>
      <c r="N1787">
        <v>0</v>
      </c>
      <c r="O1787">
        <v>1</v>
      </c>
      <c r="P1787">
        <v>1</v>
      </c>
      <c r="Q1787">
        <v>1</v>
      </c>
      <c r="R1787">
        <v>0</v>
      </c>
      <c r="S1787">
        <v>0</v>
      </c>
      <c r="T1787">
        <v>1</v>
      </c>
      <c r="U1787">
        <v>1</v>
      </c>
      <c r="V1787">
        <v>0</v>
      </c>
      <c r="W1787">
        <v>0</v>
      </c>
      <c r="X1787">
        <v>0</v>
      </c>
      <c r="Y1787">
        <v>1</v>
      </c>
      <c r="Z1787">
        <v>1</v>
      </c>
      <c r="AA1787">
        <v>0</v>
      </c>
      <c r="AB1787">
        <v>0</v>
      </c>
      <c r="AC1787">
        <v>19512</v>
      </c>
      <c r="AD1787">
        <f>AC1787/AY1787</f>
        <v>4.6957915484415948E-2</v>
      </c>
      <c r="AE1787">
        <v>0</v>
      </c>
      <c r="AF1787">
        <f>AE1787/AY1787</f>
        <v>0</v>
      </c>
      <c r="AG1787">
        <f>LN(AE1787+1)/LN(AY1787)</f>
        <v>0</v>
      </c>
      <c r="AH1787">
        <v>0.5</v>
      </c>
      <c r="AI1787">
        <v>0</v>
      </c>
      <c r="AJ1787">
        <v>0</v>
      </c>
      <c r="AK1787">
        <v>1</v>
      </c>
      <c r="AL1787">
        <v>1</v>
      </c>
      <c r="AM1787" s="1">
        <f>(AI1787+AK1787+AJ1787)*(0.75+0.25*AL1787)</f>
        <v>1</v>
      </c>
      <c r="AN1787">
        <v>0</v>
      </c>
      <c r="AO1787">
        <v>0</v>
      </c>
      <c r="AP1787">
        <v>0</v>
      </c>
      <c r="AQ1787">
        <v>0</v>
      </c>
      <c r="AR1787">
        <v>0</v>
      </c>
      <c r="AS1787">
        <f>IF(AR1787&gt;0.75,AR1787,0)</f>
        <v>0</v>
      </c>
      <c r="AT1787">
        <v>0</v>
      </c>
      <c r="AU1787">
        <v>0</v>
      </c>
      <c r="AV1787">
        <v>0</v>
      </c>
      <c r="AW1787">
        <v>0</v>
      </c>
      <c r="AX1787">
        <v>1</v>
      </c>
      <c r="AY1787">
        <v>415521</v>
      </c>
    </row>
    <row r="1788" spans="1:51" ht="12.75" customHeight="1" x14ac:dyDescent="0.2">
      <c r="A1788" t="s">
        <v>74</v>
      </c>
      <c r="B1788">
        <v>2008</v>
      </c>
      <c r="C1788">
        <v>4</v>
      </c>
      <c r="D1788">
        <v>4</v>
      </c>
      <c r="E1788">
        <v>0</v>
      </c>
      <c r="F1788">
        <v>0</v>
      </c>
      <c r="G1788">
        <v>1</v>
      </c>
      <c r="H1788">
        <v>1</v>
      </c>
      <c r="I1788" s="1">
        <f>G1788+H1788</f>
        <v>2</v>
      </c>
      <c r="J1788">
        <v>0</v>
      </c>
      <c r="K1788">
        <v>1</v>
      </c>
      <c r="L1788">
        <v>0</v>
      </c>
      <c r="M1788">
        <v>0</v>
      </c>
      <c r="N1788">
        <v>0</v>
      </c>
      <c r="O1788">
        <v>1</v>
      </c>
      <c r="P1788">
        <v>1</v>
      </c>
      <c r="Q1788">
        <v>1</v>
      </c>
      <c r="R1788">
        <v>0</v>
      </c>
      <c r="S1788">
        <v>0</v>
      </c>
      <c r="T1788">
        <v>0</v>
      </c>
      <c r="U1788">
        <v>1</v>
      </c>
      <c r="V1788">
        <v>0</v>
      </c>
      <c r="W1788">
        <v>1</v>
      </c>
      <c r="X1788">
        <v>0</v>
      </c>
      <c r="Y1788">
        <v>1</v>
      </c>
      <c r="Z1788">
        <v>1</v>
      </c>
      <c r="AA1788">
        <v>0</v>
      </c>
      <c r="AB1788">
        <v>0</v>
      </c>
      <c r="AC1788">
        <v>12793</v>
      </c>
      <c r="AD1788">
        <f>AC1788/AY1788</f>
        <v>9.6128702604409311E-2</v>
      </c>
      <c r="AE1788">
        <v>92.477000000000004</v>
      </c>
      <c r="AF1788">
        <f>AE1788/AY1788</f>
        <v>6.9488736267864931E-4</v>
      </c>
      <c r="AG1788">
        <f>LN(AE1788+1)/LN(AY1788)</f>
        <v>0.38459384789084777</v>
      </c>
      <c r="AH1788">
        <v>1</v>
      </c>
      <c r="AI1788">
        <v>0</v>
      </c>
      <c r="AJ1788">
        <v>1</v>
      </c>
      <c r="AK1788">
        <v>1</v>
      </c>
      <c r="AL1788">
        <v>0</v>
      </c>
      <c r="AM1788" s="1">
        <f>(AI1788+AK1788+AJ1788)*(0.75+0.25*AL1788)</f>
        <v>1.5</v>
      </c>
      <c r="AN1788">
        <v>0</v>
      </c>
      <c r="AO1788">
        <v>0</v>
      </c>
      <c r="AP1788">
        <v>0.75</v>
      </c>
      <c r="AQ1788">
        <v>0</v>
      </c>
      <c r="AR1788">
        <v>0</v>
      </c>
      <c r="AS1788">
        <f>IF(AR1788&gt;0.75,AR1788,0)</f>
        <v>0</v>
      </c>
      <c r="AT1788">
        <v>0</v>
      </c>
      <c r="AU1788">
        <v>0</v>
      </c>
      <c r="AV1788">
        <v>0.5</v>
      </c>
      <c r="AW1788">
        <v>0</v>
      </c>
      <c r="AX1788">
        <v>1</v>
      </c>
      <c r="AY1788">
        <v>133082</v>
      </c>
    </row>
    <row r="1789" spans="1:51" ht="12.75" customHeight="1" x14ac:dyDescent="0.2">
      <c r="A1789" t="s">
        <v>75</v>
      </c>
      <c r="B1789">
        <v>2008</v>
      </c>
      <c r="C1789">
        <v>8</v>
      </c>
      <c r="D1789">
        <v>8</v>
      </c>
      <c r="E1789">
        <v>0</v>
      </c>
      <c r="F1789">
        <v>0</v>
      </c>
      <c r="G1789">
        <v>1</v>
      </c>
      <c r="H1789">
        <v>1</v>
      </c>
      <c r="I1789" s="1">
        <f>G1789+H1789</f>
        <v>2</v>
      </c>
      <c r="J1789">
        <v>1</v>
      </c>
      <c r="K1789">
        <v>1</v>
      </c>
      <c r="L1789">
        <v>1</v>
      </c>
      <c r="M1789">
        <v>0</v>
      </c>
      <c r="N1789">
        <v>0</v>
      </c>
      <c r="O1789">
        <v>1</v>
      </c>
      <c r="P1789">
        <v>0</v>
      </c>
      <c r="Q1789">
        <v>1</v>
      </c>
      <c r="R1789">
        <v>1</v>
      </c>
      <c r="S1789">
        <v>1</v>
      </c>
      <c r="T1789">
        <v>1</v>
      </c>
      <c r="U1789">
        <v>1</v>
      </c>
      <c r="V1789">
        <v>1</v>
      </c>
      <c r="W1789">
        <v>0</v>
      </c>
      <c r="X1789">
        <v>0</v>
      </c>
      <c r="Y1789">
        <v>1</v>
      </c>
      <c r="Z1789">
        <v>1</v>
      </c>
      <c r="AA1789">
        <v>1</v>
      </c>
      <c r="AB1789">
        <v>0</v>
      </c>
      <c r="AC1789">
        <v>3723</v>
      </c>
      <c r="AD1789">
        <f>AC1789/AY1789</f>
        <v>2.723482077542063E-2</v>
      </c>
      <c r="AE1789">
        <v>0</v>
      </c>
      <c r="AF1789">
        <f>AE1789/AY1789</f>
        <v>0</v>
      </c>
      <c r="AG1789">
        <f>LN(AE1789+1)/LN(AY1789)</f>
        <v>0</v>
      </c>
      <c r="AH1789">
        <v>1</v>
      </c>
      <c r="AI1789">
        <v>0</v>
      </c>
      <c r="AJ1789">
        <v>1</v>
      </c>
      <c r="AK1789">
        <v>1</v>
      </c>
      <c r="AL1789">
        <v>0</v>
      </c>
      <c r="AM1789" s="1">
        <f>(AI1789+AK1789+AJ1789)*(0.75+0.25*AL1789)</f>
        <v>1.5</v>
      </c>
      <c r="AN1789">
        <v>0</v>
      </c>
      <c r="AO1789">
        <v>1</v>
      </c>
      <c r="AP1789">
        <v>0</v>
      </c>
      <c r="AQ1789">
        <v>0</v>
      </c>
      <c r="AR1789">
        <v>0</v>
      </c>
      <c r="AS1789">
        <f>IF(AR1789&gt;0.75,AR1789,0)</f>
        <v>0</v>
      </c>
      <c r="AT1789">
        <v>0</v>
      </c>
      <c r="AU1789">
        <v>0</v>
      </c>
      <c r="AV1789">
        <v>0</v>
      </c>
      <c r="AW1789">
        <v>0</v>
      </c>
      <c r="AX1789">
        <v>1</v>
      </c>
      <c r="AY1789">
        <v>136700</v>
      </c>
    </row>
    <row r="1790" spans="1:51" ht="12.75" customHeight="1" x14ac:dyDescent="0.2">
      <c r="A1790" t="s">
        <v>76</v>
      </c>
      <c r="B1790">
        <v>2008</v>
      </c>
      <c r="C1790">
        <v>4</v>
      </c>
      <c r="D1790">
        <v>4</v>
      </c>
      <c r="E1790">
        <v>0</v>
      </c>
      <c r="F1790">
        <v>0</v>
      </c>
      <c r="G1790">
        <v>1</v>
      </c>
      <c r="H1790">
        <v>0</v>
      </c>
      <c r="I1790" s="1">
        <f>G1790+H1790</f>
        <v>1</v>
      </c>
      <c r="J1790">
        <v>0</v>
      </c>
      <c r="K1790">
        <v>1</v>
      </c>
      <c r="L1790">
        <v>1</v>
      </c>
      <c r="M1790">
        <v>0</v>
      </c>
      <c r="N1790">
        <v>0</v>
      </c>
      <c r="O1790">
        <v>1</v>
      </c>
      <c r="P1790">
        <v>1</v>
      </c>
      <c r="Q1790">
        <v>1</v>
      </c>
      <c r="R1790">
        <v>0</v>
      </c>
      <c r="S1790">
        <v>1</v>
      </c>
      <c r="T1790">
        <v>0</v>
      </c>
      <c r="U1790">
        <v>0</v>
      </c>
      <c r="V1790">
        <v>0</v>
      </c>
      <c r="W1790">
        <v>1</v>
      </c>
      <c r="X1790">
        <v>1</v>
      </c>
      <c r="Y1790">
        <v>1</v>
      </c>
      <c r="Z1790">
        <v>1</v>
      </c>
      <c r="AA1790">
        <v>0</v>
      </c>
      <c r="AB1790">
        <v>0</v>
      </c>
      <c r="AC1790">
        <v>852475</v>
      </c>
      <c r="AD1790">
        <f>AC1790/AY1790</f>
        <v>1.6639957369228546</v>
      </c>
      <c r="AE1790">
        <v>1404.7529999999999</v>
      </c>
      <c r="AF1790">
        <f>AE1790/AY1790</f>
        <v>2.7420194180821618E-3</v>
      </c>
      <c r="AG1790">
        <f>LN(AE1790+1)/LN(AY1790)</f>
        <v>0.5513429873411374</v>
      </c>
      <c r="AH1790">
        <v>1</v>
      </c>
      <c r="AI1790">
        <v>0</v>
      </c>
      <c r="AJ1790">
        <v>1</v>
      </c>
      <c r="AK1790">
        <v>1</v>
      </c>
      <c r="AL1790">
        <v>1</v>
      </c>
      <c r="AM1790" s="1">
        <f>(AI1790+AK1790+AJ1790)*(0.75+0.25*AL1790)</f>
        <v>2</v>
      </c>
      <c r="AN1790">
        <v>0</v>
      </c>
      <c r="AO1790">
        <v>0</v>
      </c>
      <c r="AP1790">
        <v>0.5</v>
      </c>
      <c r="AQ1790">
        <v>1</v>
      </c>
      <c r="AR1790">
        <v>0</v>
      </c>
      <c r="AS1790">
        <f>IF(AR1790&gt;0.75,AR1790,0)</f>
        <v>0</v>
      </c>
      <c r="AT1790">
        <v>0</v>
      </c>
      <c r="AU1790">
        <v>0.5</v>
      </c>
      <c r="AV1790">
        <v>0</v>
      </c>
      <c r="AW1790">
        <v>0</v>
      </c>
      <c r="AX1790">
        <v>0</v>
      </c>
      <c r="AY1790">
        <v>512306</v>
      </c>
    </row>
    <row r="1791" spans="1:51" ht="12.75" customHeight="1" x14ac:dyDescent="0.2">
      <c r="A1791" t="s">
        <v>77</v>
      </c>
      <c r="B1791">
        <v>2008</v>
      </c>
      <c r="C1791">
        <v>5</v>
      </c>
      <c r="D1791">
        <v>5</v>
      </c>
      <c r="E1791">
        <v>0</v>
      </c>
      <c r="F1791">
        <v>0</v>
      </c>
      <c r="G1791">
        <v>1</v>
      </c>
      <c r="H1791">
        <v>0</v>
      </c>
      <c r="I1791" s="1">
        <f>G1791+H1791</f>
        <v>1</v>
      </c>
      <c r="J1791">
        <v>0</v>
      </c>
      <c r="K1791">
        <v>1</v>
      </c>
      <c r="L1791">
        <v>1</v>
      </c>
      <c r="M1791">
        <v>0</v>
      </c>
      <c r="N1791">
        <v>0</v>
      </c>
      <c r="O1791">
        <v>1</v>
      </c>
      <c r="P1791">
        <v>0</v>
      </c>
      <c r="Q1791">
        <v>1</v>
      </c>
      <c r="R1791">
        <v>1</v>
      </c>
      <c r="S1791">
        <v>0</v>
      </c>
      <c r="T1791">
        <v>0</v>
      </c>
      <c r="U1791">
        <v>1</v>
      </c>
      <c r="V1791">
        <v>0</v>
      </c>
      <c r="W1791">
        <v>1</v>
      </c>
      <c r="X1791">
        <v>0</v>
      </c>
      <c r="Y1791">
        <v>1</v>
      </c>
      <c r="Z1791">
        <v>1</v>
      </c>
      <c r="AA1791">
        <v>0</v>
      </c>
      <c r="AB1791">
        <v>0</v>
      </c>
      <c r="AC1791">
        <v>2806</v>
      </c>
      <c r="AD1791">
        <f>AC1791/AY1791</f>
        <v>6.4037610114564797E-2</v>
      </c>
      <c r="AE1791">
        <v>469.55799999999999</v>
      </c>
      <c r="AF1791">
        <f>AE1791/AY1791</f>
        <v>1.0716098407047332E-2</v>
      </c>
      <c r="AG1791">
        <f>LN(AE1791+1)/LN(AY1791)</f>
        <v>0.57578914662764524</v>
      </c>
      <c r="AH1791">
        <v>0</v>
      </c>
      <c r="AI1791">
        <v>0</v>
      </c>
      <c r="AJ1791">
        <v>0</v>
      </c>
      <c r="AK1791">
        <v>0</v>
      </c>
      <c r="AL1791">
        <v>0</v>
      </c>
      <c r="AM1791" s="1">
        <f>(AI1791+AK1791+AJ1791)*(0.75+0.25*AL1791)</f>
        <v>0</v>
      </c>
      <c r="AN1791">
        <v>0.5</v>
      </c>
      <c r="AO1791">
        <v>0</v>
      </c>
      <c r="AP1791">
        <v>1</v>
      </c>
      <c r="AQ1791">
        <v>0</v>
      </c>
      <c r="AR1791">
        <v>0</v>
      </c>
      <c r="AS1791">
        <f>IF(AR1791&gt;0.75,AR1791,0)</f>
        <v>0</v>
      </c>
      <c r="AT1791">
        <v>0</v>
      </c>
      <c r="AU1791">
        <v>0</v>
      </c>
      <c r="AV1791">
        <v>0</v>
      </c>
      <c r="AW1791">
        <v>0</v>
      </c>
      <c r="AX1791">
        <v>0</v>
      </c>
      <c r="AY1791">
        <v>43818</v>
      </c>
    </row>
    <row r="1792" spans="1:51" ht="12.75" customHeight="1" x14ac:dyDescent="0.2">
      <c r="A1792" t="s">
        <v>78</v>
      </c>
      <c r="B1792">
        <v>2008</v>
      </c>
      <c r="C1792" t="s">
        <v>79</v>
      </c>
      <c r="D1792">
        <v>5</v>
      </c>
      <c r="E1792">
        <v>0</v>
      </c>
      <c r="F1792">
        <v>0</v>
      </c>
      <c r="G1792">
        <v>1</v>
      </c>
      <c r="H1792">
        <v>1</v>
      </c>
      <c r="I1792" s="1">
        <f>G1792+H1792</f>
        <v>2</v>
      </c>
      <c r="J1792">
        <v>0</v>
      </c>
      <c r="K1792">
        <v>1</v>
      </c>
      <c r="L1792">
        <v>0</v>
      </c>
      <c r="M1792">
        <v>0</v>
      </c>
      <c r="N1792">
        <v>0</v>
      </c>
      <c r="O1792">
        <v>1</v>
      </c>
      <c r="P1792">
        <v>1</v>
      </c>
      <c r="Q1792">
        <v>1</v>
      </c>
      <c r="R1792">
        <v>1</v>
      </c>
      <c r="S1792">
        <v>0</v>
      </c>
      <c r="T1792">
        <v>1</v>
      </c>
      <c r="U1792">
        <v>0</v>
      </c>
      <c r="V1792">
        <v>0</v>
      </c>
      <c r="W1792">
        <v>0</v>
      </c>
      <c r="X1792">
        <v>0</v>
      </c>
      <c r="Y1792">
        <v>0</v>
      </c>
      <c r="Z1792">
        <v>1</v>
      </c>
      <c r="AA1792">
        <v>0</v>
      </c>
      <c r="AB1792">
        <v>0</v>
      </c>
      <c r="AC1792">
        <v>38079</v>
      </c>
      <c r="AD1792">
        <f>AC1792/AY1792</f>
        <v>0.25781662581754661</v>
      </c>
      <c r="AE1792">
        <v>0</v>
      </c>
      <c r="AF1792">
        <f>AE1792/AY1792</f>
        <v>0</v>
      </c>
      <c r="AG1792">
        <f>LN(AE1792+1)/LN(AY1792)</f>
        <v>0</v>
      </c>
      <c r="AH1792">
        <v>1</v>
      </c>
      <c r="AI1792">
        <v>1</v>
      </c>
      <c r="AJ1792">
        <v>1</v>
      </c>
      <c r="AK1792">
        <v>1</v>
      </c>
      <c r="AL1792">
        <v>1</v>
      </c>
      <c r="AM1792" s="1">
        <f>(AI1792+AK1792+AJ1792)*(0.75+0.25*AL1792)</f>
        <v>3</v>
      </c>
      <c r="AN1792">
        <v>0</v>
      </c>
      <c r="AO1792">
        <v>0</v>
      </c>
      <c r="AP1792">
        <v>0.75</v>
      </c>
      <c r="AQ1792">
        <v>0</v>
      </c>
      <c r="AR1792">
        <v>2.25</v>
      </c>
      <c r="AS1792">
        <f>IF(AR1792&gt;0.75,AR1792,0)</f>
        <v>2.25</v>
      </c>
      <c r="AT1792">
        <v>0</v>
      </c>
      <c r="AU1792">
        <v>0</v>
      </c>
      <c r="AV1792">
        <v>-1</v>
      </c>
      <c r="AW1792">
        <v>0</v>
      </c>
      <c r="AX1792">
        <v>0</v>
      </c>
      <c r="AY1792">
        <v>147698</v>
      </c>
    </row>
    <row r="1793" spans="1:51" ht="12.75" customHeight="1" x14ac:dyDescent="0.2">
      <c r="A1793" t="s">
        <v>80</v>
      </c>
      <c r="B1793">
        <v>2008</v>
      </c>
      <c r="C1793">
        <v>5</v>
      </c>
      <c r="D1793">
        <v>5</v>
      </c>
      <c r="E1793">
        <v>0</v>
      </c>
      <c r="F1793">
        <v>0</v>
      </c>
      <c r="G1793">
        <v>1</v>
      </c>
      <c r="H1793">
        <v>0</v>
      </c>
      <c r="I1793" s="1">
        <f>G1793+H1793</f>
        <v>1</v>
      </c>
      <c r="J1793">
        <v>0</v>
      </c>
      <c r="K1793">
        <v>1</v>
      </c>
      <c r="L1793">
        <v>0</v>
      </c>
      <c r="M1793">
        <v>0</v>
      </c>
      <c r="N1793">
        <v>0</v>
      </c>
      <c r="O1793">
        <v>1</v>
      </c>
      <c r="P1793">
        <v>1</v>
      </c>
      <c r="Q1793">
        <v>1</v>
      </c>
      <c r="R1793">
        <v>1</v>
      </c>
      <c r="S1793">
        <v>0</v>
      </c>
      <c r="T1793">
        <v>0</v>
      </c>
      <c r="U1793">
        <v>0</v>
      </c>
      <c r="V1793">
        <v>1</v>
      </c>
      <c r="W1793">
        <v>0</v>
      </c>
      <c r="X1793">
        <v>1</v>
      </c>
      <c r="Y1793">
        <v>1</v>
      </c>
      <c r="Z1793">
        <v>1</v>
      </c>
      <c r="AA1793">
        <v>1</v>
      </c>
      <c r="AB1793">
        <v>0</v>
      </c>
      <c r="AC1793">
        <v>8696</v>
      </c>
      <c r="AD1793">
        <f>AC1793/AY1793</f>
        <v>0.27845466626106724</v>
      </c>
      <c r="AE1793">
        <v>102.264</v>
      </c>
      <c r="AF1793">
        <f>AE1793/AY1793</f>
        <v>3.2745961350646021E-3</v>
      </c>
      <c r="AG1793">
        <f>LN(AE1793+1)/LN(AY1793)</f>
        <v>0.44808539420999066</v>
      </c>
      <c r="AH1793">
        <v>1</v>
      </c>
      <c r="AI1793">
        <v>1</v>
      </c>
      <c r="AJ1793">
        <v>1</v>
      </c>
      <c r="AK1793">
        <v>1</v>
      </c>
      <c r="AL1793">
        <v>0</v>
      </c>
      <c r="AM1793" s="1">
        <f>(AI1793+AK1793+AJ1793)*(0.75+0.25*AL1793)</f>
        <v>2.25</v>
      </c>
      <c r="AN1793">
        <v>0</v>
      </c>
      <c r="AO1793">
        <v>0</v>
      </c>
      <c r="AP1793">
        <v>0</v>
      </c>
      <c r="AQ1793">
        <v>0</v>
      </c>
      <c r="AR1793">
        <v>2.25</v>
      </c>
      <c r="AS1793">
        <f>IF(AR1793&gt;0.75,AR1793,0)</f>
        <v>2.25</v>
      </c>
      <c r="AT1793">
        <v>0</v>
      </c>
      <c r="AU1793">
        <v>0</v>
      </c>
      <c r="AV1793">
        <v>0</v>
      </c>
      <c r="AW1793">
        <v>0</v>
      </c>
      <c r="AX1793">
        <v>1</v>
      </c>
      <c r="AY1793">
        <v>31229.5</v>
      </c>
    </row>
    <row r="1794" spans="1:51" ht="12.75" customHeight="1" x14ac:dyDescent="0.2">
      <c r="A1794" t="s">
        <v>81</v>
      </c>
      <c r="B1794">
        <v>2008</v>
      </c>
      <c r="C1794">
        <v>5</v>
      </c>
      <c r="D1794">
        <v>5</v>
      </c>
      <c r="E1794">
        <v>0</v>
      </c>
      <c r="F1794">
        <v>0</v>
      </c>
      <c r="G1794">
        <v>1</v>
      </c>
      <c r="H1794">
        <v>1</v>
      </c>
      <c r="I1794" s="1">
        <f>G1794+H1794</f>
        <v>2</v>
      </c>
      <c r="J1794">
        <v>1</v>
      </c>
      <c r="K1794">
        <v>1</v>
      </c>
      <c r="L1794">
        <v>1</v>
      </c>
      <c r="M1794">
        <v>0</v>
      </c>
      <c r="N1794">
        <v>0</v>
      </c>
      <c r="O1794">
        <v>1</v>
      </c>
      <c r="P1794">
        <v>1</v>
      </c>
      <c r="Q1794">
        <v>1</v>
      </c>
      <c r="R1794">
        <v>0</v>
      </c>
      <c r="S1794">
        <v>0</v>
      </c>
      <c r="T1794">
        <v>0</v>
      </c>
      <c r="U1794">
        <v>1</v>
      </c>
      <c r="V1794">
        <v>0</v>
      </c>
      <c r="W1794">
        <v>0</v>
      </c>
      <c r="X1794">
        <v>0</v>
      </c>
      <c r="Y1794">
        <v>0</v>
      </c>
      <c r="Z1794">
        <v>1</v>
      </c>
      <c r="AA1794">
        <v>0</v>
      </c>
      <c r="AB1794">
        <v>0</v>
      </c>
      <c r="AC1794">
        <v>5713</v>
      </c>
      <c r="AD1794">
        <f>AC1794/AY1794</f>
        <v>2.6377147500565589E-2</v>
      </c>
      <c r="AE1794">
        <v>0</v>
      </c>
      <c r="AF1794">
        <f>AE1794/AY1794</f>
        <v>0</v>
      </c>
      <c r="AG1794">
        <f>LN(AE1794+1)/LN(AY1794)</f>
        <v>0</v>
      </c>
      <c r="AH1794">
        <v>0</v>
      </c>
      <c r="AI1794">
        <v>1</v>
      </c>
      <c r="AJ1794">
        <v>1</v>
      </c>
      <c r="AK1794">
        <v>1</v>
      </c>
      <c r="AL1794">
        <v>1</v>
      </c>
      <c r="AM1794" s="1">
        <f>(AI1794+AK1794+AJ1794)*(0.75+0.25*AL1794)</f>
        <v>3</v>
      </c>
      <c r="AN1794">
        <v>0</v>
      </c>
      <c r="AO1794">
        <v>0</v>
      </c>
      <c r="AP1794">
        <v>0</v>
      </c>
      <c r="AQ1794">
        <v>0</v>
      </c>
      <c r="AR1794">
        <v>0.5</v>
      </c>
      <c r="AS1794">
        <f>IF(AR1794&gt;0.75,AR1794,0)</f>
        <v>0</v>
      </c>
      <c r="AT1794">
        <v>0</v>
      </c>
      <c r="AU1794">
        <v>0</v>
      </c>
      <c r="AV1794">
        <v>0</v>
      </c>
      <c r="AW1794">
        <v>0</v>
      </c>
      <c r="AX1794">
        <v>1</v>
      </c>
      <c r="AY1794">
        <v>216589</v>
      </c>
    </row>
    <row r="1795" spans="1:51" ht="12.75" customHeight="1" x14ac:dyDescent="0.2">
      <c r="A1795" t="s">
        <v>82</v>
      </c>
      <c r="B1795">
        <v>2008</v>
      </c>
      <c r="C1795">
        <v>6</v>
      </c>
      <c r="D1795">
        <v>6</v>
      </c>
      <c r="E1795">
        <v>1</v>
      </c>
      <c r="F1795">
        <v>0</v>
      </c>
      <c r="G1795">
        <v>1</v>
      </c>
      <c r="H1795">
        <v>1</v>
      </c>
      <c r="I1795" s="1">
        <f>G1795+H1795</f>
        <v>2</v>
      </c>
      <c r="J1795">
        <v>0</v>
      </c>
      <c r="K1795">
        <v>1</v>
      </c>
      <c r="L1795">
        <v>0</v>
      </c>
      <c r="M1795">
        <v>0</v>
      </c>
      <c r="N1795">
        <v>0</v>
      </c>
      <c r="O1795">
        <v>1</v>
      </c>
      <c r="P1795">
        <v>0</v>
      </c>
      <c r="Q1795">
        <v>1</v>
      </c>
      <c r="R1795">
        <v>0</v>
      </c>
      <c r="S1795">
        <v>0</v>
      </c>
      <c r="T1795">
        <v>1</v>
      </c>
      <c r="U1795">
        <v>0</v>
      </c>
      <c r="V1795">
        <v>0</v>
      </c>
      <c r="W1795">
        <v>0</v>
      </c>
      <c r="X1795">
        <v>0</v>
      </c>
      <c r="Y1795">
        <v>1</v>
      </c>
      <c r="Z1795">
        <v>1</v>
      </c>
      <c r="AA1795">
        <v>0</v>
      </c>
      <c r="AB1795">
        <v>0</v>
      </c>
      <c r="AC1795">
        <v>55372</v>
      </c>
      <c r="AD1795">
        <f>AC1795/AY1795</f>
        <v>5.9636228912133167E-2</v>
      </c>
      <c r="AE1795">
        <v>0</v>
      </c>
      <c r="AF1795">
        <f>AE1795/AY1795</f>
        <v>0</v>
      </c>
      <c r="AG1795">
        <f>LN(AE1795+1)/LN(AY1795)</f>
        <v>0</v>
      </c>
      <c r="AH1795">
        <v>1</v>
      </c>
      <c r="AI1795">
        <v>1</v>
      </c>
      <c r="AJ1795">
        <v>1</v>
      </c>
      <c r="AK1795">
        <v>1</v>
      </c>
      <c r="AL1795">
        <v>0</v>
      </c>
      <c r="AM1795" s="1">
        <f>(AI1795+AK1795+AJ1795)*(0.75+0.25*AL1795)</f>
        <v>2.25</v>
      </c>
      <c r="AN1795">
        <v>0</v>
      </c>
      <c r="AO1795">
        <v>0</v>
      </c>
      <c r="AP1795">
        <v>0.5</v>
      </c>
      <c r="AQ1795">
        <v>0</v>
      </c>
      <c r="AR1795">
        <v>0.5</v>
      </c>
      <c r="AS1795">
        <f>IF(AR1795&gt;0.75,AR1795,0)</f>
        <v>0</v>
      </c>
      <c r="AT1795">
        <v>0</v>
      </c>
      <c r="AU1795">
        <v>0</v>
      </c>
      <c r="AV1795">
        <v>1</v>
      </c>
      <c r="AW1795">
        <v>0</v>
      </c>
      <c r="AX1795">
        <v>1</v>
      </c>
      <c r="AY1795">
        <v>928496</v>
      </c>
    </row>
    <row r="1796" spans="1:51" ht="12.75" customHeight="1" x14ac:dyDescent="0.2">
      <c r="A1796" t="s">
        <v>83</v>
      </c>
      <c r="B1796">
        <v>2008</v>
      </c>
      <c r="C1796">
        <v>5</v>
      </c>
      <c r="D1796">
        <v>5</v>
      </c>
      <c r="E1796">
        <v>0</v>
      </c>
      <c r="F1796">
        <v>1</v>
      </c>
      <c r="G1796">
        <v>1</v>
      </c>
      <c r="H1796">
        <v>0</v>
      </c>
      <c r="I1796" s="1">
        <f>G1796+H1796</f>
        <v>1</v>
      </c>
      <c r="J1796">
        <v>0</v>
      </c>
      <c r="K1796">
        <v>1</v>
      </c>
      <c r="L1796">
        <v>0</v>
      </c>
      <c r="M1796">
        <v>0</v>
      </c>
      <c r="N1796">
        <v>0</v>
      </c>
      <c r="O1796">
        <v>1</v>
      </c>
      <c r="P1796">
        <v>1</v>
      </c>
      <c r="Q1796">
        <v>1</v>
      </c>
      <c r="R1796">
        <v>0</v>
      </c>
      <c r="S1796">
        <v>1</v>
      </c>
      <c r="T1796">
        <v>0</v>
      </c>
      <c r="U1796">
        <v>1</v>
      </c>
      <c r="V1796">
        <v>0</v>
      </c>
      <c r="W1796">
        <v>0</v>
      </c>
      <c r="X1796">
        <v>0</v>
      </c>
      <c r="Y1796">
        <v>0</v>
      </c>
      <c r="Z1796">
        <v>0</v>
      </c>
      <c r="AA1796">
        <v>0</v>
      </c>
      <c r="AB1796">
        <v>0</v>
      </c>
      <c r="AC1796">
        <v>0</v>
      </c>
      <c r="AD1796">
        <f>AC1796/AY1796</f>
        <v>0</v>
      </c>
      <c r="AE1796">
        <v>0</v>
      </c>
      <c r="AF1796">
        <f>AE1796/AY1796</f>
        <v>0</v>
      </c>
      <c r="AG1796">
        <f>LN(AE1796+1)/LN(AY1796)</f>
        <v>0</v>
      </c>
      <c r="AH1796">
        <v>1</v>
      </c>
      <c r="AI1796">
        <v>0</v>
      </c>
      <c r="AJ1796">
        <v>1</v>
      </c>
      <c r="AK1796">
        <v>1</v>
      </c>
      <c r="AL1796">
        <v>0</v>
      </c>
      <c r="AM1796" s="1">
        <f>(AI1796+AK1796+AJ1796)*(0.75+0.25*AL1796)</f>
        <v>1.5</v>
      </c>
      <c r="AN1796">
        <v>0</v>
      </c>
      <c r="AO1796">
        <v>0</v>
      </c>
      <c r="AP1796">
        <v>0.25</v>
      </c>
      <c r="AQ1796">
        <v>1</v>
      </c>
      <c r="AR1796">
        <v>0</v>
      </c>
      <c r="AS1796">
        <f>IF(AR1796&gt;0.75,AR1796,0)</f>
        <v>0</v>
      </c>
      <c r="AT1796">
        <v>0</v>
      </c>
      <c r="AU1796">
        <v>0</v>
      </c>
      <c r="AV1796">
        <v>1</v>
      </c>
      <c r="AW1796">
        <v>0</v>
      </c>
      <c r="AX1796">
        <v>1</v>
      </c>
      <c r="AY1796">
        <v>89888.7</v>
      </c>
    </row>
    <row r="1797" spans="1:51" ht="12.75" customHeight="1" x14ac:dyDescent="0.2">
      <c r="A1797" t="s">
        <v>84</v>
      </c>
      <c r="B1797">
        <v>2008</v>
      </c>
      <c r="C1797">
        <v>4</v>
      </c>
      <c r="D1797">
        <v>4</v>
      </c>
      <c r="E1797">
        <v>0</v>
      </c>
      <c r="F1797">
        <v>0</v>
      </c>
      <c r="G1797">
        <v>1</v>
      </c>
      <c r="H1797">
        <v>0</v>
      </c>
      <c r="I1797" s="1">
        <f>G1797+H1797</f>
        <v>1</v>
      </c>
      <c r="J1797">
        <v>1</v>
      </c>
      <c r="K1797">
        <v>1</v>
      </c>
      <c r="L1797">
        <v>0</v>
      </c>
      <c r="M1797">
        <v>0</v>
      </c>
      <c r="N1797">
        <v>0</v>
      </c>
      <c r="O1797">
        <v>1</v>
      </c>
      <c r="P1797">
        <v>1</v>
      </c>
      <c r="Q1797">
        <v>1</v>
      </c>
      <c r="R1797">
        <v>0</v>
      </c>
      <c r="S1797">
        <v>0</v>
      </c>
      <c r="T1797">
        <v>0</v>
      </c>
      <c r="U1797">
        <v>0</v>
      </c>
      <c r="V1797">
        <v>0</v>
      </c>
      <c r="W1797">
        <v>0</v>
      </c>
      <c r="X1797">
        <v>0</v>
      </c>
      <c r="Y1797">
        <v>0</v>
      </c>
      <c r="Z1797">
        <v>1</v>
      </c>
      <c r="AA1797">
        <v>0</v>
      </c>
      <c r="AB1797">
        <v>0</v>
      </c>
      <c r="AC1797">
        <v>1</v>
      </c>
      <c r="AD1797">
        <f>AC1797/AY1797</f>
        <v>4.0530791242106631E-5</v>
      </c>
      <c r="AE1797">
        <v>0</v>
      </c>
      <c r="AF1797">
        <f>AE1797/AY1797</f>
        <v>0</v>
      </c>
      <c r="AG1797">
        <f>LN(AE1797+1)/LN(AY1797)</f>
        <v>0</v>
      </c>
      <c r="AH1797">
        <v>1</v>
      </c>
      <c r="AI1797">
        <v>0</v>
      </c>
      <c r="AJ1797">
        <v>0</v>
      </c>
      <c r="AK1797">
        <v>1</v>
      </c>
      <c r="AL1797">
        <v>1</v>
      </c>
      <c r="AM1797" s="1">
        <f>(AI1797+AK1797+AJ1797)*(0.75+0.25*AL1797)</f>
        <v>1</v>
      </c>
      <c r="AN1797">
        <v>0</v>
      </c>
      <c r="AO1797">
        <v>0</v>
      </c>
      <c r="AP1797">
        <v>0</v>
      </c>
      <c r="AQ1797">
        <v>0</v>
      </c>
      <c r="AR1797">
        <v>0</v>
      </c>
      <c r="AS1797">
        <f>IF(AR1797&gt;0.75,AR1797,0)</f>
        <v>0</v>
      </c>
      <c r="AT1797">
        <v>0</v>
      </c>
      <c r="AU1797">
        <v>0.5</v>
      </c>
      <c r="AV1797">
        <v>0</v>
      </c>
      <c r="AW1797">
        <v>0</v>
      </c>
      <c r="AX1797">
        <v>0</v>
      </c>
      <c r="AY1797">
        <v>24672.6</v>
      </c>
    </row>
    <row r="1798" spans="1:51" ht="12.75" customHeight="1" x14ac:dyDescent="0.2">
      <c r="A1798" t="s">
        <v>85</v>
      </c>
      <c r="B1798">
        <v>2008</v>
      </c>
      <c r="C1798">
        <v>8</v>
      </c>
      <c r="D1798">
        <v>8</v>
      </c>
      <c r="E1798">
        <v>0</v>
      </c>
      <c r="F1798">
        <v>0</v>
      </c>
      <c r="G1798">
        <v>1</v>
      </c>
      <c r="H1798">
        <v>0</v>
      </c>
      <c r="I1798" s="1">
        <f>G1798+H1798</f>
        <v>1</v>
      </c>
      <c r="J1798">
        <v>1</v>
      </c>
      <c r="K1798">
        <v>1</v>
      </c>
      <c r="L1798">
        <v>0</v>
      </c>
      <c r="M1798">
        <v>0</v>
      </c>
      <c r="N1798">
        <v>0</v>
      </c>
      <c r="O1798">
        <v>0</v>
      </c>
      <c r="P1798">
        <v>1</v>
      </c>
      <c r="Q1798">
        <v>1</v>
      </c>
      <c r="R1798">
        <v>2</v>
      </c>
      <c r="S1798">
        <v>0</v>
      </c>
      <c r="T1798">
        <v>1</v>
      </c>
      <c r="U1798">
        <v>1</v>
      </c>
      <c r="V1798">
        <v>0</v>
      </c>
      <c r="W1798">
        <v>0</v>
      </c>
      <c r="X1798">
        <v>0</v>
      </c>
      <c r="Y1798">
        <v>1</v>
      </c>
      <c r="Z1798">
        <v>1</v>
      </c>
      <c r="AA1798">
        <v>0</v>
      </c>
      <c r="AB1798">
        <v>0</v>
      </c>
      <c r="AC1798">
        <v>14690</v>
      </c>
      <c r="AD1798">
        <f>AC1798/AY1798</f>
        <v>4.2348939114391145E-2</v>
      </c>
      <c r="AE1798">
        <v>0</v>
      </c>
      <c r="AF1798">
        <f>AE1798/AY1798</f>
        <v>0</v>
      </c>
      <c r="AG1798">
        <f>LN(AE1798+1)/LN(AY1798)</f>
        <v>0</v>
      </c>
      <c r="AH1798">
        <v>0.5</v>
      </c>
      <c r="AI1798">
        <v>0</v>
      </c>
      <c r="AJ1798">
        <v>1</v>
      </c>
      <c r="AK1798">
        <v>1</v>
      </c>
      <c r="AL1798">
        <v>1</v>
      </c>
      <c r="AM1798" s="1">
        <f>(AI1798+AK1798+AJ1798)*(0.75+0.25*AL1798)</f>
        <v>2</v>
      </c>
      <c r="AN1798">
        <v>0</v>
      </c>
      <c r="AO1798">
        <v>0</v>
      </c>
      <c r="AP1798">
        <v>0.5</v>
      </c>
      <c r="AQ1798">
        <v>0.5</v>
      </c>
      <c r="AR1798">
        <v>0.5</v>
      </c>
      <c r="AS1798">
        <f>IF(AR1798&gt;0.75,AR1798,0)</f>
        <v>0</v>
      </c>
      <c r="AT1798">
        <v>0</v>
      </c>
      <c r="AU1798">
        <v>0</v>
      </c>
      <c r="AV1798">
        <v>0</v>
      </c>
      <c r="AW1798">
        <v>0</v>
      </c>
      <c r="AX1798">
        <v>1</v>
      </c>
      <c r="AY1798">
        <v>346880</v>
      </c>
    </row>
    <row r="1799" spans="1:51" ht="12.75" customHeight="1" x14ac:dyDescent="0.2">
      <c r="A1799" t="s">
        <v>86</v>
      </c>
      <c r="B1799">
        <v>2008</v>
      </c>
      <c r="C1799">
        <v>5</v>
      </c>
      <c r="D1799">
        <v>5</v>
      </c>
      <c r="E1799">
        <v>0</v>
      </c>
      <c r="F1799">
        <v>1</v>
      </c>
      <c r="G1799">
        <v>1</v>
      </c>
      <c r="H1799">
        <v>1</v>
      </c>
      <c r="I1799" s="1">
        <f>G1799+H1799</f>
        <v>2</v>
      </c>
      <c r="J1799">
        <v>1</v>
      </c>
      <c r="K1799">
        <v>1</v>
      </c>
      <c r="L1799">
        <v>0</v>
      </c>
      <c r="M1799">
        <v>1</v>
      </c>
      <c r="N1799">
        <v>1</v>
      </c>
      <c r="O1799">
        <v>1</v>
      </c>
      <c r="P1799">
        <v>0</v>
      </c>
      <c r="Q1799">
        <v>1</v>
      </c>
      <c r="R1799">
        <v>0</v>
      </c>
      <c r="S1799">
        <v>0</v>
      </c>
      <c r="T1799">
        <v>1</v>
      </c>
      <c r="U1799">
        <v>1</v>
      </c>
      <c r="V1799">
        <v>1</v>
      </c>
      <c r="W1799">
        <v>0</v>
      </c>
      <c r="X1799">
        <v>0</v>
      </c>
      <c r="Y1799">
        <v>1</v>
      </c>
      <c r="Z1799">
        <v>1</v>
      </c>
      <c r="AA1799">
        <v>0</v>
      </c>
      <c r="AB1799">
        <v>0</v>
      </c>
      <c r="AC1799">
        <v>50352</v>
      </c>
      <c r="AD1799">
        <f>AC1799/AY1799</f>
        <v>0.17633277418044413</v>
      </c>
      <c r="AE1799">
        <v>0</v>
      </c>
      <c r="AF1799">
        <f>AE1799/AY1799</f>
        <v>0</v>
      </c>
      <c r="AG1799">
        <f>LN(AE1799+1)/LN(AY1799)</f>
        <v>0</v>
      </c>
      <c r="AH1799">
        <v>1</v>
      </c>
      <c r="AI1799">
        <v>0</v>
      </c>
      <c r="AJ1799">
        <v>1</v>
      </c>
      <c r="AK1799">
        <v>1</v>
      </c>
      <c r="AL1799">
        <v>0</v>
      </c>
      <c r="AM1799" s="1">
        <f>(AI1799+AK1799+AJ1799)*(0.75+0.25*AL1799)</f>
        <v>1.5</v>
      </c>
      <c r="AN1799">
        <v>0</v>
      </c>
      <c r="AO1799">
        <v>1</v>
      </c>
      <c r="AP1799">
        <v>0</v>
      </c>
      <c r="AQ1799">
        <v>1</v>
      </c>
      <c r="AR1799">
        <v>0</v>
      </c>
      <c r="AS1799">
        <f>IF(AR1799&gt;0.75,AR1799,0)</f>
        <v>0</v>
      </c>
      <c r="AT1799">
        <v>0</v>
      </c>
      <c r="AU1799">
        <v>0.5</v>
      </c>
      <c r="AV1799">
        <v>1</v>
      </c>
      <c r="AW1799">
        <v>0</v>
      </c>
      <c r="AX1799">
        <v>1</v>
      </c>
      <c r="AY1799">
        <v>285551</v>
      </c>
    </row>
    <row r="1800" spans="1:51" ht="12.75" customHeight="1" x14ac:dyDescent="0.2">
      <c r="A1800" t="s">
        <v>87</v>
      </c>
      <c r="B1800">
        <v>2008</v>
      </c>
      <c r="C1800">
        <v>5</v>
      </c>
      <c r="D1800">
        <v>5</v>
      </c>
      <c r="E1800">
        <v>0</v>
      </c>
      <c r="F1800">
        <v>0</v>
      </c>
      <c r="G1800">
        <v>1</v>
      </c>
      <c r="H1800">
        <v>0</v>
      </c>
      <c r="I1800" s="1">
        <f>G1800+H1800</f>
        <v>1</v>
      </c>
      <c r="J1800">
        <v>1</v>
      </c>
      <c r="K1800">
        <v>1</v>
      </c>
      <c r="L1800">
        <v>1</v>
      </c>
      <c r="M1800">
        <v>0</v>
      </c>
      <c r="N1800">
        <v>0</v>
      </c>
      <c r="O1800">
        <v>0</v>
      </c>
      <c r="P1800">
        <v>1</v>
      </c>
      <c r="Q1800">
        <v>1</v>
      </c>
      <c r="R1800">
        <v>1</v>
      </c>
      <c r="S1800">
        <v>0</v>
      </c>
      <c r="T1800">
        <v>0</v>
      </c>
      <c r="U1800">
        <v>0</v>
      </c>
      <c r="V1800">
        <v>0</v>
      </c>
      <c r="W1800">
        <v>1</v>
      </c>
      <c r="X1800">
        <v>1</v>
      </c>
      <c r="Y1800">
        <v>1</v>
      </c>
      <c r="Z1800">
        <v>1</v>
      </c>
      <c r="AA1800">
        <v>1</v>
      </c>
      <c r="AB1800">
        <v>0</v>
      </c>
      <c r="AC1800">
        <v>3329</v>
      </c>
      <c r="AD1800">
        <f>AC1800/AY1800</f>
        <v>6.0213069980284695E-2</v>
      </c>
      <c r="AH1800">
        <v>0</v>
      </c>
      <c r="AI1800">
        <v>0</v>
      </c>
      <c r="AJ1800">
        <v>1</v>
      </c>
      <c r="AK1800">
        <v>1</v>
      </c>
      <c r="AL1800">
        <v>1</v>
      </c>
      <c r="AM1800" s="1">
        <f>(AI1800+AK1800+AJ1800)*(0.75+0.25*AL1800)</f>
        <v>2</v>
      </c>
      <c r="AN1800">
        <v>0</v>
      </c>
      <c r="AO1800">
        <v>0</v>
      </c>
      <c r="AP1800">
        <v>0</v>
      </c>
      <c r="AQ1800">
        <v>0</v>
      </c>
      <c r="AR1800">
        <v>0</v>
      </c>
      <c r="AS1800">
        <f>IF(AR1800&gt;0.75,AR1800,0)</f>
        <v>0</v>
      </c>
      <c r="AT1800">
        <v>0</v>
      </c>
      <c r="AU1800">
        <v>0</v>
      </c>
      <c r="AV1800">
        <v>0</v>
      </c>
      <c r="AW1800">
        <v>0</v>
      </c>
      <c r="AX1800">
        <v>0</v>
      </c>
      <c r="AY1800">
        <v>55287</v>
      </c>
    </row>
    <row r="1801" spans="1:51" ht="12.75" customHeight="1" x14ac:dyDescent="0.2">
      <c r="A1801" t="s">
        <v>88</v>
      </c>
      <c r="B1801">
        <v>2008</v>
      </c>
      <c r="C1801">
        <v>8</v>
      </c>
      <c r="D1801">
        <v>8</v>
      </c>
      <c r="E1801">
        <v>0</v>
      </c>
      <c r="F1801">
        <v>0</v>
      </c>
      <c r="G1801">
        <v>1</v>
      </c>
      <c r="H1801">
        <v>0</v>
      </c>
      <c r="I1801" s="1">
        <f>G1801+H1801</f>
        <v>1</v>
      </c>
      <c r="J1801">
        <v>0</v>
      </c>
      <c r="K1801">
        <v>1</v>
      </c>
      <c r="L1801">
        <v>0</v>
      </c>
      <c r="M1801">
        <v>0</v>
      </c>
      <c r="N1801">
        <v>0</v>
      </c>
      <c r="O1801">
        <v>1</v>
      </c>
      <c r="P1801">
        <v>0</v>
      </c>
      <c r="Q1801">
        <v>0</v>
      </c>
      <c r="R1801">
        <v>0.5</v>
      </c>
      <c r="S1801">
        <v>0</v>
      </c>
      <c r="T1801">
        <v>0</v>
      </c>
      <c r="U1801">
        <v>1</v>
      </c>
      <c r="V1801">
        <v>1</v>
      </c>
      <c r="W1801">
        <v>0</v>
      </c>
      <c r="X1801">
        <v>0</v>
      </c>
      <c r="Y1801">
        <v>1</v>
      </c>
      <c r="Z1801">
        <v>1</v>
      </c>
      <c r="AA1801">
        <v>0</v>
      </c>
      <c r="AB1801">
        <v>0</v>
      </c>
      <c r="AC1801">
        <v>1296</v>
      </c>
      <c r="AD1801">
        <f>AC1801/AY1801</f>
        <v>6.0196754205876614E-3</v>
      </c>
      <c r="AE1801">
        <v>0</v>
      </c>
      <c r="AF1801">
        <f>AE1801/AY1801</f>
        <v>0</v>
      </c>
      <c r="AG1801">
        <f>LN(AE1801+1)/LN(AY1801)</f>
        <v>0</v>
      </c>
      <c r="AH1801">
        <v>0.5</v>
      </c>
      <c r="AI1801">
        <v>0</v>
      </c>
      <c r="AJ1801">
        <v>1</v>
      </c>
      <c r="AK1801">
        <v>1</v>
      </c>
      <c r="AL1801">
        <v>1</v>
      </c>
      <c r="AM1801" s="1">
        <f>(AI1801+AK1801+AJ1801)*(0.75+0.25*AL1801)</f>
        <v>2</v>
      </c>
      <c r="AN1801">
        <v>0</v>
      </c>
      <c r="AO1801">
        <v>0</v>
      </c>
      <c r="AP1801">
        <v>0</v>
      </c>
      <c r="AQ1801">
        <v>0</v>
      </c>
      <c r="AR1801">
        <v>0</v>
      </c>
      <c r="AS1801">
        <f>IF(AR1801&gt;0.75,AR1801,0)</f>
        <v>0</v>
      </c>
      <c r="AT1801">
        <v>0</v>
      </c>
      <c r="AU1801">
        <v>0</v>
      </c>
      <c r="AV1801">
        <v>0</v>
      </c>
      <c r="AW1801">
        <v>0</v>
      </c>
      <c r="AX1801">
        <v>0</v>
      </c>
      <c r="AY1801">
        <v>215294</v>
      </c>
    </row>
    <row r="1802" spans="1:51" ht="12.75" customHeight="1" x14ac:dyDescent="0.2">
      <c r="A1802" t="s">
        <v>89</v>
      </c>
      <c r="B1802">
        <v>2008</v>
      </c>
      <c r="C1802">
        <v>4</v>
      </c>
      <c r="D1802">
        <v>4</v>
      </c>
      <c r="E1802">
        <v>0</v>
      </c>
      <c r="F1802">
        <v>0</v>
      </c>
      <c r="G1802">
        <v>1</v>
      </c>
      <c r="H1802">
        <v>0</v>
      </c>
      <c r="I1802" s="1">
        <f>G1802+H1802</f>
        <v>1</v>
      </c>
      <c r="J1802">
        <v>0</v>
      </c>
      <c r="K1802">
        <v>1</v>
      </c>
      <c r="L1802">
        <v>0</v>
      </c>
      <c r="M1802">
        <v>0</v>
      </c>
      <c r="N1802">
        <v>0</v>
      </c>
      <c r="O1802">
        <v>1</v>
      </c>
      <c r="P1802">
        <v>0</v>
      </c>
      <c r="Q1802">
        <v>1</v>
      </c>
      <c r="R1802">
        <v>0</v>
      </c>
      <c r="S1802">
        <v>0</v>
      </c>
      <c r="T1802">
        <v>1</v>
      </c>
      <c r="U1802">
        <v>1</v>
      </c>
      <c r="V1802">
        <v>0</v>
      </c>
      <c r="W1802">
        <v>0</v>
      </c>
      <c r="X1802">
        <v>0</v>
      </c>
      <c r="Y1802">
        <v>1</v>
      </c>
      <c r="Z1802">
        <v>1</v>
      </c>
      <c r="AA1802">
        <v>0</v>
      </c>
      <c r="AB1802">
        <v>0</v>
      </c>
      <c r="AC1802">
        <v>177</v>
      </c>
      <c r="AD1802">
        <f>AC1802/AY1802</f>
        <v>6.8460830348647415E-3</v>
      </c>
      <c r="AE1802">
        <v>0</v>
      </c>
      <c r="AF1802">
        <f>AE1802/AY1802</f>
        <v>0</v>
      </c>
      <c r="AG1802">
        <f>LN(AE1802+1)/LN(AY1802)</f>
        <v>0</v>
      </c>
      <c r="AH1802">
        <v>0</v>
      </c>
      <c r="AI1802">
        <v>1</v>
      </c>
      <c r="AJ1802">
        <v>1</v>
      </c>
      <c r="AK1802">
        <v>1</v>
      </c>
      <c r="AL1802">
        <v>1</v>
      </c>
      <c r="AM1802" s="1">
        <f>(AI1802+AK1802+AJ1802)*(0.75+0.25*AL1802)</f>
        <v>3</v>
      </c>
      <c r="AN1802">
        <v>0</v>
      </c>
      <c r="AO1802">
        <v>0</v>
      </c>
      <c r="AP1802">
        <v>0</v>
      </c>
      <c r="AQ1802">
        <v>1</v>
      </c>
      <c r="AR1802">
        <v>0</v>
      </c>
      <c r="AS1802">
        <f>IF(AR1802&gt;0.75,AR1802,0)</f>
        <v>0</v>
      </c>
      <c r="AT1802">
        <v>0</v>
      </c>
      <c r="AU1802">
        <v>0</v>
      </c>
      <c r="AV1802">
        <v>0</v>
      </c>
      <c r="AW1802">
        <v>0</v>
      </c>
      <c r="AX1802">
        <v>1</v>
      </c>
      <c r="AY1802">
        <v>25854.2</v>
      </c>
    </row>
    <row r="1803" spans="1:51" ht="12.75" customHeight="1" x14ac:dyDescent="0.2">
      <c r="A1803" t="s">
        <v>34</v>
      </c>
      <c r="B1803">
        <v>2009</v>
      </c>
      <c r="E1803">
        <v>0</v>
      </c>
      <c r="F1803">
        <v>0</v>
      </c>
      <c r="G1803">
        <v>1</v>
      </c>
      <c r="H1803">
        <v>1</v>
      </c>
      <c r="I1803" s="1">
        <f>G1803+H1803</f>
        <v>2</v>
      </c>
      <c r="J1803">
        <v>1</v>
      </c>
      <c r="K1803">
        <v>1</v>
      </c>
      <c r="M1803">
        <v>0</v>
      </c>
      <c r="O1803">
        <v>1</v>
      </c>
      <c r="P1803">
        <v>1</v>
      </c>
      <c r="Q1803">
        <v>1</v>
      </c>
      <c r="R1803">
        <v>0</v>
      </c>
      <c r="T1803">
        <v>1</v>
      </c>
      <c r="U1803">
        <v>0</v>
      </c>
      <c r="V1803">
        <v>0</v>
      </c>
      <c r="W1803">
        <v>0</v>
      </c>
      <c r="X1803">
        <v>0</v>
      </c>
      <c r="Y1803">
        <v>1</v>
      </c>
      <c r="Z1803">
        <v>1</v>
      </c>
      <c r="AA1803">
        <v>0</v>
      </c>
      <c r="AB1803">
        <v>0</v>
      </c>
      <c r="AC1803">
        <v>935</v>
      </c>
      <c r="AD1803">
        <f>AC1803/AY1803</f>
        <v>5.9287159098835186E-3</v>
      </c>
      <c r="AE1803">
        <v>0</v>
      </c>
      <c r="AF1803">
        <f>AE1803/AY1803</f>
        <v>0</v>
      </c>
      <c r="AG1803">
        <f>LN(AE1803+1)/LN(AY1803)</f>
        <v>0</v>
      </c>
      <c r="AH1803">
        <v>0</v>
      </c>
      <c r="AI1803">
        <v>1</v>
      </c>
      <c r="AJ1803">
        <v>1</v>
      </c>
      <c r="AK1803">
        <v>1</v>
      </c>
      <c r="AL1803">
        <v>0</v>
      </c>
      <c r="AM1803" s="1">
        <f>(AI1803+AK1803+AJ1803)*(0.75+0.25*AL1803)</f>
        <v>2.25</v>
      </c>
      <c r="AN1803">
        <v>0</v>
      </c>
      <c r="AO1803">
        <v>0</v>
      </c>
      <c r="AP1803">
        <v>1</v>
      </c>
      <c r="AQ1803">
        <v>0</v>
      </c>
      <c r="AR1803">
        <v>2.25</v>
      </c>
      <c r="AS1803">
        <f>IF(AR1803&gt;0.75,AR1803,0)</f>
        <v>2.25</v>
      </c>
      <c r="AT1803">
        <v>0</v>
      </c>
      <c r="AV1803">
        <v>0</v>
      </c>
      <c r="AX1803">
        <v>1</v>
      </c>
      <c r="AY1803">
        <v>157707</v>
      </c>
    </row>
    <row r="1804" spans="1:51" ht="12.75" customHeight="1" x14ac:dyDescent="0.2">
      <c r="A1804" t="s">
        <v>35</v>
      </c>
      <c r="B1804">
        <v>2009</v>
      </c>
      <c r="E1804">
        <v>0</v>
      </c>
      <c r="F1804">
        <v>0</v>
      </c>
      <c r="G1804">
        <v>1</v>
      </c>
      <c r="H1804">
        <v>1</v>
      </c>
      <c r="I1804" s="1">
        <f>G1804+H1804</f>
        <v>2</v>
      </c>
      <c r="J1804">
        <v>0</v>
      </c>
      <c r="K1804">
        <v>1</v>
      </c>
      <c r="M1804">
        <v>0</v>
      </c>
      <c r="O1804">
        <v>1</v>
      </c>
      <c r="P1804">
        <v>0</v>
      </c>
      <c r="Q1804">
        <v>1</v>
      </c>
      <c r="R1804">
        <v>0</v>
      </c>
      <c r="T1804">
        <v>1</v>
      </c>
      <c r="U1804">
        <v>1</v>
      </c>
      <c r="V1804">
        <v>0</v>
      </c>
      <c r="W1804">
        <v>0</v>
      </c>
      <c r="X1804">
        <v>0</v>
      </c>
      <c r="Y1804">
        <v>0</v>
      </c>
      <c r="Z1804">
        <v>1</v>
      </c>
      <c r="AA1804">
        <v>0</v>
      </c>
      <c r="AB1804">
        <v>0</v>
      </c>
      <c r="AC1804">
        <v>10318</v>
      </c>
      <c r="AD1804">
        <f>AC1804/AY1804</f>
        <v>0.3326755913229642</v>
      </c>
      <c r="AE1804">
        <v>0</v>
      </c>
      <c r="AF1804">
        <f>AE1804/AY1804</f>
        <v>0</v>
      </c>
      <c r="AG1804">
        <f>LN(AE1804+1)/LN(AY1804)</f>
        <v>0</v>
      </c>
      <c r="AH1804">
        <v>0.5</v>
      </c>
      <c r="AI1804">
        <v>1</v>
      </c>
      <c r="AJ1804">
        <v>1</v>
      </c>
      <c r="AK1804">
        <v>1</v>
      </c>
      <c r="AL1804">
        <v>1</v>
      </c>
      <c r="AM1804" s="1">
        <f>(AI1804+AK1804+AJ1804)*(0.75+0.25*AL1804)</f>
        <v>3</v>
      </c>
      <c r="AN1804">
        <v>0</v>
      </c>
      <c r="AO1804">
        <v>0</v>
      </c>
      <c r="AP1804">
        <v>0</v>
      </c>
      <c r="AQ1804">
        <v>1</v>
      </c>
      <c r="AR1804">
        <v>2</v>
      </c>
      <c r="AS1804">
        <f>IF(AR1804&gt;0.75,AR1804,0)</f>
        <v>2</v>
      </c>
      <c r="AT1804">
        <v>0</v>
      </c>
      <c r="AV1804">
        <v>0</v>
      </c>
      <c r="AX1804">
        <v>1</v>
      </c>
      <c r="AY1804">
        <v>31015.200000000001</v>
      </c>
    </row>
    <row r="1805" spans="1:51" ht="12.75" customHeight="1" x14ac:dyDescent="0.2">
      <c r="A1805" t="s">
        <v>36</v>
      </c>
      <c r="B1805">
        <v>2009</v>
      </c>
      <c r="E1805">
        <v>0</v>
      </c>
      <c r="F1805">
        <v>0</v>
      </c>
      <c r="G1805">
        <v>1</v>
      </c>
      <c r="H1805">
        <v>0</v>
      </c>
      <c r="I1805" s="1">
        <f>G1805+H1805</f>
        <v>1</v>
      </c>
      <c r="J1805">
        <v>0</v>
      </c>
      <c r="K1805">
        <v>1</v>
      </c>
      <c r="M1805">
        <v>0</v>
      </c>
      <c r="O1805">
        <v>1</v>
      </c>
      <c r="P1805">
        <v>1</v>
      </c>
      <c r="Q1805">
        <v>1</v>
      </c>
      <c r="R1805">
        <v>0</v>
      </c>
      <c r="T1805">
        <v>1</v>
      </c>
      <c r="U1805">
        <v>1</v>
      </c>
      <c r="V1805">
        <v>0</v>
      </c>
      <c r="W1805">
        <v>0</v>
      </c>
      <c r="X1805">
        <v>0</v>
      </c>
      <c r="Y1805">
        <v>1</v>
      </c>
      <c r="Z1805">
        <v>1</v>
      </c>
      <c r="AA1805">
        <v>0</v>
      </c>
      <c r="AB1805">
        <v>0</v>
      </c>
      <c r="AC1805">
        <v>6755</v>
      </c>
      <c r="AD1805">
        <f>AC1805/AY1805</f>
        <v>3.0725075391284176E-2</v>
      </c>
      <c r="AE1805">
        <v>0</v>
      </c>
      <c r="AF1805">
        <f>AE1805/AY1805</f>
        <v>0</v>
      </c>
      <c r="AG1805">
        <f>LN(AE1805+1)/LN(AY1805)</f>
        <v>0</v>
      </c>
      <c r="AH1805">
        <v>1</v>
      </c>
      <c r="AI1805">
        <v>0</v>
      </c>
      <c r="AJ1805">
        <v>0</v>
      </c>
      <c r="AK1805">
        <v>1</v>
      </c>
      <c r="AL1805">
        <v>1</v>
      </c>
      <c r="AM1805" s="1">
        <f>(AI1805+AK1805+AJ1805)*(0.75+0.25*AL1805)</f>
        <v>1</v>
      </c>
      <c r="AN1805">
        <v>0</v>
      </c>
      <c r="AO1805">
        <v>0</v>
      </c>
      <c r="AP1805">
        <v>0.75</v>
      </c>
      <c r="AQ1805">
        <v>0</v>
      </c>
      <c r="AR1805">
        <v>1</v>
      </c>
      <c r="AS1805">
        <f>IF(AR1805&gt;0.75,AR1805,0)</f>
        <v>1</v>
      </c>
      <c r="AT1805">
        <v>0</v>
      </c>
      <c r="AV1805">
        <v>0</v>
      </c>
      <c r="AX1805">
        <v>1</v>
      </c>
      <c r="AY1805">
        <v>219853</v>
      </c>
    </row>
    <row r="1806" spans="1:51" ht="12.75" customHeight="1" x14ac:dyDescent="0.2">
      <c r="A1806" t="s">
        <v>38</v>
      </c>
      <c r="B1806">
        <v>2009</v>
      </c>
      <c r="E1806">
        <v>0</v>
      </c>
      <c r="F1806">
        <v>0</v>
      </c>
      <c r="G1806">
        <v>1</v>
      </c>
      <c r="H1806">
        <v>1</v>
      </c>
      <c r="I1806" s="1">
        <f>G1806+H1806</f>
        <v>2</v>
      </c>
      <c r="J1806">
        <v>0</v>
      </c>
      <c r="K1806">
        <v>1</v>
      </c>
      <c r="M1806">
        <v>0</v>
      </c>
      <c r="O1806">
        <v>0</v>
      </c>
      <c r="P1806">
        <v>1</v>
      </c>
      <c r="Q1806">
        <v>1</v>
      </c>
      <c r="R1806">
        <v>0</v>
      </c>
      <c r="T1806">
        <v>0</v>
      </c>
      <c r="U1806">
        <v>0</v>
      </c>
      <c r="V1806">
        <v>0</v>
      </c>
      <c r="W1806">
        <v>0</v>
      </c>
      <c r="X1806">
        <v>0</v>
      </c>
      <c r="Y1806">
        <v>1</v>
      </c>
      <c r="Z1806">
        <v>1</v>
      </c>
      <c r="AA1806">
        <v>0</v>
      </c>
      <c r="AB1806">
        <v>0</v>
      </c>
      <c r="AC1806">
        <v>7518</v>
      </c>
      <c r="AD1806">
        <f>AC1806/AY1806</f>
        <v>8.1274972756992372E-2</v>
      </c>
      <c r="AE1806">
        <v>0</v>
      </c>
      <c r="AF1806">
        <f>AE1806/AY1806</f>
        <v>0</v>
      </c>
      <c r="AG1806">
        <f>LN(AE1806+1)/LN(AY1806)</f>
        <v>0</v>
      </c>
      <c r="AH1806">
        <v>0</v>
      </c>
      <c r="AI1806">
        <v>1</v>
      </c>
      <c r="AJ1806">
        <v>1</v>
      </c>
      <c r="AK1806">
        <v>1</v>
      </c>
      <c r="AL1806">
        <v>0</v>
      </c>
      <c r="AM1806" s="1">
        <f>(AI1806+AK1806+AJ1806)*(0.75+0.25*AL1806)</f>
        <v>2.25</v>
      </c>
      <c r="AN1806">
        <v>0</v>
      </c>
      <c r="AO1806">
        <v>0</v>
      </c>
      <c r="AP1806">
        <v>0</v>
      </c>
      <c r="AQ1806">
        <v>0</v>
      </c>
      <c r="AR1806">
        <v>0</v>
      </c>
      <c r="AS1806">
        <f>IF(AR1806&gt;0.75,AR1806,0)</f>
        <v>0</v>
      </c>
      <c r="AT1806">
        <v>0</v>
      </c>
      <c r="AV1806">
        <v>0</v>
      </c>
      <c r="AX1806">
        <v>1</v>
      </c>
      <c r="AY1806">
        <v>92500.800000000003</v>
      </c>
    </row>
    <row r="1807" spans="1:51" ht="12.75" customHeight="1" x14ac:dyDescent="0.2">
      <c r="A1807" t="s">
        <v>39</v>
      </c>
      <c r="B1807">
        <v>2009</v>
      </c>
      <c r="E1807">
        <v>1</v>
      </c>
      <c r="F1807">
        <v>0</v>
      </c>
      <c r="G1807">
        <v>1</v>
      </c>
      <c r="H1807">
        <v>1</v>
      </c>
      <c r="I1807" s="1">
        <f>G1807+H1807</f>
        <v>2</v>
      </c>
      <c r="J1807">
        <v>1</v>
      </c>
      <c r="K1807">
        <v>1</v>
      </c>
      <c r="M1807">
        <v>2</v>
      </c>
      <c r="O1807">
        <v>1</v>
      </c>
      <c r="P1807">
        <v>1</v>
      </c>
      <c r="Q1807">
        <v>1</v>
      </c>
      <c r="R1807">
        <v>0</v>
      </c>
      <c r="T1807">
        <v>1</v>
      </c>
      <c r="U1807">
        <v>0</v>
      </c>
      <c r="V1807">
        <v>0</v>
      </c>
      <c r="W1807">
        <v>0</v>
      </c>
      <c r="X1807">
        <v>0</v>
      </c>
      <c r="Y1807">
        <v>1</v>
      </c>
      <c r="Z1807">
        <v>1</v>
      </c>
      <c r="AA1807">
        <v>0</v>
      </c>
      <c r="AB1807">
        <v>0</v>
      </c>
      <c r="AC1807">
        <v>12074</v>
      </c>
      <c r="AD1807">
        <f>AC1807/AY1807</f>
        <v>7.54625E-3</v>
      </c>
      <c r="AE1807">
        <v>0</v>
      </c>
      <c r="AF1807">
        <f>AE1807/AY1807</f>
        <v>0</v>
      </c>
      <c r="AG1807">
        <f>LN(AE1807+1)/LN(AY1807)</f>
        <v>0</v>
      </c>
      <c r="AH1807">
        <v>1</v>
      </c>
      <c r="AI1807">
        <v>0</v>
      </c>
      <c r="AJ1807">
        <v>1</v>
      </c>
      <c r="AK1807">
        <v>1</v>
      </c>
      <c r="AL1807">
        <v>0</v>
      </c>
      <c r="AM1807" s="1">
        <f>(AI1807+AK1807+AJ1807)*(0.75+0.25*AL1807)</f>
        <v>1.5</v>
      </c>
      <c r="AN1807">
        <v>0</v>
      </c>
      <c r="AO1807">
        <v>0</v>
      </c>
      <c r="AP1807">
        <v>0</v>
      </c>
      <c r="AQ1807">
        <v>0.5</v>
      </c>
      <c r="AR1807">
        <v>2</v>
      </c>
      <c r="AS1807">
        <f>IF(AR1807&gt;0.75,AR1807,0)</f>
        <v>2</v>
      </c>
      <c r="AT1807">
        <v>0</v>
      </c>
      <c r="AV1807">
        <v>1</v>
      </c>
      <c r="AX1807">
        <v>1</v>
      </c>
      <c r="AY1807" s="9">
        <v>1600000</v>
      </c>
    </row>
    <row r="1808" spans="1:51" ht="12.75" customHeight="1" x14ac:dyDescent="0.2">
      <c r="A1808" t="s">
        <v>40</v>
      </c>
      <c r="B1808">
        <v>2009</v>
      </c>
      <c r="E1808">
        <v>1</v>
      </c>
      <c r="F1808">
        <v>0</v>
      </c>
      <c r="G1808">
        <v>1</v>
      </c>
      <c r="H1808">
        <v>0</v>
      </c>
      <c r="I1808" s="1">
        <f>G1808+H1808</f>
        <v>1</v>
      </c>
      <c r="J1808">
        <v>0</v>
      </c>
      <c r="K1808">
        <v>1</v>
      </c>
      <c r="M1808">
        <v>0</v>
      </c>
      <c r="O1808">
        <v>1</v>
      </c>
      <c r="P1808">
        <v>1</v>
      </c>
      <c r="Q1808">
        <v>1</v>
      </c>
      <c r="R1808">
        <v>0</v>
      </c>
      <c r="T1808">
        <v>1</v>
      </c>
      <c r="U1808">
        <v>0</v>
      </c>
      <c r="V1808">
        <v>0</v>
      </c>
      <c r="W1808">
        <v>0</v>
      </c>
      <c r="X1808">
        <v>1</v>
      </c>
      <c r="Y1808">
        <v>1</v>
      </c>
      <c r="Z1808">
        <v>1</v>
      </c>
      <c r="AA1808">
        <v>0</v>
      </c>
      <c r="AB1808">
        <v>0</v>
      </c>
      <c r="AC1808">
        <v>107751</v>
      </c>
      <c r="AD1808">
        <f>AC1808/AY1808</f>
        <v>0.51411599112531914</v>
      </c>
      <c r="AE1808">
        <v>701.77099999999996</v>
      </c>
      <c r="AF1808">
        <f>AE1808/AY1808</f>
        <v>3.3483837106663165E-3</v>
      </c>
      <c r="AG1808">
        <f>LN(AE1808+1)/LN(AY1808)</f>
        <v>0.5349786006892514</v>
      </c>
      <c r="AH1808">
        <v>0.5</v>
      </c>
      <c r="AI1808">
        <v>0</v>
      </c>
      <c r="AJ1808">
        <v>1</v>
      </c>
      <c r="AK1808">
        <v>1</v>
      </c>
      <c r="AL1808">
        <v>1</v>
      </c>
      <c r="AM1808" s="1">
        <f>(AI1808+AK1808+AJ1808)*(0.75+0.25*AL1808)</f>
        <v>2</v>
      </c>
      <c r="AN1808">
        <v>0</v>
      </c>
      <c r="AO1808">
        <v>0</v>
      </c>
      <c r="AP1808">
        <v>0</v>
      </c>
      <c r="AQ1808">
        <v>1</v>
      </c>
      <c r="AR1808">
        <v>1.5</v>
      </c>
      <c r="AS1808">
        <f>IF(AR1808&gt;0.75,AR1808,0)</f>
        <v>1.5</v>
      </c>
      <c r="AT1808">
        <v>0</v>
      </c>
      <c r="AV1808">
        <v>0</v>
      </c>
      <c r="AX1808">
        <v>1</v>
      </c>
      <c r="AY1808">
        <v>209585</v>
      </c>
    </row>
    <row r="1809" spans="1:51" ht="12.75" customHeight="1" x14ac:dyDescent="0.2">
      <c r="A1809" t="s">
        <v>41</v>
      </c>
      <c r="B1809">
        <v>2009</v>
      </c>
      <c r="E1809">
        <v>0</v>
      </c>
      <c r="F1809">
        <v>0</v>
      </c>
      <c r="G1809">
        <v>1</v>
      </c>
      <c r="H1809">
        <v>1</v>
      </c>
      <c r="I1809" s="1">
        <f>G1809+H1809</f>
        <v>2</v>
      </c>
      <c r="J1809">
        <v>0</v>
      </c>
      <c r="K1809">
        <v>1</v>
      </c>
      <c r="M1809">
        <v>2</v>
      </c>
      <c r="O1809">
        <v>0</v>
      </c>
      <c r="P1809">
        <v>1</v>
      </c>
      <c r="Q1809">
        <v>1</v>
      </c>
      <c r="R1809">
        <v>2</v>
      </c>
      <c r="T1809">
        <v>1</v>
      </c>
      <c r="U1809">
        <v>0</v>
      </c>
      <c r="V1809">
        <v>0</v>
      </c>
      <c r="W1809">
        <v>0</v>
      </c>
      <c r="X1809">
        <v>0</v>
      </c>
      <c r="Y1809">
        <v>1</v>
      </c>
      <c r="Z1809">
        <v>1</v>
      </c>
      <c r="AA1809">
        <v>0</v>
      </c>
      <c r="AB1809">
        <v>0</v>
      </c>
      <c r="AC1809">
        <v>446325</v>
      </c>
      <c r="AD1809">
        <f>AC1809/AY1809</f>
        <v>2.2928674906759547</v>
      </c>
      <c r="AE1809">
        <v>0</v>
      </c>
      <c r="AF1809">
        <f>AE1809/AY1809</f>
        <v>0</v>
      </c>
      <c r="AG1809">
        <f>LN(AE1809+1)/LN(AY1809)</f>
        <v>0</v>
      </c>
      <c r="AH1809">
        <v>1</v>
      </c>
      <c r="AI1809">
        <v>0</v>
      </c>
      <c r="AJ1809">
        <v>1</v>
      </c>
      <c r="AK1809">
        <v>1</v>
      </c>
      <c r="AL1809">
        <v>1</v>
      </c>
      <c r="AM1809" s="1">
        <f>(AI1809+AK1809+AJ1809)*(0.75+0.25*AL1809)</f>
        <v>2</v>
      </c>
      <c r="AN1809">
        <v>0</v>
      </c>
      <c r="AO1809">
        <v>0</v>
      </c>
      <c r="AP1809">
        <v>1</v>
      </c>
      <c r="AQ1809">
        <v>1</v>
      </c>
      <c r="AR1809">
        <v>0</v>
      </c>
      <c r="AS1809">
        <f>IF(AR1809&gt;0.75,AR1809,0)</f>
        <v>0</v>
      </c>
      <c r="AT1809">
        <v>0</v>
      </c>
      <c r="AV1809">
        <v>0</v>
      </c>
      <c r="AX1809">
        <v>0</v>
      </c>
      <c r="AY1809">
        <v>194658</v>
      </c>
    </row>
    <row r="1810" spans="1:51" ht="12.75" customHeight="1" x14ac:dyDescent="0.2">
      <c r="A1810" t="s">
        <v>42</v>
      </c>
      <c r="B1810">
        <v>2009</v>
      </c>
      <c r="E1810">
        <v>0</v>
      </c>
      <c r="F1810">
        <v>0</v>
      </c>
      <c r="G1810">
        <v>1</v>
      </c>
      <c r="H1810">
        <v>1</v>
      </c>
      <c r="I1810" s="1">
        <f>G1810+H1810</f>
        <v>2</v>
      </c>
      <c r="J1810">
        <v>0</v>
      </c>
      <c r="K1810">
        <v>1</v>
      </c>
      <c r="M1810">
        <v>0</v>
      </c>
      <c r="O1810">
        <v>0</v>
      </c>
      <c r="P1810">
        <v>1</v>
      </c>
      <c r="Q1810">
        <v>1</v>
      </c>
      <c r="R1810">
        <v>0</v>
      </c>
      <c r="T1810">
        <v>1</v>
      </c>
      <c r="U1810">
        <v>0</v>
      </c>
      <c r="V1810">
        <v>0</v>
      </c>
      <c r="W1810">
        <v>1</v>
      </c>
      <c r="X1810">
        <v>0</v>
      </c>
      <c r="Y1810">
        <v>1</v>
      </c>
      <c r="Z1810">
        <v>1</v>
      </c>
      <c r="AA1810">
        <v>0</v>
      </c>
      <c r="AB1810">
        <v>0.5</v>
      </c>
      <c r="AC1810">
        <v>440</v>
      </c>
      <c r="AD1810">
        <f>AC1810/AY1810</f>
        <v>1.2056446088505274E-2</v>
      </c>
      <c r="AH1810">
        <v>0</v>
      </c>
      <c r="AI1810">
        <v>0</v>
      </c>
      <c r="AJ1810">
        <v>0</v>
      </c>
      <c r="AK1810">
        <v>0</v>
      </c>
      <c r="AL1810">
        <v>0</v>
      </c>
      <c r="AM1810" s="1">
        <f>(AI1810+AK1810+AJ1810)*(0.75+0.25*AL1810)</f>
        <v>0</v>
      </c>
      <c r="AN1810">
        <v>0</v>
      </c>
      <c r="AO1810">
        <v>0</v>
      </c>
      <c r="AP1810">
        <v>0</v>
      </c>
      <c r="AQ1810">
        <v>0</v>
      </c>
      <c r="AR1810">
        <v>0</v>
      </c>
      <c r="AS1810">
        <f>IF(AR1810&gt;0.75,AR1810,0)</f>
        <v>0</v>
      </c>
      <c r="AT1810">
        <v>0</v>
      </c>
      <c r="AV1810">
        <v>0</v>
      </c>
      <c r="AX1810">
        <v>1</v>
      </c>
      <c r="AY1810">
        <v>36495</v>
      </c>
    </row>
    <row r="1811" spans="1:51" ht="12.75" customHeight="1" x14ac:dyDescent="0.2">
      <c r="A1811" t="s">
        <v>43</v>
      </c>
      <c r="B1811">
        <v>2009</v>
      </c>
      <c r="E1811">
        <v>0</v>
      </c>
      <c r="F1811">
        <v>0</v>
      </c>
      <c r="G1811">
        <v>1</v>
      </c>
      <c r="H1811">
        <v>1</v>
      </c>
      <c r="I1811" s="1">
        <f>G1811+H1811</f>
        <v>2</v>
      </c>
      <c r="J1811">
        <v>0</v>
      </c>
      <c r="K1811">
        <v>1</v>
      </c>
      <c r="M1811">
        <v>0</v>
      </c>
      <c r="O1811">
        <v>1</v>
      </c>
      <c r="P1811">
        <v>1</v>
      </c>
      <c r="Q1811">
        <v>1</v>
      </c>
      <c r="R1811">
        <v>0</v>
      </c>
      <c r="T1811">
        <v>0.5</v>
      </c>
      <c r="U1811">
        <v>0</v>
      </c>
      <c r="V1811">
        <v>0</v>
      </c>
      <c r="W1811">
        <v>1</v>
      </c>
      <c r="X1811">
        <v>0</v>
      </c>
      <c r="Y1811">
        <v>1</v>
      </c>
      <c r="Z1811">
        <v>1</v>
      </c>
      <c r="AA1811">
        <v>0</v>
      </c>
      <c r="AB1811">
        <v>0</v>
      </c>
      <c r="AC1811">
        <v>126929</v>
      </c>
      <c r="AD1811">
        <f>AC1811/AY1811</f>
        <v>0.17750967059830447</v>
      </c>
      <c r="AH1811">
        <v>0</v>
      </c>
      <c r="AI1811">
        <v>0</v>
      </c>
      <c r="AJ1811">
        <v>1</v>
      </c>
      <c r="AK1811">
        <v>1</v>
      </c>
      <c r="AL1811">
        <v>1</v>
      </c>
      <c r="AM1811" s="1">
        <f>(AI1811+AK1811+AJ1811)*(0.75+0.25*AL1811)</f>
        <v>2</v>
      </c>
      <c r="AN1811">
        <v>0</v>
      </c>
      <c r="AO1811">
        <v>0</v>
      </c>
      <c r="AP1811">
        <v>0.5</v>
      </c>
      <c r="AQ1811">
        <v>1</v>
      </c>
      <c r="AR1811">
        <v>2</v>
      </c>
      <c r="AS1811">
        <f>IF(AR1811&gt;0.75,AR1811,0)</f>
        <v>2</v>
      </c>
      <c r="AT1811">
        <v>0</v>
      </c>
      <c r="AV1811">
        <v>0</v>
      </c>
      <c r="AX1811">
        <v>1</v>
      </c>
      <c r="AY1811">
        <v>715054</v>
      </c>
    </row>
    <row r="1812" spans="1:51" ht="12.75" customHeight="1" x14ac:dyDescent="0.2">
      <c r="A1812" t="s">
        <v>45</v>
      </c>
      <c r="B1812">
        <v>2009</v>
      </c>
      <c r="E1812">
        <v>0</v>
      </c>
      <c r="F1812">
        <v>0</v>
      </c>
      <c r="G1812">
        <v>1</v>
      </c>
      <c r="H1812">
        <v>1</v>
      </c>
      <c r="I1812" s="1">
        <f>G1812+H1812</f>
        <v>2</v>
      </c>
      <c r="J1812">
        <v>1</v>
      </c>
      <c r="K1812">
        <v>1</v>
      </c>
      <c r="M1812">
        <v>0</v>
      </c>
      <c r="O1812">
        <v>1</v>
      </c>
      <c r="P1812">
        <v>1</v>
      </c>
      <c r="Q1812">
        <v>1</v>
      </c>
      <c r="R1812">
        <v>0</v>
      </c>
      <c r="T1812">
        <v>0</v>
      </c>
      <c r="U1812">
        <v>1</v>
      </c>
      <c r="V1812">
        <v>0</v>
      </c>
      <c r="W1812">
        <v>0</v>
      </c>
      <c r="X1812">
        <v>0</v>
      </c>
      <c r="Y1812">
        <v>0</v>
      </c>
      <c r="Z1812">
        <v>1</v>
      </c>
      <c r="AA1812">
        <v>0</v>
      </c>
      <c r="AB1812">
        <v>0</v>
      </c>
      <c r="AC1812">
        <v>220</v>
      </c>
      <c r="AD1812">
        <f>AC1812/AY1812</f>
        <v>6.5664977285887405E-4</v>
      </c>
      <c r="AE1812">
        <v>0</v>
      </c>
      <c r="AF1812">
        <f>AE1812/AY1812</f>
        <v>0</v>
      </c>
      <c r="AG1812">
        <f>LN(AE1812+1)/LN(AY1812)</f>
        <v>0</v>
      </c>
      <c r="AH1812">
        <v>0</v>
      </c>
      <c r="AI1812">
        <v>0</v>
      </c>
      <c r="AJ1812">
        <v>1</v>
      </c>
      <c r="AK1812">
        <v>1</v>
      </c>
      <c r="AL1812">
        <v>1</v>
      </c>
      <c r="AM1812" s="1">
        <f>(AI1812+AK1812+AJ1812)*(0.75+0.25*AL1812)</f>
        <v>2</v>
      </c>
      <c r="AN1812">
        <v>0</v>
      </c>
      <c r="AO1812">
        <v>0</v>
      </c>
      <c r="AP1812">
        <v>0</v>
      </c>
      <c r="AQ1812">
        <v>0</v>
      </c>
      <c r="AR1812">
        <v>0</v>
      </c>
      <c r="AS1812">
        <f>IF(AR1812&gt;0.75,AR1812,0)</f>
        <v>0</v>
      </c>
      <c r="AT1812">
        <v>0</v>
      </c>
      <c r="AV1812">
        <v>0</v>
      </c>
      <c r="AX1812">
        <v>1</v>
      </c>
      <c r="AY1812">
        <v>335034</v>
      </c>
    </row>
    <row r="1813" spans="1:51" ht="12.75" customHeight="1" x14ac:dyDescent="0.2">
      <c r="A1813" t="s">
        <v>47</v>
      </c>
      <c r="B1813">
        <v>2009</v>
      </c>
      <c r="E1813">
        <v>0.5</v>
      </c>
      <c r="F1813">
        <v>0</v>
      </c>
      <c r="G1813">
        <v>1</v>
      </c>
      <c r="H1813">
        <v>1</v>
      </c>
      <c r="I1813" s="1">
        <f>G1813+H1813</f>
        <v>2</v>
      </c>
      <c r="J1813">
        <v>0</v>
      </c>
      <c r="K1813">
        <v>1</v>
      </c>
      <c r="M1813">
        <v>0</v>
      </c>
      <c r="O1813">
        <v>1</v>
      </c>
      <c r="P1813">
        <v>1</v>
      </c>
      <c r="Q1813">
        <v>1</v>
      </c>
      <c r="R1813">
        <v>0</v>
      </c>
      <c r="T1813">
        <v>1</v>
      </c>
      <c r="U1813">
        <v>1</v>
      </c>
      <c r="V1813">
        <v>0</v>
      </c>
      <c r="W1813">
        <v>0</v>
      </c>
      <c r="X1813">
        <v>0</v>
      </c>
      <c r="Y1813">
        <v>0</v>
      </c>
      <c r="Z1813">
        <v>0</v>
      </c>
      <c r="AA1813">
        <v>0</v>
      </c>
      <c r="AB1813">
        <v>0</v>
      </c>
      <c r="AC1813">
        <v>0</v>
      </c>
      <c r="AD1813">
        <f>AC1813/AY1813</f>
        <v>0</v>
      </c>
      <c r="AE1813">
        <v>0</v>
      </c>
      <c r="AF1813">
        <f>AE1813/AY1813</f>
        <v>0</v>
      </c>
      <c r="AG1813">
        <f>LN(AE1813+1)/LN(AY1813)</f>
        <v>0</v>
      </c>
      <c r="AH1813">
        <v>0</v>
      </c>
      <c r="AI1813">
        <v>0</v>
      </c>
      <c r="AJ1813">
        <v>1</v>
      </c>
      <c r="AK1813">
        <v>1</v>
      </c>
      <c r="AL1813">
        <v>1</v>
      </c>
      <c r="AM1813" s="1">
        <f>(AI1813+AK1813+AJ1813)*(0.75+0.25*AL1813)</f>
        <v>2</v>
      </c>
      <c r="AN1813">
        <v>0</v>
      </c>
      <c r="AO1813">
        <v>0</v>
      </c>
      <c r="AP1813">
        <v>0</v>
      </c>
      <c r="AQ1813">
        <v>1</v>
      </c>
      <c r="AR1813">
        <v>0</v>
      </c>
      <c r="AS1813">
        <f>IF(AR1813&gt;0.75,AR1813,0)</f>
        <v>0</v>
      </c>
      <c r="AT1813">
        <v>0</v>
      </c>
      <c r="AV1813">
        <v>0</v>
      </c>
      <c r="AX1813">
        <v>1</v>
      </c>
      <c r="AY1813">
        <v>55551.8</v>
      </c>
    </row>
    <row r="1814" spans="1:51" ht="12.75" customHeight="1" x14ac:dyDescent="0.2">
      <c r="A1814" t="s">
        <v>48</v>
      </c>
      <c r="B1814">
        <v>2009</v>
      </c>
      <c r="E1814">
        <v>0</v>
      </c>
      <c r="F1814">
        <v>0</v>
      </c>
      <c r="G1814">
        <v>1</v>
      </c>
      <c r="H1814">
        <v>0</v>
      </c>
      <c r="I1814" s="1">
        <f>G1814+H1814</f>
        <v>1</v>
      </c>
      <c r="J1814">
        <v>0</v>
      </c>
      <c r="K1814">
        <v>1</v>
      </c>
      <c r="M1814">
        <v>0</v>
      </c>
      <c r="O1814">
        <v>1</v>
      </c>
      <c r="P1814">
        <v>0</v>
      </c>
      <c r="Q1814">
        <v>1</v>
      </c>
      <c r="R1814">
        <v>0</v>
      </c>
      <c r="T1814">
        <v>0</v>
      </c>
      <c r="U1814">
        <v>0</v>
      </c>
      <c r="V1814">
        <v>0</v>
      </c>
      <c r="W1814">
        <v>0</v>
      </c>
      <c r="X1814">
        <v>0</v>
      </c>
      <c r="Y1814">
        <v>1</v>
      </c>
      <c r="Z1814">
        <v>1</v>
      </c>
      <c r="AA1814">
        <v>0</v>
      </c>
      <c r="AB1814">
        <v>0</v>
      </c>
      <c r="AC1814">
        <v>325</v>
      </c>
      <c r="AD1814">
        <f>AC1814/AY1814</f>
        <v>6.5489468285969332E-3</v>
      </c>
      <c r="AE1814">
        <v>0</v>
      </c>
      <c r="AF1814">
        <f>AE1814/AY1814</f>
        <v>0</v>
      </c>
      <c r="AG1814">
        <f>LN(AE1814+1)/LN(AY1814)</f>
        <v>0</v>
      </c>
      <c r="AH1814">
        <v>1</v>
      </c>
      <c r="AI1814">
        <v>0</v>
      </c>
      <c r="AJ1814">
        <v>1</v>
      </c>
      <c r="AK1814">
        <v>1</v>
      </c>
      <c r="AL1814">
        <v>0</v>
      </c>
      <c r="AM1814" s="1">
        <f>(AI1814+AK1814+AJ1814)*(0.75+0.25*AL1814)</f>
        <v>1.5</v>
      </c>
      <c r="AN1814">
        <v>0</v>
      </c>
      <c r="AO1814">
        <v>0</v>
      </c>
      <c r="AP1814">
        <v>0.75</v>
      </c>
      <c r="AQ1814">
        <v>0</v>
      </c>
      <c r="AR1814">
        <v>0</v>
      </c>
      <c r="AS1814">
        <f>IF(AR1814&gt;0.75,AR1814,0)</f>
        <v>0</v>
      </c>
      <c r="AT1814">
        <v>0</v>
      </c>
      <c r="AV1814">
        <v>0</v>
      </c>
      <c r="AX1814">
        <v>1</v>
      </c>
      <c r="AY1814">
        <v>49626.3</v>
      </c>
    </row>
    <row r="1815" spans="1:51" ht="12.75" customHeight="1" x14ac:dyDescent="0.2">
      <c r="A1815" t="s">
        <v>49</v>
      </c>
      <c r="B1815">
        <v>2009</v>
      </c>
      <c r="E1815">
        <v>0</v>
      </c>
      <c r="F1815">
        <v>0</v>
      </c>
      <c r="G1815">
        <v>1</v>
      </c>
      <c r="H1815">
        <v>1</v>
      </c>
      <c r="I1815" s="1">
        <f>G1815+H1815</f>
        <v>2</v>
      </c>
      <c r="J1815">
        <v>0</v>
      </c>
      <c r="K1815">
        <v>0</v>
      </c>
      <c r="M1815">
        <v>0</v>
      </c>
      <c r="O1815">
        <v>1</v>
      </c>
      <c r="P1815">
        <v>1</v>
      </c>
      <c r="Q1815">
        <v>1</v>
      </c>
      <c r="R1815">
        <v>1</v>
      </c>
      <c r="T1815">
        <v>0</v>
      </c>
      <c r="U1815">
        <v>0</v>
      </c>
      <c r="V1815">
        <v>1</v>
      </c>
      <c r="W1815">
        <v>0</v>
      </c>
      <c r="X1815">
        <v>1</v>
      </c>
      <c r="Y1815">
        <v>1</v>
      </c>
      <c r="Z1815">
        <v>1</v>
      </c>
      <c r="AA1815">
        <v>0</v>
      </c>
      <c r="AB1815">
        <v>0</v>
      </c>
      <c r="AC1815">
        <v>671622</v>
      </c>
      <c r="AD1815">
        <f>AC1815/AY1815</f>
        <v>1.240496182219152</v>
      </c>
      <c r="AE1815">
        <f>1429.318</f>
        <v>1429.318</v>
      </c>
      <c r="AF1815">
        <f>AE1815/AY1815</f>
        <v>2.6399723686494994E-3</v>
      </c>
      <c r="AG1815">
        <f>LN(AE1815+1)/LN(AY1815)</f>
        <v>0.55034732344116366</v>
      </c>
      <c r="AH1815">
        <v>1</v>
      </c>
      <c r="AI1815">
        <v>0</v>
      </c>
      <c r="AJ1815">
        <v>0</v>
      </c>
      <c r="AK1815">
        <v>1</v>
      </c>
      <c r="AL1815">
        <v>1</v>
      </c>
      <c r="AM1815" s="1">
        <f>(AI1815+AK1815+AJ1815)*(0.75+0.25*AL1815)</f>
        <v>1</v>
      </c>
      <c r="AN1815">
        <v>0</v>
      </c>
      <c r="AO1815">
        <v>0</v>
      </c>
      <c r="AP1815">
        <v>0.75</v>
      </c>
      <c r="AQ1815">
        <v>1</v>
      </c>
      <c r="AR1815">
        <v>0</v>
      </c>
      <c r="AS1815">
        <f>IF(AR1815&gt;0.75,AR1815,0)</f>
        <v>0</v>
      </c>
      <c r="AT1815">
        <v>0</v>
      </c>
      <c r="AV1815">
        <v>1</v>
      </c>
      <c r="AX1815">
        <v>1</v>
      </c>
      <c r="AY1815">
        <v>541414</v>
      </c>
    </row>
    <row r="1816" spans="1:51" ht="12.75" customHeight="1" x14ac:dyDescent="0.2">
      <c r="A1816" t="s">
        <v>50</v>
      </c>
      <c r="B1816">
        <v>2009</v>
      </c>
      <c r="E1816">
        <v>0</v>
      </c>
      <c r="F1816">
        <v>0</v>
      </c>
      <c r="G1816">
        <v>1</v>
      </c>
      <c r="H1816">
        <v>1</v>
      </c>
      <c r="I1816" s="1">
        <f>G1816+H1816</f>
        <v>2</v>
      </c>
      <c r="J1816">
        <v>0</v>
      </c>
      <c r="K1816">
        <v>1</v>
      </c>
      <c r="M1816">
        <v>0</v>
      </c>
      <c r="O1816">
        <v>1</v>
      </c>
      <c r="P1816">
        <v>1</v>
      </c>
      <c r="Q1816">
        <v>1</v>
      </c>
      <c r="R1816">
        <v>0</v>
      </c>
      <c r="T1816">
        <v>0</v>
      </c>
      <c r="U1816">
        <v>1</v>
      </c>
      <c r="V1816">
        <v>1</v>
      </c>
      <c r="W1816">
        <v>1</v>
      </c>
      <c r="X1816">
        <v>1</v>
      </c>
      <c r="Y1816">
        <v>1</v>
      </c>
      <c r="Z1816">
        <v>1</v>
      </c>
      <c r="AA1816">
        <v>0</v>
      </c>
      <c r="AB1816">
        <v>0</v>
      </c>
      <c r="AC1816" s="9">
        <v>1100000</v>
      </c>
      <c r="AD1816">
        <f>AC1816/AY1816</f>
        <v>4.9792906774098631</v>
      </c>
      <c r="AE1816">
        <v>2799.3270000000002</v>
      </c>
      <c r="AF1816">
        <f>AE1816/AY1816</f>
        <v>1.2671511667383385E-2</v>
      </c>
      <c r="AG1816">
        <f>LN(AE1816+1)/LN(AY1816)</f>
        <v>0.64503433433307189</v>
      </c>
      <c r="AH1816">
        <v>0.5</v>
      </c>
      <c r="AI1816">
        <v>1</v>
      </c>
      <c r="AJ1816">
        <v>1</v>
      </c>
      <c r="AK1816">
        <v>1</v>
      </c>
      <c r="AL1816">
        <v>1</v>
      </c>
      <c r="AM1816" s="1">
        <f>(AI1816+AK1816+AJ1816)*(0.75+0.25*AL1816)</f>
        <v>3</v>
      </c>
      <c r="AN1816">
        <v>0</v>
      </c>
      <c r="AO1816">
        <v>0</v>
      </c>
      <c r="AP1816">
        <v>0</v>
      </c>
      <c r="AQ1816">
        <v>0</v>
      </c>
      <c r="AR1816">
        <v>0</v>
      </c>
      <c r="AS1816">
        <f>IF(AR1816&gt;0.75,AR1816,0)</f>
        <v>0</v>
      </c>
      <c r="AT1816">
        <v>0</v>
      </c>
      <c r="AV1816">
        <v>0</v>
      </c>
      <c r="AX1816">
        <v>1</v>
      </c>
      <c r="AY1816">
        <v>220915</v>
      </c>
    </row>
    <row r="1817" spans="1:51" ht="12.75" customHeight="1" x14ac:dyDescent="0.2">
      <c r="A1817" t="s">
        <v>51</v>
      </c>
      <c r="B1817">
        <v>2009</v>
      </c>
      <c r="E1817">
        <v>0</v>
      </c>
      <c r="F1817">
        <v>0</v>
      </c>
      <c r="G1817">
        <v>1</v>
      </c>
      <c r="H1817">
        <v>1</v>
      </c>
      <c r="I1817" s="1">
        <f>G1817+H1817</f>
        <v>2</v>
      </c>
      <c r="J1817">
        <v>0</v>
      </c>
      <c r="K1817">
        <v>0</v>
      </c>
      <c r="M1817">
        <v>0</v>
      </c>
      <c r="O1817">
        <v>1</v>
      </c>
      <c r="P1817">
        <v>0</v>
      </c>
      <c r="Q1817">
        <v>1</v>
      </c>
      <c r="R1817">
        <v>0</v>
      </c>
      <c r="T1817">
        <v>0.5</v>
      </c>
      <c r="U1817">
        <v>0</v>
      </c>
      <c r="V1817">
        <v>0</v>
      </c>
      <c r="W1817">
        <v>1</v>
      </c>
      <c r="X1817">
        <v>1</v>
      </c>
      <c r="Y1817">
        <v>1</v>
      </c>
      <c r="Z1817">
        <v>1</v>
      </c>
      <c r="AA1817">
        <v>0</v>
      </c>
      <c r="AB1817">
        <v>0</v>
      </c>
      <c r="AC1817">
        <v>313883</v>
      </c>
      <c r="AD1817">
        <f>AC1817/AY1817</f>
        <v>2.6612658442494381</v>
      </c>
      <c r="AE1817">
        <f>452.615+960.202</f>
        <v>1412.817</v>
      </c>
      <c r="AF1817">
        <f>AE1817/AY1817</f>
        <v>1.1978608673534275E-2</v>
      </c>
      <c r="AG1817">
        <f>LN(AE1817+1)/LN(AY1817)</f>
        <v>0.62117355361796589</v>
      </c>
      <c r="AH1817">
        <v>0</v>
      </c>
      <c r="AI1817">
        <v>0</v>
      </c>
      <c r="AJ1817">
        <v>0</v>
      </c>
      <c r="AK1817">
        <v>1</v>
      </c>
      <c r="AL1817">
        <v>1</v>
      </c>
      <c r="AM1817" s="1">
        <f>(AI1817+AK1817+AJ1817)*(0.75+0.25*AL1817)</f>
        <v>1</v>
      </c>
      <c r="AN1817">
        <v>0</v>
      </c>
      <c r="AO1817">
        <v>0</v>
      </c>
      <c r="AP1817">
        <v>0</v>
      </c>
      <c r="AQ1817">
        <v>0.5</v>
      </c>
      <c r="AR1817">
        <v>0</v>
      </c>
      <c r="AS1817">
        <f>IF(AR1817&gt;0.75,AR1817,0)</f>
        <v>0</v>
      </c>
      <c r="AT1817">
        <v>0</v>
      </c>
      <c r="AV1817">
        <v>0</v>
      </c>
      <c r="AX1817">
        <v>1</v>
      </c>
      <c r="AY1817">
        <v>117945</v>
      </c>
    </row>
    <row r="1818" spans="1:51" ht="12.75" customHeight="1" x14ac:dyDescent="0.2">
      <c r="A1818" t="s">
        <v>52</v>
      </c>
      <c r="B1818">
        <v>2009</v>
      </c>
      <c r="E1818">
        <v>0</v>
      </c>
      <c r="F1818">
        <v>0</v>
      </c>
      <c r="G1818">
        <v>1</v>
      </c>
      <c r="H1818">
        <v>0</v>
      </c>
      <c r="I1818" s="1">
        <f>G1818+H1818</f>
        <v>1</v>
      </c>
      <c r="J1818">
        <v>0</v>
      </c>
      <c r="K1818">
        <v>1</v>
      </c>
      <c r="M1818">
        <v>0</v>
      </c>
      <c r="O1818">
        <v>1</v>
      </c>
      <c r="P1818">
        <v>1</v>
      </c>
      <c r="Q1818">
        <v>1</v>
      </c>
      <c r="R1818">
        <v>2</v>
      </c>
      <c r="T1818">
        <v>0</v>
      </c>
      <c r="U1818">
        <v>1</v>
      </c>
      <c r="V1818">
        <v>0</v>
      </c>
      <c r="W1818">
        <v>0</v>
      </c>
      <c r="X1818">
        <v>1</v>
      </c>
      <c r="Y1818">
        <v>1</v>
      </c>
      <c r="Z1818">
        <v>1</v>
      </c>
      <c r="AA1818">
        <v>0</v>
      </c>
      <c r="AB1818">
        <v>0</v>
      </c>
      <c r="AC1818">
        <v>674</v>
      </c>
      <c r="AD1818">
        <f>AC1818/AY1818</f>
        <v>6.0179108742042338E-3</v>
      </c>
      <c r="AE1818">
        <v>0</v>
      </c>
      <c r="AF1818">
        <f>AE1818/AY1818</f>
        <v>0</v>
      </c>
      <c r="AG1818">
        <f>LN(AE1818+1)/LN(AY1818)</f>
        <v>0</v>
      </c>
      <c r="AH1818">
        <v>1</v>
      </c>
      <c r="AI1818">
        <v>0</v>
      </c>
      <c r="AJ1818">
        <v>1</v>
      </c>
      <c r="AK1818">
        <v>1</v>
      </c>
      <c r="AL1818">
        <v>0</v>
      </c>
      <c r="AM1818" s="1">
        <f>(AI1818+AK1818+AJ1818)*(0.75+0.25*AL1818)</f>
        <v>1.5</v>
      </c>
      <c r="AN1818">
        <v>0</v>
      </c>
      <c r="AO1818">
        <v>0</v>
      </c>
      <c r="AP1818">
        <v>0</v>
      </c>
      <c r="AQ1818">
        <v>0</v>
      </c>
      <c r="AR1818">
        <v>2.25</v>
      </c>
      <c r="AS1818">
        <f>IF(AR1818&gt;0.75,AR1818,0)</f>
        <v>2.25</v>
      </c>
      <c r="AT1818">
        <v>0</v>
      </c>
      <c r="AV1818">
        <v>1</v>
      </c>
      <c r="AX1818">
        <v>1</v>
      </c>
      <c r="AY1818">
        <v>111999</v>
      </c>
    </row>
    <row r="1819" spans="1:51" ht="12.75" customHeight="1" x14ac:dyDescent="0.2">
      <c r="A1819" t="s">
        <v>53</v>
      </c>
      <c r="B1819">
        <v>2009</v>
      </c>
      <c r="E1819">
        <v>0</v>
      </c>
      <c r="F1819">
        <v>0</v>
      </c>
      <c r="G1819">
        <v>1</v>
      </c>
      <c r="H1819">
        <v>1</v>
      </c>
      <c r="I1819" s="1">
        <f>G1819+H1819</f>
        <v>2</v>
      </c>
      <c r="J1819">
        <v>0</v>
      </c>
      <c r="K1819">
        <v>1</v>
      </c>
      <c r="M1819">
        <v>0</v>
      </c>
      <c r="O1819">
        <v>1</v>
      </c>
      <c r="P1819">
        <v>1</v>
      </c>
      <c r="Q1819">
        <v>1</v>
      </c>
      <c r="R1819">
        <v>0</v>
      </c>
      <c r="T1819">
        <v>1</v>
      </c>
      <c r="U1819">
        <v>1</v>
      </c>
      <c r="V1819">
        <v>0</v>
      </c>
      <c r="W1819">
        <v>0</v>
      </c>
      <c r="X1819">
        <v>0</v>
      </c>
      <c r="Y1819">
        <v>1</v>
      </c>
      <c r="Z1819">
        <v>1</v>
      </c>
      <c r="AA1819">
        <v>0</v>
      </c>
      <c r="AB1819">
        <v>0</v>
      </c>
      <c r="AC1819">
        <v>590</v>
      </c>
      <c r="AD1819">
        <f>AC1819/AY1819</f>
        <v>4.2187153654194044E-3</v>
      </c>
      <c r="AE1819">
        <v>0</v>
      </c>
      <c r="AF1819">
        <f>AE1819/AY1819</f>
        <v>0</v>
      </c>
      <c r="AG1819">
        <f>LN(AE1819+1)/LN(AY1819)</f>
        <v>0</v>
      </c>
      <c r="AH1819">
        <v>0</v>
      </c>
      <c r="AI1819">
        <v>0</v>
      </c>
      <c r="AJ1819">
        <v>1</v>
      </c>
      <c r="AK1819">
        <v>1</v>
      </c>
      <c r="AL1819">
        <v>1</v>
      </c>
      <c r="AM1819" s="1">
        <f>(AI1819+AK1819+AJ1819)*(0.75+0.25*AL1819)</f>
        <v>2</v>
      </c>
      <c r="AN1819">
        <v>0</v>
      </c>
      <c r="AO1819">
        <v>0</v>
      </c>
      <c r="AP1819">
        <v>0</v>
      </c>
      <c r="AQ1819">
        <v>0</v>
      </c>
      <c r="AR1819">
        <v>0</v>
      </c>
      <c r="AS1819">
        <f>IF(AR1819&gt;0.75,AR1819,0)</f>
        <v>0</v>
      </c>
      <c r="AT1819">
        <v>0</v>
      </c>
      <c r="AV1819">
        <v>0.5</v>
      </c>
      <c r="AX1819">
        <v>1</v>
      </c>
      <c r="AY1819">
        <v>139853</v>
      </c>
    </row>
    <row r="1820" spans="1:51" ht="12.75" customHeight="1" x14ac:dyDescent="0.2">
      <c r="A1820" t="s">
        <v>54</v>
      </c>
      <c r="B1820">
        <v>2009</v>
      </c>
      <c r="E1820">
        <v>0</v>
      </c>
      <c r="F1820">
        <v>0</v>
      </c>
      <c r="G1820">
        <v>1</v>
      </c>
      <c r="H1820">
        <v>1</v>
      </c>
      <c r="I1820" s="1">
        <f>G1820+H1820</f>
        <v>2</v>
      </c>
      <c r="J1820">
        <v>1</v>
      </c>
      <c r="K1820">
        <v>1</v>
      </c>
      <c r="M1820">
        <v>0</v>
      </c>
      <c r="O1820">
        <v>1</v>
      </c>
      <c r="P1820">
        <v>1</v>
      </c>
      <c r="Q1820">
        <v>1</v>
      </c>
      <c r="R1820">
        <v>0</v>
      </c>
      <c r="T1820">
        <v>1</v>
      </c>
      <c r="U1820">
        <v>1</v>
      </c>
      <c r="V1820">
        <v>1</v>
      </c>
      <c r="W1820">
        <v>1</v>
      </c>
      <c r="X1820">
        <v>1</v>
      </c>
      <c r="Y1820">
        <v>1</v>
      </c>
      <c r="Z1820">
        <v>1</v>
      </c>
      <c r="AA1820">
        <v>1</v>
      </c>
      <c r="AB1820">
        <v>0</v>
      </c>
      <c r="AC1820">
        <v>776748</v>
      </c>
      <c r="AD1820">
        <f>AC1820/AY1820</f>
        <v>4.6744177649395198</v>
      </c>
      <c r="AE1820">
        <f>409.492+1763.914+367.456+673.285</f>
        <v>3214.1469999999999</v>
      </c>
      <c r="AF1820">
        <f>AE1820/AY1820</f>
        <v>1.9342522717698742E-2</v>
      </c>
      <c r="AG1820">
        <f>LN(AE1820+1)/LN(AY1820)</f>
        <v>0.67180643305490562</v>
      </c>
      <c r="AH1820">
        <v>0</v>
      </c>
      <c r="AI1820">
        <v>1</v>
      </c>
      <c r="AJ1820">
        <v>1</v>
      </c>
      <c r="AK1820">
        <v>1</v>
      </c>
      <c r="AL1820">
        <v>0</v>
      </c>
      <c r="AM1820" s="1">
        <f>(AI1820+AK1820+AJ1820)*(0.75+0.25*AL1820)</f>
        <v>2.25</v>
      </c>
      <c r="AN1820">
        <v>0</v>
      </c>
      <c r="AO1820">
        <v>0</v>
      </c>
      <c r="AP1820">
        <v>0</v>
      </c>
      <c r="AQ1820">
        <v>1</v>
      </c>
      <c r="AR1820">
        <v>2</v>
      </c>
      <c r="AS1820">
        <f>IF(AR1820&gt;0.75,AR1820,0)</f>
        <v>2</v>
      </c>
      <c r="AT1820">
        <v>0</v>
      </c>
      <c r="AV1820">
        <v>0</v>
      </c>
      <c r="AX1820">
        <v>1</v>
      </c>
      <c r="AY1820">
        <v>166170</v>
      </c>
    </row>
    <row r="1821" spans="1:51" ht="12.75" customHeight="1" x14ac:dyDescent="0.2">
      <c r="A1821" t="s">
        <v>55</v>
      </c>
      <c r="B1821">
        <v>2009</v>
      </c>
      <c r="E1821">
        <v>0</v>
      </c>
      <c r="F1821">
        <v>0</v>
      </c>
      <c r="G1821">
        <v>1</v>
      </c>
      <c r="H1821">
        <v>1</v>
      </c>
      <c r="I1821" s="1">
        <f>G1821+H1821</f>
        <v>2</v>
      </c>
      <c r="J1821">
        <v>0</v>
      </c>
      <c r="K1821">
        <v>1</v>
      </c>
      <c r="M1821">
        <v>0</v>
      </c>
      <c r="O1821">
        <v>1</v>
      </c>
      <c r="P1821">
        <v>1</v>
      </c>
      <c r="Q1821">
        <v>1</v>
      </c>
      <c r="R1821">
        <v>2</v>
      </c>
      <c r="T1821">
        <v>1</v>
      </c>
      <c r="V1821">
        <v>0</v>
      </c>
      <c r="W1821">
        <v>1</v>
      </c>
      <c r="X1821">
        <v>0</v>
      </c>
      <c r="Y1821">
        <v>1</v>
      </c>
      <c r="Z1821">
        <v>1</v>
      </c>
      <c r="AA1821">
        <v>0</v>
      </c>
      <c r="AB1821">
        <v>0</v>
      </c>
      <c r="AC1821">
        <v>26888</v>
      </c>
      <c r="AD1821">
        <f>AC1821/AY1821</f>
        <v>0.55059660935039512</v>
      </c>
      <c r="AE1821">
        <v>691.85400000000004</v>
      </c>
      <c r="AF1821">
        <f>AE1821/AY1821</f>
        <v>1.4167378256676147E-2</v>
      </c>
      <c r="AG1821">
        <f>LN(AE1821+1)/LN(AY1821)</f>
        <v>0.60584524549364227</v>
      </c>
      <c r="AH1821">
        <v>1</v>
      </c>
      <c r="AI1821">
        <v>0</v>
      </c>
      <c r="AJ1821">
        <v>0</v>
      </c>
      <c r="AK1821">
        <v>1</v>
      </c>
      <c r="AL1821">
        <v>1</v>
      </c>
      <c r="AM1821" s="1">
        <f>(AI1821+AK1821+AJ1821)*(0.75+0.25*AL1821)</f>
        <v>1</v>
      </c>
      <c r="AN1821">
        <v>0</v>
      </c>
      <c r="AO1821">
        <v>0</v>
      </c>
      <c r="AP1821">
        <v>0</v>
      </c>
      <c r="AQ1821">
        <v>0</v>
      </c>
      <c r="AR1821">
        <v>0</v>
      </c>
      <c r="AS1821">
        <f>IF(AR1821&gt;0.75,AR1821,0)</f>
        <v>0</v>
      </c>
      <c r="AT1821">
        <v>0</v>
      </c>
      <c r="AV1821">
        <v>0</v>
      </c>
      <c r="AX1821">
        <v>1</v>
      </c>
      <c r="AY1821">
        <v>48834.3</v>
      </c>
    </row>
    <row r="1822" spans="1:51" ht="12.75" customHeight="1" x14ac:dyDescent="0.2">
      <c r="A1822" t="s">
        <v>56</v>
      </c>
      <c r="B1822">
        <v>2009</v>
      </c>
      <c r="E1822">
        <v>0</v>
      </c>
      <c r="F1822">
        <v>0</v>
      </c>
      <c r="G1822">
        <v>1</v>
      </c>
      <c r="H1822">
        <v>1</v>
      </c>
      <c r="I1822" s="1">
        <f>G1822+H1822</f>
        <v>2</v>
      </c>
      <c r="J1822">
        <v>1</v>
      </c>
      <c r="K1822">
        <v>1</v>
      </c>
      <c r="M1822">
        <v>0</v>
      </c>
      <c r="O1822">
        <v>1</v>
      </c>
      <c r="P1822">
        <v>1</v>
      </c>
      <c r="Q1822">
        <v>1</v>
      </c>
      <c r="R1822">
        <v>2</v>
      </c>
      <c r="T1822">
        <v>0</v>
      </c>
      <c r="U1822">
        <v>1</v>
      </c>
      <c r="V1822">
        <v>0</v>
      </c>
      <c r="W1822">
        <v>1</v>
      </c>
      <c r="X1822">
        <v>1</v>
      </c>
      <c r="Y1822">
        <v>1</v>
      </c>
      <c r="Z1822">
        <v>1</v>
      </c>
      <c r="AA1822">
        <v>0.25</v>
      </c>
      <c r="AB1822">
        <v>0</v>
      </c>
      <c r="AC1822">
        <v>71790</v>
      </c>
      <c r="AD1822">
        <f>AC1822/AY1822</f>
        <v>0.25404475773918211</v>
      </c>
      <c r="AH1822">
        <v>0</v>
      </c>
      <c r="AI1822">
        <v>0</v>
      </c>
      <c r="AJ1822">
        <v>1</v>
      </c>
      <c r="AK1822">
        <v>1</v>
      </c>
      <c r="AL1822">
        <v>1</v>
      </c>
      <c r="AM1822" s="1">
        <f>(AI1822+AK1822+AJ1822)*(0.75+0.25*AL1822)</f>
        <v>2</v>
      </c>
      <c r="AN1822">
        <v>0</v>
      </c>
      <c r="AO1822">
        <v>0</v>
      </c>
      <c r="AP1822">
        <v>0</v>
      </c>
      <c r="AQ1822">
        <v>1</v>
      </c>
      <c r="AR1822">
        <v>1</v>
      </c>
      <c r="AS1822">
        <f>IF(AR1822&gt;0.75,AR1822,0)</f>
        <v>1</v>
      </c>
      <c r="AT1822">
        <v>0</v>
      </c>
      <c r="AV1822">
        <v>0</v>
      </c>
      <c r="AX1822">
        <v>1</v>
      </c>
      <c r="AY1822">
        <v>282588</v>
      </c>
    </row>
    <row r="1823" spans="1:51" ht="12.75" customHeight="1" x14ac:dyDescent="0.2">
      <c r="A1823" t="s">
        <v>57</v>
      </c>
      <c r="B1823">
        <v>2009</v>
      </c>
      <c r="E1823">
        <v>0</v>
      </c>
      <c r="F1823">
        <v>0</v>
      </c>
      <c r="G1823">
        <v>1</v>
      </c>
      <c r="H1823">
        <v>0</v>
      </c>
      <c r="I1823" s="1">
        <f>G1823+H1823</f>
        <v>1</v>
      </c>
      <c r="J1823">
        <v>1</v>
      </c>
      <c r="K1823">
        <v>1</v>
      </c>
      <c r="M1823">
        <v>0</v>
      </c>
      <c r="O1823">
        <v>1</v>
      </c>
      <c r="P1823">
        <v>1</v>
      </c>
      <c r="Q1823">
        <v>1</v>
      </c>
      <c r="R1823">
        <v>1</v>
      </c>
      <c r="T1823">
        <v>0</v>
      </c>
      <c r="U1823">
        <v>0</v>
      </c>
      <c r="V1823">
        <v>0</v>
      </c>
      <c r="W1823">
        <v>0</v>
      </c>
      <c r="X1823">
        <v>0</v>
      </c>
      <c r="Y1823">
        <v>1</v>
      </c>
      <c r="Z1823">
        <v>1</v>
      </c>
      <c r="AA1823">
        <v>0</v>
      </c>
      <c r="AB1823">
        <v>0</v>
      </c>
      <c r="AC1823">
        <v>5512</v>
      </c>
      <c r="AD1823">
        <f>AC1823/AY1823</f>
        <v>1.6691497995324444E-2</v>
      </c>
      <c r="AE1823">
        <v>0</v>
      </c>
      <c r="AF1823">
        <f>AE1823/AY1823</f>
        <v>0</v>
      </c>
      <c r="AG1823">
        <f>LN(AE1823+1)/LN(AY1823)</f>
        <v>0</v>
      </c>
      <c r="AH1823">
        <v>1</v>
      </c>
      <c r="AI1823">
        <v>0</v>
      </c>
      <c r="AJ1823">
        <v>0</v>
      </c>
      <c r="AK1823">
        <v>0</v>
      </c>
      <c r="AL1823">
        <v>0</v>
      </c>
      <c r="AM1823" s="1">
        <f>(AI1823+AK1823+AJ1823)*(0.75+0.25*AL1823)</f>
        <v>0</v>
      </c>
      <c r="AN1823">
        <v>0</v>
      </c>
      <c r="AO1823">
        <v>0</v>
      </c>
      <c r="AP1823">
        <v>0</v>
      </c>
      <c r="AQ1823">
        <v>1</v>
      </c>
      <c r="AR1823">
        <v>0</v>
      </c>
      <c r="AS1823">
        <f>IF(AR1823&gt;0.75,AR1823,0)</f>
        <v>0</v>
      </c>
      <c r="AT1823">
        <v>0</v>
      </c>
      <c r="AV1823">
        <v>0</v>
      </c>
      <c r="AX1823">
        <v>1</v>
      </c>
      <c r="AY1823">
        <v>330228</v>
      </c>
    </row>
    <row r="1824" spans="1:51" ht="12.75" customHeight="1" x14ac:dyDescent="0.2">
      <c r="A1824" t="s">
        <v>58</v>
      </c>
      <c r="B1824">
        <v>2009</v>
      </c>
      <c r="E1824">
        <v>0</v>
      </c>
      <c r="F1824">
        <v>0</v>
      </c>
      <c r="G1824">
        <v>1</v>
      </c>
      <c r="H1824">
        <v>1</v>
      </c>
      <c r="I1824" s="1">
        <f>G1824+H1824</f>
        <v>2</v>
      </c>
      <c r="J1824">
        <v>1</v>
      </c>
      <c r="K1824">
        <v>1</v>
      </c>
      <c r="M1824">
        <v>0</v>
      </c>
      <c r="O1824">
        <v>1</v>
      </c>
      <c r="P1824">
        <v>0</v>
      </c>
      <c r="Q1824">
        <v>1</v>
      </c>
      <c r="R1824">
        <v>0</v>
      </c>
      <c r="T1824">
        <v>1</v>
      </c>
      <c r="V1824">
        <v>0</v>
      </c>
      <c r="W1824">
        <v>0</v>
      </c>
      <c r="X1824">
        <v>1</v>
      </c>
      <c r="Y1824">
        <v>1</v>
      </c>
      <c r="Z1824">
        <v>1</v>
      </c>
      <c r="AA1824">
        <v>0</v>
      </c>
      <c r="AB1824">
        <v>0</v>
      </c>
      <c r="AC1824">
        <v>294390</v>
      </c>
      <c r="AD1824">
        <f>AC1824/AY1824</f>
        <v>0.8516898401291465</v>
      </c>
      <c r="AE1824">
        <v>1339.479</v>
      </c>
      <c r="AF1824">
        <f>AE1824/AY1824</f>
        <v>3.8752017913867625E-3</v>
      </c>
      <c r="AG1824">
        <f>LN(AE1824+1)/LN(AY1824)</f>
        <v>0.56462581403105094</v>
      </c>
      <c r="AH1824">
        <v>0</v>
      </c>
      <c r="AI1824">
        <v>0</v>
      </c>
      <c r="AJ1824">
        <v>1</v>
      </c>
      <c r="AK1824">
        <v>1</v>
      </c>
      <c r="AL1824">
        <v>1</v>
      </c>
      <c r="AM1824" s="1">
        <f>(AI1824+AK1824+AJ1824)*(0.75+0.25*AL1824)</f>
        <v>2</v>
      </c>
      <c r="AN1824">
        <v>0</v>
      </c>
      <c r="AO1824">
        <v>0</v>
      </c>
      <c r="AP1824">
        <v>0</v>
      </c>
      <c r="AQ1824">
        <v>0</v>
      </c>
      <c r="AR1824">
        <v>1</v>
      </c>
      <c r="AS1824">
        <f>IF(AR1824&gt;0.75,AR1824,0)</f>
        <v>1</v>
      </c>
      <c r="AT1824">
        <v>0</v>
      </c>
      <c r="AV1824">
        <v>0</v>
      </c>
      <c r="AX1824">
        <v>1</v>
      </c>
      <c r="AY1824">
        <v>345654</v>
      </c>
    </row>
    <row r="1825" spans="1:51" ht="12.75" customHeight="1" x14ac:dyDescent="0.2">
      <c r="A1825" t="s">
        <v>59</v>
      </c>
      <c r="B1825">
        <v>2009</v>
      </c>
      <c r="E1825">
        <v>0</v>
      </c>
      <c r="F1825">
        <v>0</v>
      </c>
      <c r="G1825">
        <v>1</v>
      </c>
      <c r="H1825">
        <v>1</v>
      </c>
      <c r="I1825" s="1">
        <f>G1825+H1825</f>
        <v>2</v>
      </c>
      <c r="J1825">
        <v>0</v>
      </c>
      <c r="K1825">
        <v>1</v>
      </c>
      <c r="M1825">
        <v>0</v>
      </c>
      <c r="O1825">
        <v>1</v>
      </c>
      <c r="P1825">
        <v>0</v>
      </c>
      <c r="Q1825">
        <v>1</v>
      </c>
      <c r="R1825">
        <v>2</v>
      </c>
      <c r="T1825">
        <v>1</v>
      </c>
      <c r="U1825">
        <v>0</v>
      </c>
      <c r="V1825">
        <v>0</v>
      </c>
      <c r="W1825">
        <v>0</v>
      </c>
      <c r="X1825">
        <v>0</v>
      </c>
      <c r="Y1825">
        <v>1</v>
      </c>
      <c r="Z1825">
        <v>1</v>
      </c>
      <c r="AA1825">
        <v>0</v>
      </c>
      <c r="AB1825">
        <v>0</v>
      </c>
      <c r="AC1825">
        <v>49545</v>
      </c>
      <c r="AD1825">
        <f>AC1825/AY1825</f>
        <v>0.22353917857416791</v>
      </c>
      <c r="AE1825">
        <v>0</v>
      </c>
      <c r="AF1825">
        <f>AE1825/AY1825</f>
        <v>0</v>
      </c>
      <c r="AG1825">
        <f>LN(AE1825+1)/LN(AY1825)</f>
        <v>0</v>
      </c>
      <c r="AH1825">
        <v>1</v>
      </c>
      <c r="AI1825">
        <v>0</v>
      </c>
      <c r="AJ1825">
        <v>1</v>
      </c>
      <c r="AK1825">
        <v>1</v>
      </c>
      <c r="AL1825">
        <v>1</v>
      </c>
      <c r="AM1825" s="1">
        <f>(AI1825+AK1825+AJ1825)*(0.75+0.25*AL1825)</f>
        <v>2</v>
      </c>
      <c r="AN1825">
        <v>0</v>
      </c>
      <c r="AO1825">
        <v>0</v>
      </c>
      <c r="AP1825">
        <v>0</v>
      </c>
      <c r="AQ1825">
        <v>0</v>
      </c>
      <c r="AR1825">
        <v>0.75</v>
      </c>
      <c r="AS1825">
        <f>IF(AR1825&gt;0.75,AR1825,0)</f>
        <v>0</v>
      </c>
      <c r="AT1825">
        <v>0</v>
      </c>
      <c r="AV1825">
        <v>0</v>
      </c>
      <c r="AX1825">
        <v>1</v>
      </c>
      <c r="AY1825">
        <v>221639</v>
      </c>
    </row>
    <row r="1826" spans="1:51" ht="12.75" customHeight="1" x14ac:dyDescent="0.2">
      <c r="A1826" t="s">
        <v>60</v>
      </c>
      <c r="B1826">
        <v>2009</v>
      </c>
      <c r="E1826">
        <v>0</v>
      </c>
      <c r="F1826">
        <v>0</v>
      </c>
      <c r="G1826">
        <v>1</v>
      </c>
      <c r="H1826">
        <v>1</v>
      </c>
      <c r="I1826" s="1">
        <f>G1826+H1826</f>
        <v>2</v>
      </c>
      <c r="J1826">
        <v>1</v>
      </c>
      <c r="K1826">
        <v>1</v>
      </c>
      <c r="M1826">
        <v>0</v>
      </c>
      <c r="O1826">
        <v>0</v>
      </c>
      <c r="P1826">
        <v>1</v>
      </c>
      <c r="Q1826">
        <v>1</v>
      </c>
      <c r="R1826">
        <v>0</v>
      </c>
      <c r="T1826">
        <v>0</v>
      </c>
      <c r="U1826">
        <v>0</v>
      </c>
      <c r="V1826">
        <v>0</v>
      </c>
      <c r="W1826">
        <v>0</v>
      </c>
      <c r="X1826">
        <v>1</v>
      </c>
      <c r="Y1826">
        <v>0</v>
      </c>
      <c r="Z1826">
        <v>1</v>
      </c>
      <c r="AA1826">
        <v>0</v>
      </c>
      <c r="AB1826">
        <v>0</v>
      </c>
      <c r="AC1826">
        <v>203717</v>
      </c>
      <c r="AD1826">
        <f>AC1826/AY1826</f>
        <v>2.2665493247648527</v>
      </c>
      <c r="AE1826">
        <v>2464.6619999999998</v>
      </c>
      <c r="AF1826">
        <f>AE1826/AY1826</f>
        <v>2.7421756612720543E-2</v>
      </c>
      <c r="AG1826">
        <f>LN(AE1826+1)/LN(AY1826)</f>
        <v>0.68473252219174274</v>
      </c>
      <c r="AH1826">
        <v>0</v>
      </c>
      <c r="AI1826">
        <v>1</v>
      </c>
      <c r="AJ1826">
        <v>1</v>
      </c>
      <c r="AK1826">
        <v>1</v>
      </c>
      <c r="AL1826">
        <v>0</v>
      </c>
      <c r="AM1826" s="1">
        <f>(AI1826+AK1826+AJ1826)*(0.75+0.25*AL1826)</f>
        <v>2.25</v>
      </c>
      <c r="AN1826">
        <v>0</v>
      </c>
      <c r="AO1826">
        <v>0</v>
      </c>
      <c r="AP1826">
        <v>0</v>
      </c>
      <c r="AQ1826">
        <v>0</v>
      </c>
      <c r="AR1826">
        <v>0</v>
      </c>
      <c r="AS1826">
        <f>IF(AR1826&gt;0.75,AR1826,0)</f>
        <v>0</v>
      </c>
      <c r="AT1826">
        <v>0</v>
      </c>
      <c r="AV1826">
        <v>0</v>
      </c>
      <c r="AX1826">
        <v>1</v>
      </c>
      <c r="AY1826">
        <v>89879.8</v>
      </c>
    </row>
    <row r="1827" spans="1:51" x14ac:dyDescent="0.2">
      <c r="A1827" t="s">
        <v>61</v>
      </c>
      <c r="B1827">
        <v>2009</v>
      </c>
      <c r="E1827">
        <v>0</v>
      </c>
      <c r="F1827">
        <v>0</v>
      </c>
      <c r="G1827">
        <v>1</v>
      </c>
      <c r="H1827">
        <v>0</v>
      </c>
      <c r="I1827" s="1">
        <f>G1827+H1827</f>
        <v>1</v>
      </c>
      <c r="J1827">
        <v>1</v>
      </c>
      <c r="K1827">
        <v>1</v>
      </c>
      <c r="M1827">
        <v>0</v>
      </c>
      <c r="O1827">
        <v>0</v>
      </c>
      <c r="P1827">
        <v>1</v>
      </c>
      <c r="Q1827">
        <v>1</v>
      </c>
      <c r="R1827">
        <v>1</v>
      </c>
      <c r="T1827">
        <v>0</v>
      </c>
      <c r="U1827">
        <v>1</v>
      </c>
      <c r="V1827">
        <v>0</v>
      </c>
      <c r="W1827">
        <v>0</v>
      </c>
      <c r="X1827">
        <v>1</v>
      </c>
      <c r="Y1827">
        <v>0</v>
      </c>
      <c r="Z1827">
        <v>1</v>
      </c>
      <c r="AA1827">
        <v>0</v>
      </c>
      <c r="AB1827">
        <v>0</v>
      </c>
      <c r="AC1827">
        <v>424298</v>
      </c>
      <c r="AD1827">
        <f>AC1827/AY1827</f>
        <v>1.928294203728447</v>
      </c>
      <c r="AE1827">
        <v>1703.6379999999999</v>
      </c>
      <c r="AF1827">
        <f>AE1827/AY1827</f>
        <v>7.742471754878702E-3</v>
      </c>
      <c r="AG1827">
        <f>LN(AE1827+1)/LN(AY1827)</f>
        <v>0.60489163566838056</v>
      </c>
      <c r="AH1827">
        <v>1</v>
      </c>
      <c r="AI1827">
        <v>1</v>
      </c>
      <c r="AJ1827">
        <v>1</v>
      </c>
      <c r="AK1827">
        <v>1</v>
      </c>
      <c r="AL1827">
        <v>0</v>
      </c>
      <c r="AM1827" s="1">
        <f>(AI1827+AK1827+AJ1827)*(0.75+0.25*AL1827)</f>
        <v>2.25</v>
      </c>
      <c r="AN1827">
        <v>0</v>
      </c>
      <c r="AO1827">
        <v>0</v>
      </c>
      <c r="AP1827">
        <v>0.5</v>
      </c>
      <c r="AQ1827">
        <v>0</v>
      </c>
      <c r="AR1827">
        <v>0</v>
      </c>
      <c r="AS1827">
        <f>IF(AR1827&gt;0.75,AR1827,0)</f>
        <v>0</v>
      </c>
      <c r="AT1827">
        <v>0</v>
      </c>
      <c r="AV1827">
        <v>0</v>
      </c>
      <c r="AX1827">
        <v>1</v>
      </c>
      <c r="AY1827">
        <v>220038</v>
      </c>
    </row>
    <row r="1828" spans="1:51" ht="12.75" customHeight="1" x14ac:dyDescent="0.2">
      <c r="A1828" t="s">
        <v>62</v>
      </c>
      <c r="B1828">
        <v>2009</v>
      </c>
      <c r="E1828">
        <v>0</v>
      </c>
      <c r="F1828">
        <v>0</v>
      </c>
      <c r="G1828">
        <v>1</v>
      </c>
      <c r="H1828">
        <v>0</v>
      </c>
      <c r="I1828" s="1">
        <f>G1828+H1828</f>
        <v>1</v>
      </c>
      <c r="J1828">
        <v>0</v>
      </c>
      <c r="K1828">
        <v>1</v>
      </c>
      <c r="M1828">
        <v>0</v>
      </c>
      <c r="O1828">
        <v>1</v>
      </c>
      <c r="P1828">
        <v>1</v>
      </c>
      <c r="Q1828">
        <v>1</v>
      </c>
      <c r="R1828">
        <v>0</v>
      </c>
      <c r="T1828">
        <v>1</v>
      </c>
      <c r="U1828">
        <v>0</v>
      </c>
      <c r="V1828">
        <v>1</v>
      </c>
      <c r="W1828">
        <v>0</v>
      </c>
      <c r="X1828">
        <v>0</v>
      </c>
      <c r="Y1828">
        <v>1</v>
      </c>
      <c r="Z1828">
        <v>1</v>
      </c>
      <c r="AA1828">
        <v>1</v>
      </c>
      <c r="AB1828">
        <v>0.5</v>
      </c>
      <c r="AC1828">
        <v>63526</v>
      </c>
      <c r="AD1828">
        <f>AC1828/AY1828</f>
        <v>1.8971536423880615</v>
      </c>
      <c r="AE1828">
        <v>0</v>
      </c>
      <c r="AF1828">
        <f>AE1828/AY1828</f>
        <v>0</v>
      </c>
      <c r="AG1828">
        <f>LN(AE1828+1)/LN(AY1828)</f>
        <v>0</v>
      </c>
      <c r="AH1828">
        <v>0</v>
      </c>
      <c r="AI1828">
        <v>0</v>
      </c>
      <c r="AJ1828">
        <v>1</v>
      </c>
      <c r="AK1828">
        <v>1</v>
      </c>
      <c r="AL1828">
        <v>0</v>
      </c>
      <c r="AM1828" s="1">
        <f>(AI1828+AK1828+AJ1828)*(0.75+0.25*AL1828)</f>
        <v>1.5</v>
      </c>
      <c r="AN1828">
        <v>0</v>
      </c>
      <c r="AO1828">
        <v>1</v>
      </c>
      <c r="AP1828">
        <v>0</v>
      </c>
      <c r="AQ1828">
        <v>1</v>
      </c>
      <c r="AR1828">
        <v>0</v>
      </c>
      <c r="AS1828">
        <f>IF(AR1828&gt;0.75,AR1828,0)</f>
        <v>0</v>
      </c>
      <c r="AT1828">
        <v>0</v>
      </c>
      <c r="AV1828">
        <v>0</v>
      </c>
      <c r="AX1828">
        <v>1</v>
      </c>
      <c r="AY1828">
        <v>33484.9</v>
      </c>
    </row>
    <row r="1829" spans="1:51" ht="12.75" customHeight="1" x14ac:dyDescent="0.2">
      <c r="A1829" t="s">
        <v>64</v>
      </c>
      <c r="B1829">
        <v>2009</v>
      </c>
      <c r="E1829">
        <v>0</v>
      </c>
      <c r="F1829">
        <v>0</v>
      </c>
      <c r="G1829">
        <v>1</v>
      </c>
      <c r="H1829">
        <v>0</v>
      </c>
      <c r="I1829" s="1">
        <f>G1829+H1829</f>
        <v>1</v>
      </c>
      <c r="J1829">
        <v>1</v>
      </c>
      <c r="K1829">
        <v>1</v>
      </c>
      <c r="M1829">
        <v>0</v>
      </c>
      <c r="O1829">
        <v>1</v>
      </c>
      <c r="P1829">
        <v>1</v>
      </c>
      <c r="Q1829">
        <v>1</v>
      </c>
      <c r="R1829">
        <v>0</v>
      </c>
      <c r="T1829">
        <v>0</v>
      </c>
      <c r="U1829">
        <v>0</v>
      </c>
      <c r="V1829">
        <v>0</v>
      </c>
      <c r="W1829">
        <v>0</v>
      </c>
      <c r="X1829">
        <v>0</v>
      </c>
      <c r="Y1829">
        <v>1</v>
      </c>
      <c r="Z1829">
        <v>1</v>
      </c>
      <c r="AA1829">
        <v>0</v>
      </c>
      <c r="AB1829">
        <v>0</v>
      </c>
      <c r="AC1829">
        <v>7294</v>
      </c>
      <c r="AD1829">
        <f>AC1829/AY1829</f>
        <v>0.10126687723438964</v>
      </c>
      <c r="AE1829">
        <v>0</v>
      </c>
      <c r="AF1829">
        <f>AE1829/AY1829</f>
        <v>0</v>
      </c>
      <c r="AG1829">
        <f>LN(AE1829+1)/LN(AY1829)</f>
        <v>0</v>
      </c>
      <c r="AH1829">
        <v>1</v>
      </c>
      <c r="AI1829">
        <v>0</v>
      </c>
      <c r="AJ1829">
        <v>1</v>
      </c>
      <c r="AK1829">
        <v>1</v>
      </c>
      <c r="AL1829">
        <v>0</v>
      </c>
      <c r="AM1829" s="1">
        <f>(AI1829+AK1829+AJ1829)*(0.75+0.25*AL1829)</f>
        <v>1.5</v>
      </c>
      <c r="AN1829">
        <v>0</v>
      </c>
      <c r="AO1829">
        <v>0</v>
      </c>
      <c r="AP1829">
        <v>0</v>
      </c>
      <c r="AQ1829">
        <v>0.5</v>
      </c>
      <c r="AR1829">
        <v>0</v>
      </c>
      <c r="AS1829">
        <f>IF(AR1829&gt;0.75,AR1829,0)</f>
        <v>0</v>
      </c>
      <c r="AT1829">
        <v>0</v>
      </c>
      <c r="AV1829">
        <v>1</v>
      </c>
      <c r="AX1829">
        <v>1</v>
      </c>
      <c r="AY1829">
        <v>72027.5</v>
      </c>
    </row>
    <row r="1830" spans="1:51" ht="12.75" customHeight="1" x14ac:dyDescent="0.2">
      <c r="A1830" t="s">
        <v>65</v>
      </c>
      <c r="B1830">
        <v>2009</v>
      </c>
      <c r="E1830">
        <v>0</v>
      </c>
      <c r="F1830">
        <v>0</v>
      </c>
      <c r="G1830">
        <v>1</v>
      </c>
      <c r="H1830">
        <v>0</v>
      </c>
      <c r="I1830" s="1">
        <f>G1830+H1830</f>
        <v>1</v>
      </c>
      <c r="J1830">
        <v>1</v>
      </c>
      <c r="K1830">
        <v>1</v>
      </c>
      <c r="M1830">
        <v>0</v>
      </c>
      <c r="O1830">
        <v>1</v>
      </c>
      <c r="P1830">
        <v>1</v>
      </c>
      <c r="Q1830">
        <v>1</v>
      </c>
      <c r="R1830">
        <v>0</v>
      </c>
      <c r="T1830">
        <v>1</v>
      </c>
      <c r="U1830">
        <v>1</v>
      </c>
      <c r="V1830">
        <v>1</v>
      </c>
      <c r="W1830">
        <v>0</v>
      </c>
      <c r="X1830">
        <v>1</v>
      </c>
      <c r="Y1830">
        <v>1</v>
      </c>
      <c r="Z1830">
        <v>1</v>
      </c>
      <c r="AA1830">
        <v>1</v>
      </c>
      <c r="AB1830">
        <v>1</v>
      </c>
      <c r="AC1830" s="9">
        <v>1100000</v>
      </c>
      <c r="AD1830">
        <f>AC1830/AY1830</f>
        <v>10.744390939548149</v>
      </c>
      <c r="AE1830">
        <v>10392.674999999999</v>
      </c>
      <c r="AF1830">
        <f>AE1830/AY1830</f>
        <v>0.10151178464333505</v>
      </c>
      <c r="AG1830">
        <f>LN(AE1830+1)/LN(AY1830)</f>
        <v>0.80171657967533727</v>
      </c>
      <c r="AH1830">
        <v>0</v>
      </c>
      <c r="AI1830">
        <v>0</v>
      </c>
      <c r="AJ1830">
        <v>1</v>
      </c>
      <c r="AK1830">
        <v>1</v>
      </c>
      <c r="AL1830">
        <v>1</v>
      </c>
      <c r="AM1830" s="1">
        <f>(AI1830+AK1830+AJ1830)*(0.75+0.25*AL1830)</f>
        <v>2</v>
      </c>
      <c r="AN1830">
        <v>1</v>
      </c>
      <c r="AO1830">
        <v>0</v>
      </c>
      <c r="AP1830">
        <v>0</v>
      </c>
      <c r="AQ1830">
        <v>0</v>
      </c>
      <c r="AR1830">
        <v>0</v>
      </c>
      <c r="AS1830">
        <f>IF(AR1830&gt;0.75,AR1830,0)</f>
        <v>0</v>
      </c>
      <c r="AT1830">
        <v>0</v>
      </c>
      <c r="AV1830">
        <v>0</v>
      </c>
      <c r="AX1830">
        <v>1</v>
      </c>
      <c r="AY1830">
        <v>102379</v>
      </c>
    </row>
    <row r="1831" spans="1:51" ht="12.75" customHeight="1" x14ac:dyDescent="0.2">
      <c r="A1831" t="s">
        <v>66</v>
      </c>
      <c r="B1831">
        <v>2009</v>
      </c>
      <c r="E1831">
        <v>0</v>
      </c>
      <c r="F1831">
        <v>0</v>
      </c>
      <c r="G1831">
        <v>0</v>
      </c>
      <c r="H1831">
        <v>0</v>
      </c>
      <c r="I1831" s="1">
        <f>G1831+H1831</f>
        <v>0</v>
      </c>
      <c r="J1831">
        <v>0</v>
      </c>
      <c r="K1831">
        <v>0</v>
      </c>
      <c r="M1831">
        <v>0</v>
      </c>
      <c r="O1831">
        <v>1</v>
      </c>
      <c r="P1831">
        <v>1</v>
      </c>
      <c r="Q1831">
        <v>0</v>
      </c>
      <c r="R1831">
        <v>0.5</v>
      </c>
      <c r="T1831">
        <v>0</v>
      </c>
      <c r="U1831">
        <v>1</v>
      </c>
      <c r="V1831">
        <v>0</v>
      </c>
      <c r="W1831">
        <v>0</v>
      </c>
      <c r="X1831">
        <v>0</v>
      </c>
      <c r="Y1831">
        <v>1</v>
      </c>
      <c r="Z1831">
        <v>1</v>
      </c>
      <c r="AA1831">
        <v>0</v>
      </c>
      <c r="AB1831">
        <v>0</v>
      </c>
      <c r="AC1831">
        <v>430</v>
      </c>
      <c r="AD1831">
        <f>AC1831/AY1831</f>
        <v>7.4293434879212699E-3</v>
      </c>
      <c r="AE1831">
        <v>0</v>
      </c>
      <c r="AF1831">
        <f>AE1831/AY1831</f>
        <v>0</v>
      </c>
      <c r="AG1831">
        <f>LN(AE1831+1)/LN(AY1831)</f>
        <v>0</v>
      </c>
      <c r="AH1831">
        <v>1</v>
      </c>
      <c r="AI1831">
        <v>0</v>
      </c>
      <c r="AJ1831">
        <v>1</v>
      </c>
      <c r="AK1831">
        <v>1</v>
      </c>
      <c r="AL1831">
        <v>1</v>
      </c>
      <c r="AM1831" s="1">
        <f>(AI1831+AK1831+AJ1831)*(0.75+0.25*AL1831)</f>
        <v>2</v>
      </c>
      <c r="AN1831">
        <v>0</v>
      </c>
      <c r="AO1831">
        <v>0</v>
      </c>
      <c r="AP1831">
        <v>0</v>
      </c>
      <c r="AQ1831">
        <v>1</v>
      </c>
      <c r="AR1831">
        <v>0</v>
      </c>
      <c r="AS1831">
        <f>IF(AR1831&gt;0.75,AR1831,0)</f>
        <v>0</v>
      </c>
      <c r="AT1831">
        <v>0</v>
      </c>
      <c r="AV1831">
        <v>0</v>
      </c>
      <c r="AX1831">
        <v>1</v>
      </c>
      <c r="AY1831">
        <v>57878.6</v>
      </c>
    </row>
    <row r="1832" spans="1:51" ht="12.75" customHeight="1" x14ac:dyDescent="0.2">
      <c r="A1832" t="s">
        <v>67</v>
      </c>
      <c r="B1832">
        <v>2009</v>
      </c>
      <c r="E1832">
        <v>0</v>
      </c>
      <c r="F1832">
        <v>0</v>
      </c>
      <c r="G1832">
        <v>1</v>
      </c>
      <c r="H1832">
        <v>1</v>
      </c>
      <c r="I1832" s="1">
        <f>G1832+H1832</f>
        <v>2</v>
      </c>
      <c r="J1832">
        <v>1</v>
      </c>
      <c r="K1832">
        <v>1</v>
      </c>
      <c r="M1832">
        <v>2</v>
      </c>
      <c r="O1832">
        <v>1</v>
      </c>
      <c r="P1832">
        <v>1</v>
      </c>
      <c r="Q1832">
        <v>1</v>
      </c>
      <c r="R1832">
        <v>2</v>
      </c>
      <c r="T1832">
        <v>1</v>
      </c>
      <c r="U1832">
        <v>0</v>
      </c>
      <c r="V1832">
        <v>0</v>
      </c>
      <c r="W1832">
        <v>0</v>
      </c>
      <c r="X1832">
        <v>1</v>
      </c>
      <c r="Y1832">
        <v>1</v>
      </c>
      <c r="Z1832">
        <v>1</v>
      </c>
      <c r="AA1832">
        <v>0</v>
      </c>
      <c r="AB1832">
        <v>0</v>
      </c>
      <c r="AC1832">
        <v>448703</v>
      </c>
      <c r="AD1832">
        <f>AC1832/AY1832</f>
        <v>1.008595595656347</v>
      </c>
      <c r="AE1832">
        <v>3943.1709999999998</v>
      </c>
      <c r="AF1832">
        <f>AE1832/AY1832</f>
        <v>8.8634684936803043E-3</v>
      </c>
      <c r="AG1832">
        <f>LN(AE1832+1)/LN(AY1832)</f>
        <v>0.63665044725404041</v>
      </c>
      <c r="AH1832">
        <v>0</v>
      </c>
      <c r="AI1832">
        <v>0</v>
      </c>
      <c r="AJ1832">
        <v>0</v>
      </c>
      <c r="AK1832">
        <v>0</v>
      </c>
      <c r="AL1832">
        <v>0</v>
      </c>
      <c r="AM1832" s="1">
        <f>(AI1832+AK1832+AJ1832)*(0.75+0.25*AL1832)</f>
        <v>0</v>
      </c>
      <c r="AN1832">
        <v>0</v>
      </c>
      <c r="AO1832">
        <v>0</v>
      </c>
      <c r="AP1832">
        <v>0</v>
      </c>
      <c r="AQ1832">
        <v>0</v>
      </c>
      <c r="AR1832">
        <v>0</v>
      </c>
      <c r="AS1832">
        <f>IF(AR1832&gt;0.75,AR1832,0)</f>
        <v>0</v>
      </c>
      <c r="AT1832">
        <v>0</v>
      </c>
      <c r="AV1832">
        <v>0</v>
      </c>
      <c r="AX1832">
        <v>1</v>
      </c>
      <c r="AY1832">
        <v>444879</v>
      </c>
    </row>
    <row r="1833" spans="1:51" ht="12.75" customHeight="1" x14ac:dyDescent="0.2">
      <c r="A1833" t="s">
        <v>68</v>
      </c>
      <c r="B1833">
        <v>2009</v>
      </c>
      <c r="E1833">
        <v>0</v>
      </c>
      <c r="F1833">
        <v>1</v>
      </c>
      <c r="G1833">
        <v>1</v>
      </c>
      <c r="H1833">
        <v>1</v>
      </c>
      <c r="I1833" s="1">
        <f>G1833+H1833</f>
        <v>2</v>
      </c>
      <c r="J1833">
        <v>0</v>
      </c>
      <c r="K1833">
        <v>1</v>
      </c>
      <c r="M1833">
        <v>0</v>
      </c>
      <c r="O1833">
        <v>1</v>
      </c>
      <c r="P1833">
        <v>1</v>
      </c>
      <c r="Q1833">
        <v>1</v>
      </c>
      <c r="R1833">
        <v>0</v>
      </c>
      <c r="T1833">
        <v>1</v>
      </c>
      <c r="U1833">
        <v>1</v>
      </c>
      <c r="V1833">
        <v>0</v>
      </c>
      <c r="W1833">
        <v>1</v>
      </c>
      <c r="X1833">
        <v>0</v>
      </c>
      <c r="Y1833">
        <v>1</v>
      </c>
      <c r="Z1833">
        <v>1</v>
      </c>
      <c r="AA1833">
        <v>0</v>
      </c>
      <c r="AB1833">
        <v>0</v>
      </c>
      <c r="AC1833">
        <v>62660</v>
      </c>
      <c r="AD1833">
        <f>AC1833/AY1833</f>
        <v>0.93971205758848231</v>
      </c>
      <c r="AE1833">
        <v>268.99200000000002</v>
      </c>
      <c r="AF1833">
        <f>AE1833/AY1833</f>
        <v>4.0340731853629273E-3</v>
      </c>
      <c r="AG1833">
        <f>LN(AE1833+1)/LN(AY1833)</f>
        <v>0.50401184040076541</v>
      </c>
      <c r="AH1833">
        <v>1</v>
      </c>
      <c r="AI1833">
        <v>1</v>
      </c>
      <c r="AJ1833">
        <v>1</v>
      </c>
      <c r="AK1833">
        <v>1</v>
      </c>
      <c r="AL1833">
        <v>1</v>
      </c>
      <c r="AM1833" s="1">
        <f>(AI1833+AK1833+AJ1833)*(0.75+0.25*AL1833)</f>
        <v>3</v>
      </c>
      <c r="AN1833">
        <v>0</v>
      </c>
      <c r="AO1833">
        <v>0</v>
      </c>
      <c r="AP1833">
        <v>1</v>
      </c>
      <c r="AQ1833">
        <v>1</v>
      </c>
      <c r="AR1833">
        <v>1</v>
      </c>
      <c r="AS1833">
        <f>IF(AR1833&gt;0.75,AR1833,0)</f>
        <v>1</v>
      </c>
      <c r="AT1833">
        <v>0</v>
      </c>
      <c r="AV1833">
        <v>1</v>
      </c>
      <c r="AX1833">
        <v>1</v>
      </c>
      <c r="AY1833">
        <v>66680</v>
      </c>
    </row>
    <row r="1834" spans="1:51" ht="12.75" customHeight="1" x14ac:dyDescent="0.2">
      <c r="A1834" t="s">
        <v>70</v>
      </c>
      <c r="B1834">
        <v>2009</v>
      </c>
      <c r="E1834">
        <v>0</v>
      </c>
      <c r="F1834">
        <v>0</v>
      </c>
      <c r="G1834">
        <v>1</v>
      </c>
      <c r="H1834">
        <v>1</v>
      </c>
      <c r="I1834" s="1">
        <f>G1834+H1834</f>
        <v>2</v>
      </c>
      <c r="J1834">
        <v>1</v>
      </c>
      <c r="K1834">
        <v>1</v>
      </c>
      <c r="M1834">
        <v>2</v>
      </c>
      <c r="O1834">
        <v>1</v>
      </c>
      <c r="P1834">
        <v>1</v>
      </c>
      <c r="Q1834">
        <v>1</v>
      </c>
      <c r="R1834">
        <v>1</v>
      </c>
      <c r="T1834">
        <v>1</v>
      </c>
      <c r="U1834">
        <v>1</v>
      </c>
      <c r="V1834">
        <v>0</v>
      </c>
      <c r="W1834">
        <v>1</v>
      </c>
      <c r="X1834">
        <v>0</v>
      </c>
      <c r="Y1834">
        <v>1</v>
      </c>
      <c r="Z1834">
        <v>1</v>
      </c>
      <c r="AA1834">
        <v>0</v>
      </c>
      <c r="AB1834">
        <v>0</v>
      </c>
      <c r="AC1834">
        <v>4097</v>
      </c>
      <c r="AD1834">
        <f>AC1834/AY1834</f>
        <v>4.4002380016453903E-3</v>
      </c>
      <c r="AE1834">
        <v>965.07399999999996</v>
      </c>
      <c r="AF1834">
        <f>AE1834/AY1834</f>
        <v>1.0365036097632226E-3</v>
      </c>
      <c r="AG1834">
        <f>LN(AE1834+1)/LN(AY1834)</f>
        <v>0.50008636231859216</v>
      </c>
      <c r="AH1834">
        <v>1</v>
      </c>
      <c r="AI1834">
        <v>0</v>
      </c>
      <c r="AJ1834">
        <v>0</v>
      </c>
      <c r="AK1834">
        <v>0</v>
      </c>
      <c r="AL1834">
        <v>0</v>
      </c>
      <c r="AM1834" s="1">
        <f>(AI1834+AK1834+AJ1834)*(0.75+0.25*AL1834)</f>
        <v>0</v>
      </c>
      <c r="AN1834">
        <v>0</v>
      </c>
      <c r="AO1834">
        <v>0</v>
      </c>
      <c r="AP1834">
        <v>0</v>
      </c>
      <c r="AQ1834">
        <v>0</v>
      </c>
      <c r="AR1834">
        <v>0</v>
      </c>
      <c r="AS1834">
        <f>IF(AR1834&gt;0.75,AR1834,0)</f>
        <v>0</v>
      </c>
      <c r="AT1834">
        <v>0</v>
      </c>
      <c r="AV1834">
        <v>1</v>
      </c>
      <c r="AX1834">
        <v>0</v>
      </c>
      <c r="AY1834">
        <v>931086</v>
      </c>
    </row>
    <row r="1835" spans="1:51" ht="12.75" customHeight="1" x14ac:dyDescent="0.2">
      <c r="A1835" t="s">
        <v>71</v>
      </c>
      <c r="B1835">
        <v>2009</v>
      </c>
      <c r="E1835">
        <v>0</v>
      </c>
      <c r="F1835">
        <v>0</v>
      </c>
      <c r="G1835">
        <v>1</v>
      </c>
      <c r="H1835">
        <v>1</v>
      </c>
      <c r="I1835" s="1">
        <f>G1835+H1835</f>
        <v>2</v>
      </c>
      <c r="J1835">
        <v>1</v>
      </c>
      <c r="K1835">
        <v>1</v>
      </c>
      <c r="M1835">
        <v>0</v>
      </c>
      <c r="O1835">
        <v>1</v>
      </c>
      <c r="P1835">
        <v>1</v>
      </c>
      <c r="Q1835">
        <v>1</v>
      </c>
      <c r="R1835">
        <v>2</v>
      </c>
      <c r="T1835">
        <v>0</v>
      </c>
      <c r="U1835">
        <v>0</v>
      </c>
      <c r="V1835">
        <v>0</v>
      </c>
      <c r="W1835">
        <v>0</v>
      </c>
      <c r="X1835">
        <v>0</v>
      </c>
      <c r="Y1835">
        <v>0</v>
      </c>
      <c r="Z1835">
        <v>1</v>
      </c>
      <c r="AA1835">
        <v>0</v>
      </c>
      <c r="AB1835">
        <v>0</v>
      </c>
      <c r="AC1835">
        <v>14773</v>
      </c>
      <c r="AD1835">
        <f>AC1835/AY1835</f>
        <v>4.4675690714665893E-2</v>
      </c>
      <c r="AE1835">
        <v>0</v>
      </c>
      <c r="AF1835">
        <f>AE1835/AY1835</f>
        <v>0</v>
      </c>
      <c r="AG1835">
        <f>LN(AE1835+1)/LN(AY1835)</f>
        <v>0</v>
      </c>
      <c r="AH1835">
        <v>0</v>
      </c>
      <c r="AI1835">
        <v>0</v>
      </c>
      <c r="AJ1835">
        <v>1</v>
      </c>
      <c r="AK1835">
        <v>1</v>
      </c>
      <c r="AL1835">
        <v>1</v>
      </c>
      <c r="AM1835" s="1">
        <f>(AI1835+AK1835+AJ1835)*(0.75+0.25*AL1835)</f>
        <v>2</v>
      </c>
      <c r="AN1835">
        <v>0</v>
      </c>
      <c r="AO1835">
        <v>0</v>
      </c>
      <c r="AP1835">
        <v>0</v>
      </c>
      <c r="AQ1835">
        <v>0</v>
      </c>
      <c r="AR1835">
        <v>0</v>
      </c>
      <c r="AS1835">
        <f>IF(AR1835&gt;0.75,AR1835,0)</f>
        <v>0</v>
      </c>
      <c r="AT1835">
        <v>0</v>
      </c>
      <c r="AV1835">
        <v>0</v>
      </c>
      <c r="AX1835">
        <v>1</v>
      </c>
      <c r="AY1835">
        <v>330672</v>
      </c>
    </row>
    <row r="1836" spans="1:51" ht="12.75" customHeight="1" x14ac:dyDescent="0.2">
      <c r="A1836" t="s">
        <v>72</v>
      </c>
      <c r="B1836">
        <v>2009</v>
      </c>
      <c r="E1836">
        <v>0</v>
      </c>
      <c r="F1836">
        <v>0</v>
      </c>
      <c r="G1836">
        <v>1</v>
      </c>
      <c r="H1836">
        <v>0</v>
      </c>
      <c r="I1836" s="1">
        <f>G1836+H1836</f>
        <v>1</v>
      </c>
      <c r="J1836">
        <v>0</v>
      </c>
      <c r="K1836">
        <v>1</v>
      </c>
      <c r="M1836">
        <v>0</v>
      </c>
      <c r="O1836">
        <v>1</v>
      </c>
      <c r="P1836">
        <v>1</v>
      </c>
      <c r="Q1836">
        <v>1</v>
      </c>
      <c r="R1836">
        <v>2</v>
      </c>
      <c r="T1836">
        <v>0.5</v>
      </c>
      <c r="U1836">
        <v>1</v>
      </c>
      <c r="V1836">
        <v>0</v>
      </c>
      <c r="W1836">
        <v>0</v>
      </c>
      <c r="X1836">
        <v>0</v>
      </c>
      <c r="Y1836">
        <v>1</v>
      </c>
      <c r="Z1836">
        <v>1</v>
      </c>
      <c r="AA1836">
        <v>0</v>
      </c>
      <c r="AB1836">
        <v>0</v>
      </c>
      <c r="AC1836">
        <v>10646</v>
      </c>
      <c r="AD1836">
        <f>AC1836/AY1836</f>
        <v>0.39936377891317232</v>
      </c>
      <c r="AE1836">
        <v>0</v>
      </c>
      <c r="AF1836">
        <f>AE1836/AY1836</f>
        <v>0</v>
      </c>
      <c r="AG1836">
        <f>LN(AE1836+1)/LN(AY1836)</f>
        <v>0</v>
      </c>
      <c r="AH1836">
        <v>0</v>
      </c>
      <c r="AI1836">
        <v>1</v>
      </c>
      <c r="AJ1836">
        <v>1</v>
      </c>
      <c r="AK1836">
        <v>1</v>
      </c>
      <c r="AL1836">
        <v>0</v>
      </c>
      <c r="AM1836" s="1">
        <f>(AI1836+AK1836+AJ1836)*(0.75+0.25*AL1836)</f>
        <v>2.25</v>
      </c>
      <c r="AN1836">
        <v>0</v>
      </c>
      <c r="AO1836">
        <v>0</v>
      </c>
      <c r="AP1836">
        <v>0</v>
      </c>
      <c r="AQ1836">
        <v>0</v>
      </c>
      <c r="AR1836">
        <v>2</v>
      </c>
      <c r="AS1836">
        <f>IF(AR1836&gt;0.75,AR1836,0)</f>
        <v>2</v>
      </c>
      <c r="AT1836">
        <v>0</v>
      </c>
      <c r="AV1836">
        <v>0</v>
      </c>
      <c r="AX1836">
        <v>1</v>
      </c>
      <c r="AY1836">
        <v>26657.4</v>
      </c>
    </row>
    <row r="1837" spans="1:51" ht="12.75" customHeight="1" x14ac:dyDescent="0.2">
      <c r="A1837" t="s">
        <v>73</v>
      </c>
      <c r="B1837">
        <v>2009</v>
      </c>
      <c r="E1837">
        <v>0</v>
      </c>
      <c r="F1837">
        <v>0</v>
      </c>
      <c r="G1837">
        <v>1</v>
      </c>
      <c r="H1837">
        <v>0</v>
      </c>
      <c r="I1837" s="1">
        <f>G1837+H1837</f>
        <v>1</v>
      </c>
      <c r="J1837">
        <v>0</v>
      </c>
      <c r="K1837">
        <v>1</v>
      </c>
      <c r="M1837">
        <v>0</v>
      </c>
      <c r="O1837">
        <v>1</v>
      </c>
      <c r="P1837">
        <v>1</v>
      </c>
      <c r="Q1837">
        <v>1</v>
      </c>
      <c r="R1837">
        <v>0</v>
      </c>
      <c r="T1837">
        <v>1</v>
      </c>
      <c r="U1837">
        <v>1</v>
      </c>
      <c r="V1837">
        <v>0</v>
      </c>
      <c r="W1837">
        <v>1</v>
      </c>
      <c r="X1837">
        <v>1</v>
      </c>
      <c r="Y1837">
        <v>1</v>
      </c>
      <c r="Z1837">
        <v>1</v>
      </c>
      <c r="AA1837">
        <v>0</v>
      </c>
      <c r="AB1837">
        <v>0</v>
      </c>
      <c r="AC1837">
        <v>19941</v>
      </c>
      <c r="AD1837">
        <f>AC1837/AY1837</f>
        <v>4.8169691816394265E-2</v>
      </c>
      <c r="AE1837">
        <v>0</v>
      </c>
      <c r="AF1837">
        <f>AE1837/AY1837</f>
        <v>0</v>
      </c>
      <c r="AG1837">
        <f>LN(AE1837+1)/LN(AY1837)</f>
        <v>0</v>
      </c>
      <c r="AH1837">
        <v>0.5</v>
      </c>
      <c r="AI1837">
        <v>0</v>
      </c>
      <c r="AJ1837">
        <v>0</v>
      </c>
      <c r="AK1837">
        <v>1</v>
      </c>
      <c r="AL1837">
        <v>1</v>
      </c>
      <c r="AM1837" s="1">
        <f>(AI1837+AK1837+AJ1837)*(0.75+0.25*AL1837)</f>
        <v>1</v>
      </c>
      <c r="AN1837">
        <v>0</v>
      </c>
      <c r="AO1837">
        <v>0</v>
      </c>
      <c r="AP1837">
        <v>0</v>
      </c>
      <c r="AQ1837">
        <v>0</v>
      </c>
      <c r="AR1837">
        <v>0</v>
      </c>
      <c r="AS1837">
        <f>IF(AR1837&gt;0.75,AR1837,0)</f>
        <v>0</v>
      </c>
      <c r="AT1837">
        <v>0</v>
      </c>
      <c r="AV1837">
        <v>0</v>
      </c>
      <c r="AX1837">
        <v>1</v>
      </c>
      <c r="AY1837">
        <v>413974</v>
      </c>
    </row>
    <row r="1838" spans="1:51" ht="12.75" customHeight="1" x14ac:dyDescent="0.2">
      <c r="A1838" t="s">
        <v>74</v>
      </c>
      <c r="B1838">
        <v>2009</v>
      </c>
      <c r="E1838">
        <v>0</v>
      </c>
      <c r="F1838">
        <v>0</v>
      </c>
      <c r="G1838">
        <v>1</v>
      </c>
      <c r="H1838">
        <v>1</v>
      </c>
      <c r="I1838" s="1">
        <f>G1838+H1838</f>
        <v>2</v>
      </c>
      <c r="J1838">
        <v>0</v>
      </c>
      <c r="K1838">
        <v>1</v>
      </c>
      <c r="M1838">
        <v>0</v>
      </c>
      <c r="O1838">
        <v>1</v>
      </c>
      <c r="P1838">
        <v>1</v>
      </c>
      <c r="Q1838">
        <v>1</v>
      </c>
      <c r="R1838">
        <v>0</v>
      </c>
      <c r="T1838">
        <v>0</v>
      </c>
      <c r="U1838">
        <v>1</v>
      </c>
      <c r="V1838">
        <v>0</v>
      </c>
      <c r="W1838">
        <v>1</v>
      </c>
      <c r="X1838">
        <v>0</v>
      </c>
      <c r="Y1838">
        <v>1</v>
      </c>
      <c r="Z1838">
        <v>1</v>
      </c>
      <c r="AA1838">
        <v>0</v>
      </c>
      <c r="AB1838">
        <v>0</v>
      </c>
      <c r="AC1838">
        <v>235506</v>
      </c>
      <c r="AD1838">
        <f>AC1838/AY1838</f>
        <v>1.7567208712516784</v>
      </c>
      <c r="AE1838">
        <v>94.13</v>
      </c>
      <c r="AF1838">
        <f>AE1838/AY1838</f>
        <v>7.0214829180963742E-4</v>
      </c>
      <c r="AG1838">
        <f>LN(AE1838+1)/LN(AY1838)</f>
        <v>0.38584007169639806</v>
      </c>
      <c r="AH1838">
        <v>1</v>
      </c>
      <c r="AI1838">
        <v>0</v>
      </c>
      <c r="AJ1838">
        <v>1</v>
      </c>
      <c r="AK1838">
        <v>1</v>
      </c>
      <c r="AL1838">
        <v>0</v>
      </c>
      <c r="AM1838" s="1">
        <f>(AI1838+AK1838+AJ1838)*(0.75+0.25*AL1838)</f>
        <v>1.5</v>
      </c>
      <c r="AN1838">
        <v>0</v>
      </c>
      <c r="AO1838">
        <v>0</v>
      </c>
      <c r="AP1838">
        <v>0.75</v>
      </c>
      <c r="AQ1838">
        <v>0</v>
      </c>
      <c r="AR1838">
        <v>1</v>
      </c>
      <c r="AS1838">
        <f>IF(AR1838&gt;0.75,AR1838,0)</f>
        <v>1</v>
      </c>
      <c r="AT1838">
        <v>0</v>
      </c>
      <c r="AV1838">
        <v>0.5</v>
      </c>
      <c r="AX1838">
        <v>1</v>
      </c>
      <c r="AY1838">
        <v>134060</v>
      </c>
    </row>
    <row r="1839" spans="1:51" ht="12.75" customHeight="1" x14ac:dyDescent="0.2">
      <c r="A1839" t="s">
        <v>75</v>
      </c>
      <c r="B1839">
        <v>2009</v>
      </c>
      <c r="E1839">
        <v>0</v>
      </c>
      <c r="F1839">
        <v>0</v>
      </c>
      <c r="G1839">
        <v>1</v>
      </c>
      <c r="H1839">
        <v>1</v>
      </c>
      <c r="I1839" s="1">
        <f>G1839+H1839</f>
        <v>2</v>
      </c>
      <c r="J1839">
        <v>1</v>
      </c>
      <c r="K1839">
        <v>1</v>
      </c>
      <c r="M1839">
        <v>2</v>
      </c>
      <c r="O1839">
        <v>1</v>
      </c>
      <c r="P1839">
        <v>0</v>
      </c>
      <c r="Q1839">
        <v>1</v>
      </c>
      <c r="R1839">
        <v>1</v>
      </c>
      <c r="T1839">
        <v>1</v>
      </c>
      <c r="U1839">
        <v>1</v>
      </c>
      <c r="V1839">
        <v>1</v>
      </c>
      <c r="W1839">
        <v>0</v>
      </c>
      <c r="X1839">
        <v>0</v>
      </c>
      <c r="Y1839">
        <v>1</v>
      </c>
      <c r="Z1839">
        <v>1</v>
      </c>
      <c r="AA1839">
        <v>1</v>
      </c>
      <c r="AB1839">
        <v>0</v>
      </c>
      <c r="AC1839">
        <v>2791</v>
      </c>
      <c r="AD1839">
        <f>AC1839/AY1839</f>
        <v>2.0301430046989335E-2</v>
      </c>
      <c r="AE1839">
        <v>0</v>
      </c>
      <c r="AF1839">
        <f>AE1839/AY1839</f>
        <v>0</v>
      </c>
      <c r="AG1839">
        <f>LN(AE1839+1)/LN(AY1839)</f>
        <v>0</v>
      </c>
      <c r="AH1839">
        <v>1</v>
      </c>
      <c r="AI1839">
        <v>0</v>
      </c>
      <c r="AJ1839">
        <v>1</v>
      </c>
      <c r="AK1839">
        <v>1</v>
      </c>
      <c r="AL1839">
        <v>0</v>
      </c>
      <c r="AM1839" s="1">
        <f>(AI1839+AK1839+AJ1839)*(0.75+0.25*AL1839)</f>
        <v>1.5</v>
      </c>
      <c r="AN1839">
        <v>0</v>
      </c>
      <c r="AO1839">
        <v>1</v>
      </c>
      <c r="AP1839">
        <v>0</v>
      </c>
      <c r="AQ1839">
        <v>0</v>
      </c>
      <c r="AR1839">
        <v>0</v>
      </c>
      <c r="AS1839">
        <f>IF(AR1839&gt;0.75,AR1839,0)</f>
        <v>0</v>
      </c>
      <c r="AT1839">
        <v>0</v>
      </c>
      <c r="AV1839">
        <v>0</v>
      </c>
      <c r="AX1839">
        <v>1</v>
      </c>
      <c r="AY1839">
        <v>137478</v>
      </c>
    </row>
    <row r="1840" spans="1:51" ht="12.75" customHeight="1" x14ac:dyDescent="0.2">
      <c r="A1840" t="s">
        <v>76</v>
      </c>
      <c r="B1840">
        <v>2009</v>
      </c>
      <c r="E1840">
        <v>0</v>
      </c>
      <c r="F1840">
        <v>0</v>
      </c>
      <c r="G1840">
        <v>1</v>
      </c>
      <c r="H1840">
        <v>0</v>
      </c>
      <c r="I1840" s="1">
        <f>G1840+H1840</f>
        <v>1</v>
      </c>
      <c r="J1840">
        <v>0</v>
      </c>
      <c r="K1840">
        <v>1</v>
      </c>
      <c r="M1840">
        <v>0</v>
      </c>
      <c r="O1840">
        <v>1</v>
      </c>
      <c r="P1840">
        <v>1</v>
      </c>
      <c r="Q1840">
        <v>1</v>
      </c>
      <c r="R1840">
        <v>0</v>
      </c>
      <c r="T1840">
        <v>0</v>
      </c>
      <c r="U1840">
        <v>0</v>
      </c>
      <c r="V1840">
        <v>0</v>
      </c>
      <c r="W1840">
        <v>1</v>
      </c>
      <c r="X1840">
        <v>1</v>
      </c>
      <c r="Y1840">
        <v>1</v>
      </c>
      <c r="Z1840">
        <v>1</v>
      </c>
      <c r="AA1840">
        <v>0</v>
      </c>
      <c r="AB1840">
        <v>0</v>
      </c>
      <c r="AC1840" s="9">
        <v>1100000</v>
      </c>
      <c r="AD1840">
        <f>AC1840/AY1840</f>
        <v>2.1299007079015442</v>
      </c>
      <c r="AE1840">
        <f>1754.003</f>
        <v>1754.0029999999999</v>
      </c>
      <c r="AF1840">
        <f>AE1840/AY1840</f>
        <v>3.3962293012376656E-3</v>
      </c>
      <c r="AG1840">
        <f>LN(AE1840+1)/LN(AY1840)</f>
        <v>0.56787308551149351</v>
      </c>
      <c r="AH1840">
        <v>1</v>
      </c>
      <c r="AI1840">
        <v>0</v>
      </c>
      <c r="AJ1840">
        <v>1</v>
      </c>
      <c r="AK1840">
        <v>1</v>
      </c>
      <c r="AL1840">
        <v>1</v>
      </c>
      <c r="AM1840" s="1">
        <f>(AI1840+AK1840+AJ1840)*(0.75+0.25*AL1840)</f>
        <v>2</v>
      </c>
      <c r="AN1840">
        <v>0</v>
      </c>
      <c r="AO1840">
        <v>0</v>
      </c>
      <c r="AP1840">
        <v>0.5</v>
      </c>
      <c r="AQ1840">
        <v>1</v>
      </c>
      <c r="AR1840">
        <v>0</v>
      </c>
      <c r="AS1840">
        <f>IF(AR1840&gt;0.75,AR1840,0)</f>
        <v>0</v>
      </c>
      <c r="AT1840">
        <v>0</v>
      </c>
      <c r="AV1840">
        <v>0</v>
      </c>
      <c r="AX1840">
        <v>1</v>
      </c>
      <c r="AY1840">
        <v>516456</v>
      </c>
    </row>
    <row r="1841" spans="1:51" ht="12.75" customHeight="1" x14ac:dyDescent="0.2">
      <c r="A1841" t="s">
        <v>77</v>
      </c>
      <c r="B1841">
        <v>2009</v>
      </c>
      <c r="E1841">
        <v>0</v>
      </c>
      <c r="F1841">
        <v>0</v>
      </c>
      <c r="G1841">
        <v>1</v>
      </c>
      <c r="H1841">
        <v>0</v>
      </c>
      <c r="I1841" s="1">
        <f>G1841+H1841</f>
        <v>1</v>
      </c>
      <c r="J1841">
        <v>0</v>
      </c>
      <c r="K1841">
        <v>1</v>
      </c>
      <c r="M1841">
        <v>0</v>
      </c>
      <c r="O1841">
        <v>1</v>
      </c>
      <c r="P1841">
        <v>0</v>
      </c>
      <c r="Q1841">
        <v>1</v>
      </c>
      <c r="R1841">
        <v>1</v>
      </c>
      <c r="T1841">
        <v>0</v>
      </c>
      <c r="U1841">
        <v>1</v>
      </c>
      <c r="V1841">
        <v>0</v>
      </c>
      <c r="W1841">
        <v>1</v>
      </c>
      <c r="X1841">
        <v>0</v>
      </c>
      <c r="Y1841">
        <v>1</v>
      </c>
      <c r="Z1841">
        <v>1</v>
      </c>
      <c r="AA1841">
        <v>0</v>
      </c>
      <c r="AB1841">
        <v>0</v>
      </c>
      <c r="AC1841">
        <v>458</v>
      </c>
      <c r="AD1841">
        <f>AC1841/AY1841</f>
        <v>1.0485347985347985E-2</v>
      </c>
      <c r="AE1841">
        <v>470.34500000000003</v>
      </c>
      <c r="AF1841">
        <f>AE1841/AY1841</f>
        <v>1.0767971611721612E-2</v>
      </c>
      <c r="AG1841">
        <f>LN(AE1841+1)/LN(AY1841)</f>
        <v>0.57611553386056091</v>
      </c>
      <c r="AH1841">
        <v>0</v>
      </c>
      <c r="AI1841">
        <v>0</v>
      </c>
      <c r="AJ1841">
        <v>0</v>
      </c>
      <c r="AK1841">
        <v>0</v>
      </c>
      <c r="AL1841">
        <v>0</v>
      </c>
      <c r="AM1841" s="1">
        <f>(AI1841+AK1841+AJ1841)*(0.75+0.25*AL1841)</f>
        <v>0</v>
      </c>
      <c r="AN1841">
        <v>0</v>
      </c>
      <c r="AO1841">
        <v>0</v>
      </c>
      <c r="AP1841">
        <v>1</v>
      </c>
      <c r="AQ1841">
        <v>0</v>
      </c>
      <c r="AR1841">
        <v>0</v>
      </c>
      <c r="AS1841">
        <f>IF(AR1841&gt;0.75,AR1841,0)</f>
        <v>0</v>
      </c>
      <c r="AT1841">
        <v>0</v>
      </c>
      <c r="AV1841">
        <v>0</v>
      </c>
      <c r="AX1841">
        <v>1</v>
      </c>
      <c r="AY1841">
        <v>43680</v>
      </c>
    </row>
    <row r="1842" spans="1:51" ht="12.75" customHeight="1" x14ac:dyDescent="0.2">
      <c r="A1842" t="s">
        <v>78</v>
      </c>
      <c r="B1842">
        <v>2009</v>
      </c>
      <c r="E1842">
        <v>0</v>
      </c>
      <c r="F1842">
        <v>0</v>
      </c>
      <c r="G1842">
        <v>1</v>
      </c>
      <c r="H1842">
        <v>1</v>
      </c>
      <c r="I1842" s="1">
        <f>G1842+H1842</f>
        <v>2</v>
      </c>
      <c r="J1842">
        <v>0</v>
      </c>
      <c r="K1842">
        <v>1</v>
      </c>
      <c r="M1842">
        <v>0</v>
      </c>
      <c r="O1842">
        <v>1</v>
      </c>
      <c r="P1842">
        <v>1</v>
      </c>
      <c r="Q1842">
        <v>1</v>
      </c>
      <c r="R1842">
        <v>1</v>
      </c>
      <c r="T1842">
        <v>1</v>
      </c>
      <c r="U1842">
        <v>0</v>
      </c>
      <c r="V1842">
        <v>0</v>
      </c>
      <c r="W1842">
        <v>0</v>
      </c>
      <c r="X1842">
        <v>0</v>
      </c>
      <c r="Y1842">
        <v>0</v>
      </c>
      <c r="Z1842">
        <v>1</v>
      </c>
      <c r="AA1842">
        <v>0</v>
      </c>
      <c r="AB1842">
        <v>0</v>
      </c>
      <c r="AC1842">
        <v>36270</v>
      </c>
      <c r="AD1842">
        <f>AC1842/AY1842</f>
        <v>0.2427564604541895</v>
      </c>
      <c r="AE1842">
        <v>0</v>
      </c>
      <c r="AF1842">
        <f>AE1842/AY1842</f>
        <v>0</v>
      </c>
      <c r="AG1842">
        <f>LN(AE1842+1)/LN(AY1842)</f>
        <v>0</v>
      </c>
      <c r="AH1842">
        <v>1</v>
      </c>
      <c r="AI1842">
        <v>1</v>
      </c>
      <c r="AJ1842">
        <v>1</v>
      </c>
      <c r="AK1842">
        <v>1</v>
      </c>
      <c r="AL1842">
        <v>1</v>
      </c>
      <c r="AM1842" s="1">
        <f>(AI1842+AK1842+AJ1842)*(0.75+0.25*AL1842)</f>
        <v>3</v>
      </c>
      <c r="AN1842">
        <v>0</v>
      </c>
      <c r="AO1842">
        <v>0</v>
      </c>
      <c r="AP1842">
        <v>0.75</v>
      </c>
      <c r="AQ1842">
        <v>0</v>
      </c>
      <c r="AR1842">
        <v>2.25</v>
      </c>
      <c r="AS1842">
        <f>IF(AR1842&gt;0.75,AR1842,0)</f>
        <v>2.25</v>
      </c>
      <c r="AT1842">
        <v>0</v>
      </c>
      <c r="AV1842">
        <v>-1</v>
      </c>
      <c r="AX1842">
        <v>1</v>
      </c>
      <c r="AY1842">
        <v>149409</v>
      </c>
    </row>
    <row r="1843" spans="1:51" ht="12.75" customHeight="1" x14ac:dyDescent="0.2">
      <c r="A1843" t="s">
        <v>80</v>
      </c>
      <c r="B1843">
        <v>2009</v>
      </c>
      <c r="E1843">
        <v>0</v>
      </c>
      <c r="F1843">
        <v>0</v>
      </c>
      <c r="G1843">
        <v>1</v>
      </c>
      <c r="H1843">
        <v>0</v>
      </c>
      <c r="I1843" s="1">
        <f>G1843+H1843</f>
        <v>1</v>
      </c>
      <c r="J1843">
        <v>0</v>
      </c>
      <c r="K1843">
        <v>1</v>
      </c>
      <c r="M1843">
        <v>0</v>
      </c>
      <c r="O1843">
        <v>1</v>
      </c>
      <c r="P1843">
        <v>1</v>
      </c>
      <c r="Q1843">
        <v>1</v>
      </c>
      <c r="R1843">
        <v>1</v>
      </c>
      <c r="T1843">
        <v>0</v>
      </c>
      <c r="V1843">
        <v>1</v>
      </c>
      <c r="W1843">
        <v>0</v>
      </c>
      <c r="X1843">
        <v>1</v>
      </c>
      <c r="Y1843">
        <v>1</v>
      </c>
      <c r="Z1843">
        <v>1</v>
      </c>
      <c r="AA1843">
        <v>1</v>
      </c>
      <c r="AB1843">
        <v>0</v>
      </c>
      <c r="AC1843">
        <v>15907</v>
      </c>
      <c r="AD1843">
        <f>AC1843/AY1843</f>
        <v>0.50108994228976089</v>
      </c>
      <c r="AE1843">
        <v>101.898</v>
      </c>
      <c r="AF1843">
        <f>AE1843/AY1843</f>
        <v>3.2099115445679291E-3</v>
      </c>
      <c r="AG1843">
        <f>LN(AE1843+1)/LN(AY1843)</f>
        <v>0.44703538318238045</v>
      </c>
      <c r="AH1843">
        <v>1</v>
      </c>
      <c r="AI1843">
        <v>1</v>
      </c>
      <c r="AJ1843">
        <v>1</v>
      </c>
      <c r="AK1843">
        <v>1</v>
      </c>
      <c r="AL1843">
        <v>0</v>
      </c>
      <c r="AM1843" s="1">
        <f>(AI1843+AK1843+AJ1843)*(0.75+0.25*AL1843)</f>
        <v>2.25</v>
      </c>
      <c r="AN1843">
        <v>0</v>
      </c>
      <c r="AO1843">
        <v>0</v>
      </c>
      <c r="AP1843">
        <v>0</v>
      </c>
      <c r="AQ1843">
        <v>0</v>
      </c>
      <c r="AR1843">
        <v>2.25</v>
      </c>
      <c r="AS1843">
        <f>IF(AR1843&gt;0.75,AR1843,0)</f>
        <v>2.25</v>
      </c>
      <c r="AT1843">
        <v>0</v>
      </c>
      <c r="AV1843">
        <v>0</v>
      </c>
      <c r="AX1843">
        <v>1</v>
      </c>
      <c r="AY1843">
        <v>31744.799999999999</v>
      </c>
    </row>
    <row r="1844" spans="1:51" ht="12.75" customHeight="1" x14ac:dyDescent="0.2">
      <c r="A1844" t="s">
        <v>81</v>
      </c>
      <c r="B1844">
        <v>2009</v>
      </c>
      <c r="E1844">
        <v>0</v>
      </c>
      <c r="F1844">
        <v>0</v>
      </c>
      <c r="G1844">
        <v>1</v>
      </c>
      <c r="H1844">
        <v>1</v>
      </c>
      <c r="I1844" s="1">
        <f>G1844+H1844</f>
        <v>2</v>
      </c>
      <c r="J1844">
        <v>1</v>
      </c>
      <c r="K1844">
        <v>1</v>
      </c>
      <c r="M1844">
        <v>0</v>
      </c>
      <c r="O1844">
        <v>1</v>
      </c>
      <c r="P1844">
        <v>1</v>
      </c>
      <c r="Q1844">
        <v>1</v>
      </c>
      <c r="R1844">
        <v>0</v>
      </c>
      <c r="T1844">
        <v>0</v>
      </c>
      <c r="U1844">
        <v>1</v>
      </c>
      <c r="V1844">
        <v>0</v>
      </c>
      <c r="W1844">
        <v>0</v>
      </c>
      <c r="X1844">
        <v>0</v>
      </c>
      <c r="Y1844">
        <v>0</v>
      </c>
      <c r="Z1844">
        <v>1</v>
      </c>
      <c r="AA1844">
        <v>0</v>
      </c>
      <c r="AB1844">
        <v>0</v>
      </c>
      <c r="AC1844">
        <v>5104</v>
      </c>
      <c r="AD1844">
        <f>AC1844/AY1844</f>
        <v>2.3432837191365109E-2</v>
      </c>
      <c r="AE1844">
        <v>0</v>
      </c>
      <c r="AF1844">
        <f>AE1844/AY1844</f>
        <v>0</v>
      </c>
      <c r="AG1844">
        <f>LN(AE1844+1)/LN(AY1844)</f>
        <v>0</v>
      </c>
      <c r="AH1844">
        <v>0.5</v>
      </c>
      <c r="AI1844">
        <v>1</v>
      </c>
      <c r="AJ1844">
        <v>1</v>
      </c>
      <c r="AK1844">
        <v>1</v>
      </c>
      <c r="AL1844">
        <v>1</v>
      </c>
      <c r="AM1844" s="1">
        <f>(AI1844+AK1844+AJ1844)*(0.75+0.25*AL1844)</f>
        <v>3</v>
      </c>
      <c r="AN1844">
        <v>0</v>
      </c>
      <c r="AO1844">
        <v>0</v>
      </c>
      <c r="AP1844">
        <v>0.75</v>
      </c>
      <c r="AQ1844">
        <v>0</v>
      </c>
      <c r="AR1844">
        <v>0.5</v>
      </c>
      <c r="AS1844">
        <f>IF(AR1844&gt;0.75,AR1844,0)</f>
        <v>0</v>
      </c>
      <c r="AT1844">
        <v>0</v>
      </c>
      <c r="AV1844">
        <v>0</v>
      </c>
      <c r="AX1844">
        <v>1</v>
      </c>
      <c r="AY1844">
        <v>217814</v>
      </c>
    </row>
    <row r="1845" spans="1:51" ht="12.75" customHeight="1" x14ac:dyDescent="0.2">
      <c r="A1845" t="s">
        <v>82</v>
      </c>
      <c r="B1845">
        <v>2009</v>
      </c>
      <c r="E1845">
        <v>1</v>
      </c>
      <c r="F1845">
        <v>0</v>
      </c>
      <c r="G1845">
        <v>1</v>
      </c>
      <c r="H1845">
        <v>1</v>
      </c>
      <c r="I1845" s="1">
        <f>G1845+H1845</f>
        <v>2</v>
      </c>
      <c r="J1845">
        <v>0</v>
      </c>
      <c r="K1845">
        <v>1</v>
      </c>
      <c r="M1845">
        <v>0</v>
      </c>
      <c r="O1845">
        <v>1</v>
      </c>
      <c r="P1845">
        <v>0</v>
      </c>
      <c r="Q1845">
        <v>1</v>
      </c>
      <c r="R1845">
        <v>0</v>
      </c>
      <c r="T1845">
        <v>1</v>
      </c>
      <c r="U1845">
        <v>0</v>
      </c>
      <c r="V1845">
        <v>0</v>
      </c>
      <c r="W1845">
        <v>0</v>
      </c>
      <c r="X1845">
        <v>0</v>
      </c>
      <c r="Y1845">
        <v>1</v>
      </c>
      <c r="Z1845">
        <v>1</v>
      </c>
      <c r="AA1845">
        <v>0</v>
      </c>
      <c r="AB1845">
        <v>0</v>
      </c>
      <c r="AC1845">
        <v>53038</v>
      </c>
      <c r="AD1845">
        <f>AC1845/AY1845</f>
        <v>5.6285086648767392E-2</v>
      </c>
      <c r="AE1845">
        <v>0</v>
      </c>
      <c r="AF1845">
        <f>AE1845/AY1845</f>
        <v>0</v>
      </c>
      <c r="AG1845">
        <f>LN(AE1845+1)/LN(AY1845)</f>
        <v>0</v>
      </c>
      <c r="AH1845">
        <v>1</v>
      </c>
      <c r="AI1845">
        <v>1</v>
      </c>
      <c r="AJ1845">
        <v>1</v>
      </c>
      <c r="AK1845">
        <v>1</v>
      </c>
      <c r="AL1845">
        <v>0</v>
      </c>
      <c r="AM1845" s="1">
        <f>(AI1845+AK1845+AJ1845)*(0.75+0.25*AL1845)</f>
        <v>2.25</v>
      </c>
      <c r="AN1845">
        <v>0</v>
      </c>
      <c r="AO1845">
        <v>0</v>
      </c>
      <c r="AP1845">
        <v>0.5</v>
      </c>
      <c r="AQ1845">
        <v>0</v>
      </c>
      <c r="AR1845">
        <v>0.5</v>
      </c>
      <c r="AS1845">
        <f>IF(AR1845&gt;0.75,AR1845,0)</f>
        <v>0</v>
      </c>
      <c r="AT1845">
        <v>0</v>
      </c>
      <c r="AV1845">
        <v>1</v>
      </c>
      <c r="AX1845">
        <v>1</v>
      </c>
      <c r="AY1845">
        <v>942310</v>
      </c>
    </row>
    <row r="1846" spans="1:51" ht="12.75" customHeight="1" x14ac:dyDescent="0.2">
      <c r="A1846" t="s">
        <v>83</v>
      </c>
      <c r="B1846">
        <v>2009</v>
      </c>
      <c r="E1846">
        <v>0</v>
      </c>
      <c r="F1846">
        <v>1</v>
      </c>
      <c r="G1846">
        <v>1</v>
      </c>
      <c r="H1846">
        <v>0</v>
      </c>
      <c r="I1846" s="1">
        <f>G1846+H1846</f>
        <v>1</v>
      </c>
      <c r="J1846">
        <v>0</v>
      </c>
      <c r="K1846">
        <v>1</v>
      </c>
      <c r="M1846">
        <v>0</v>
      </c>
      <c r="O1846">
        <v>1</v>
      </c>
      <c r="P1846">
        <v>1</v>
      </c>
      <c r="Q1846">
        <v>1</v>
      </c>
      <c r="R1846">
        <v>0</v>
      </c>
      <c r="T1846">
        <v>0</v>
      </c>
      <c r="U1846">
        <v>1</v>
      </c>
      <c r="V1846">
        <v>0</v>
      </c>
      <c r="W1846">
        <v>0</v>
      </c>
      <c r="X1846">
        <v>0</v>
      </c>
      <c r="Y1846">
        <v>0</v>
      </c>
      <c r="Z1846">
        <v>0</v>
      </c>
      <c r="AA1846">
        <v>0</v>
      </c>
      <c r="AB1846">
        <v>0</v>
      </c>
      <c r="AC1846">
        <v>0</v>
      </c>
      <c r="AD1846">
        <f>AC1846/AY1846</f>
        <v>0</v>
      </c>
      <c r="AE1846">
        <v>0</v>
      </c>
      <c r="AF1846">
        <f>AE1846/AY1846</f>
        <v>0</v>
      </c>
      <c r="AG1846">
        <f>LN(AE1846+1)/LN(AY1846)</f>
        <v>0</v>
      </c>
      <c r="AH1846">
        <v>1</v>
      </c>
      <c r="AI1846">
        <v>0</v>
      </c>
      <c r="AJ1846">
        <v>1</v>
      </c>
      <c r="AK1846">
        <v>1</v>
      </c>
      <c r="AL1846">
        <v>0</v>
      </c>
      <c r="AM1846" s="1">
        <f>(AI1846+AK1846+AJ1846)*(0.75+0.25*AL1846)</f>
        <v>1.5</v>
      </c>
      <c r="AN1846">
        <v>0</v>
      </c>
      <c r="AO1846">
        <v>0</v>
      </c>
      <c r="AP1846">
        <v>0.25</v>
      </c>
      <c r="AQ1846">
        <v>1</v>
      </c>
      <c r="AR1846">
        <v>0</v>
      </c>
      <c r="AS1846">
        <f>IF(AR1846&gt;0.75,AR1846,0)</f>
        <v>0</v>
      </c>
      <c r="AT1846">
        <v>0</v>
      </c>
      <c r="AV1846">
        <v>1</v>
      </c>
      <c r="AX1846">
        <v>1</v>
      </c>
      <c r="AY1846">
        <v>89943.1</v>
      </c>
    </row>
    <row r="1847" spans="1:51" ht="12.75" customHeight="1" x14ac:dyDescent="0.2">
      <c r="A1847" t="s">
        <v>84</v>
      </c>
      <c r="B1847">
        <v>2009</v>
      </c>
      <c r="E1847">
        <v>0</v>
      </c>
      <c r="F1847">
        <v>0</v>
      </c>
      <c r="G1847">
        <v>1</v>
      </c>
      <c r="H1847">
        <v>0</v>
      </c>
      <c r="I1847" s="1">
        <f>G1847+H1847</f>
        <v>1</v>
      </c>
      <c r="J1847">
        <v>1</v>
      </c>
      <c r="K1847">
        <v>1</v>
      </c>
      <c r="M1847">
        <v>0</v>
      </c>
      <c r="O1847">
        <v>1</v>
      </c>
      <c r="P1847">
        <v>1</v>
      </c>
      <c r="Q1847">
        <v>1</v>
      </c>
      <c r="R1847">
        <v>0</v>
      </c>
      <c r="T1847">
        <v>0</v>
      </c>
      <c r="U1847">
        <v>0</v>
      </c>
      <c r="V1847">
        <v>0</v>
      </c>
      <c r="W1847">
        <v>0</v>
      </c>
      <c r="X1847">
        <v>0</v>
      </c>
      <c r="Y1847">
        <v>0</v>
      </c>
      <c r="Z1847">
        <v>1</v>
      </c>
      <c r="AA1847">
        <v>0</v>
      </c>
      <c r="AB1847">
        <v>0</v>
      </c>
      <c r="AC1847">
        <v>43</v>
      </c>
      <c r="AD1847">
        <f>AC1847/AY1847</f>
        <v>1.7282541417811468E-3</v>
      </c>
      <c r="AE1847">
        <v>0</v>
      </c>
      <c r="AF1847">
        <f>AE1847/AY1847</f>
        <v>0</v>
      </c>
      <c r="AG1847">
        <f>LN(AE1847+1)/LN(AY1847)</f>
        <v>0</v>
      </c>
      <c r="AH1847">
        <v>1</v>
      </c>
      <c r="AI1847">
        <v>0</v>
      </c>
      <c r="AJ1847">
        <v>0</v>
      </c>
      <c r="AK1847">
        <v>1</v>
      </c>
      <c r="AL1847">
        <v>1</v>
      </c>
      <c r="AM1847" s="1">
        <f>(AI1847+AK1847+AJ1847)*(0.75+0.25*AL1847)</f>
        <v>1</v>
      </c>
      <c r="AN1847">
        <v>0</v>
      </c>
      <c r="AO1847">
        <v>0</v>
      </c>
      <c r="AP1847">
        <v>0</v>
      </c>
      <c r="AQ1847">
        <v>0</v>
      </c>
      <c r="AR1847">
        <v>1.5</v>
      </c>
      <c r="AS1847">
        <f>IF(AR1847&gt;0.75,AR1847,0)</f>
        <v>1.5</v>
      </c>
      <c r="AT1847">
        <v>0</v>
      </c>
      <c r="AV1847">
        <v>0</v>
      </c>
      <c r="AX1847">
        <v>0</v>
      </c>
      <c r="AY1847">
        <v>24880.6</v>
      </c>
    </row>
    <row r="1848" spans="1:51" ht="12.75" customHeight="1" x14ac:dyDescent="0.2">
      <c r="A1848" t="s">
        <v>85</v>
      </c>
      <c r="B1848">
        <v>2009</v>
      </c>
      <c r="E1848">
        <v>0</v>
      </c>
      <c r="F1848">
        <v>0</v>
      </c>
      <c r="G1848">
        <v>1</v>
      </c>
      <c r="H1848">
        <v>0</v>
      </c>
      <c r="I1848" s="1">
        <f>G1848+H1848</f>
        <v>1</v>
      </c>
      <c r="J1848">
        <v>1</v>
      </c>
      <c r="K1848">
        <v>1</v>
      </c>
      <c r="M1848">
        <v>0</v>
      </c>
      <c r="O1848">
        <v>0</v>
      </c>
      <c r="P1848">
        <v>1</v>
      </c>
      <c r="Q1848">
        <v>1</v>
      </c>
      <c r="R1848">
        <v>2</v>
      </c>
      <c r="T1848">
        <v>1</v>
      </c>
      <c r="U1848">
        <v>1</v>
      </c>
      <c r="V1848">
        <v>0</v>
      </c>
      <c r="W1848">
        <v>0</v>
      </c>
      <c r="X1848">
        <v>0</v>
      </c>
      <c r="Y1848">
        <v>1</v>
      </c>
      <c r="Z1848">
        <v>1</v>
      </c>
      <c r="AA1848">
        <v>0</v>
      </c>
      <c r="AB1848">
        <v>0</v>
      </c>
      <c r="AC1848">
        <v>16096</v>
      </c>
      <c r="AD1848">
        <f>AC1848/AY1848</f>
        <v>4.5880163157339657E-2</v>
      </c>
      <c r="AE1848">
        <v>0</v>
      </c>
      <c r="AF1848">
        <f>AE1848/AY1848</f>
        <v>0</v>
      </c>
      <c r="AG1848">
        <f>LN(AE1848+1)/LN(AY1848)</f>
        <v>0</v>
      </c>
      <c r="AH1848">
        <v>0.5</v>
      </c>
      <c r="AI1848">
        <v>0</v>
      </c>
      <c r="AJ1848">
        <v>1</v>
      </c>
      <c r="AK1848">
        <v>1</v>
      </c>
      <c r="AL1848">
        <v>1</v>
      </c>
      <c r="AM1848" s="1">
        <f>(AI1848+AK1848+AJ1848)*(0.75+0.25*AL1848)</f>
        <v>2</v>
      </c>
      <c r="AN1848">
        <v>0</v>
      </c>
      <c r="AO1848">
        <v>0</v>
      </c>
      <c r="AP1848">
        <v>0.5</v>
      </c>
      <c r="AQ1848">
        <v>0.5</v>
      </c>
      <c r="AR1848">
        <v>0.5</v>
      </c>
      <c r="AS1848">
        <f>IF(AR1848&gt;0.75,AR1848,0)</f>
        <v>0</v>
      </c>
      <c r="AT1848">
        <v>0</v>
      </c>
      <c r="AV1848">
        <v>0</v>
      </c>
      <c r="AX1848">
        <v>1</v>
      </c>
      <c r="AY1848">
        <v>350827</v>
      </c>
    </row>
    <row r="1849" spans="1:51" ht="12.75" customHeight="1" x14ac:dyDescent="0.2">
      <c r="A1849" t="s">
        <v>86</v>
      </c>
      <c r="B1849">
        <v>2009</v>
      </c>
      <c r="E1849">
        <v>0</v>
      </c>
      <c r="F1849">
        <v>1</v>
      </c>
      <c r="G1849">
        <v>1</v>
      </c>
      <c r="H1849">
        <v>1</v>
      </c>
      <c r="I1849" s="1">
        <f>G1849+H1849</f>
        <v>2</v>
      </c>
      <c r="J1849">
        <v>1</v>
      </c>
      <c r="K1849">
        <v>1</v>
      </c>
      <c r="M1849">
        <v>1</v>
      </c>
      <c r="O1849">
        <v>1</v>
      </c>
      <c r="P1849">
        <v>0</v>
      </c>
      <c r="Q1849">
        <v>1</v>
      </c>
      <c r="R1849">
        <v>0</v>
      </c>
      <c r="T1849">
        <v>1</v>
      </c>
      <c r="U1849">
        <v>1</v>
      </c>
      <c r="V1849">
        <v>1</v>
      </c>
      <c r="W1849">
        <v>0</v>
      </c>
      <c r="X1849">
        <v>0</v>
      </c>
      <c r="Y1849">
        <v>1</v>
      </c>
      <c r="Z1849">
        <v>1</v>
      </c>
      <c r="AA1849">
        <v>0</v>
      </c>
      <c r="AB1849">
        <v>0</v>
      </c>
      <c r="AC1849">
        <v>41421</v>
      </c>
      <c r="AD1849">
        <f>AC1849/AY1849</f>
        <v>0.14470117239355532</v>
      </c>
      <c r="AE1849">
        <v>0</v>
      </c>
      <c r="AF1849">
        <f>AE1849/AY1849</f>
        <v>0</v>
      </c>
      <c r="AG1849">
        <f>LN(AE1849+1)/LN(AY1849)</f>
        <v>0</v>
      </c>
      <c r="AH1849">
        <v>1</v>
      </c>
      <c r="AI1849">
        <v>0</v>
      </c>
      <c r="AJ1849">
        <v>1</v>
      </c>
      <c r="AK1849">
        <v>1</v>
      </c>
      <c r="AL1849">
        <v>0</v>
      </c>
      <c r="AM1849" s="1">
        <f>(AI1849+AK1849+AJ1849)*(0.75+0.25*AL1849)</f>
        <v>1.5</v>
      </c>
      <c r="AN1849">
        <v>0</v>
      </c>
      <c r="AO1849">
        <v>1</v>
      </c>
      <c r="AP1849">
        <v>0</v>
      </c>
      <c r="AQ1849">
        <v>1</v>
      </c>
      <c r="AR1849">
        <v>0</v>
      </c>
      <c r="AS1849">
        <f>IF(AR1849&gt;0.75,AR1849,0)</f>
        <v>0</v>
      </c>
      <c r="AT1849">
        <v>0</v>
      </c>
      <c r="AV1849">
        <v>1</v>
      </c>
      <c r="AX1849">
        <v>1</v>
      </c>
      <c r="AY1849">
        <v>286252</v>
      </c>
    </row>
    <row r="1850" spans="1:51" ht="12.75" customHeight="1" x14ac:dyDescent="0.2">
      <c r="A1850" t="s">
        <v>87</v>
      </c>
      <c r="B1850">
        <v>2009</v>
      </c>
      <c r="E1850">
        <v>0</v>
      </c>
      <c r="F1850">
        <v>0</v>
      </c>
      <c r="G1850">
        <v>1</v>
      </c>
      <c r="H1850">
        <v>0</v>
      </c>
      <c r="I1850" s="1">
        <f>G1850+H1850</f>
        <v>1</v>
      </c>
      <c r="J1850">
        <v>1</v>
      </c>
      <c r="K1850">
        <v>1</v>
      </c>
      <c r="M1850">
        <v>0</v>
      </c>
      <c r="O1850">
        <v>0</v>
      </c>
      <c r="P1850">
        <v>1</v>
      </c>
      <c r="Q1850">
        <v>1</v>
      </c>
      <c r="R1850">
        <v>1</v>
      </c>
      <c r="T1850">
        <v>0</v>
      </c>
      <c r="U1850">
        <v>0</v>
      </c>
      <c r="V1850">
        <v>0</v>
      </c>
      <c r="W1850">
        <v>1</v>
      </c>
      <c r="X1850">
        <v>1</v>
      </c>
      <c r="Y1850">
        <v>1</v>
      </c>
      <c r="Z1850">
        <v>1</v>
      </c>
      <c r="AA1850">
        <v>1</v>
      </c>
      <c r="AB1850">
        <v>0</v>
      </c>
      <c r="AC1850">
        <v>1313</v>
      </c>
      <c r="AD1850">
        <f>AC1850/AY1850</f>
        <v>2.2715948568185908E-2</v>
      </c>
      <c r="AH1850">
        <v>0</v>
      </c>
      <c r="AI1850">
        <v>0</v>
      </c>
      <c r="AJ1850">
        <v>1</v>
      </c>
      <c r="AK1850">
        <v>1</v>
      </c>
      <c r="AL1850">
        <v>1</v>
      </c>
      <c r="AM1850" s="1">
        <f>(AI1850+AK1850+AJ1850)*(0.75+0.25*AL1850)</f>
        <v>2</v>
      </c>
      <c r="AN1850">
        <v>0</v>
      </c>
      <c r="AO1850">
        <v>0</v>
      </c>
      <c r="AP1850">
        <v>0</v>
      </c>
      <c r="AQ1850">
        <v>0</v>
      </c>
      <c r="AR1850">
        <v>0</v>
      </c>
      <c r="AS1850">
        <f>IF(AR1850&gt;0.75,AR1850,0)</f>
        <v>0</v>
      </c>
      <c r="AT1850">
        <v>0</v>
      </c>
      <c r="AV1850">
        <v>0</v>
      </c>
      <c r="AX1850">
        <v>0</v>
      </c>
      <c r="AY1850">
        <v>57800.800000000003</v>
      </c>
    </row>
    <row r="1851" spans="1:51" ht="12.75" customHeight="1" x14ac:dyDescent="0.2">
      <c r="A1851" t="s">
        <v>88</v>
      </c>
      <c r="B1851">
        <v>2009</v>
      </c>
      <c r="E1851">
        <v>0</v>
      </c>
      <c r="F1851">
        <v>0</v>
      </c>
      <c r="G1851">
        <v>1</v>
      </c>
      <c r="H1851">
        <v>1</v>
      </c>
      <c r="I1851" s="1">
        <f>G1851+H1851</f>
        <v>2</v>
      </c>
      <c r="J1851">
        <v>0</v>
      </c>
      <c r="K1851">
        <v>1</v>
      </c>
      <c r="M1851">
        <v>0</v>
      </c>
      <c r="O1851">
        <v>1</v>
      </c>
      <c r="P1851">
        <v>0</v>
      </c>
      <c r="Q1851">
        <v>1</v>
      </c>
      <c r="R1851">
        <v>2</v>
      </c>
      <c r="T1851">
        <v>0</v>
      </c>
      <c r="U1851">
        <v>1</v>
      </c>
      <c r="V1851">
        <v>1</v>
      </c>
      <c r="W1851">
        <v>0</v>
      </c>
      <c r="X1851">
        <v>0</v>
      </c>
      <c r="Y1851">
        <v>1</v>
      </c>
      <c r="Z1851">
        <v>1</v>
      </c>
      <c r="AA1851">
        <v>0</v>
      </c>
      <c r="AB1851">
        <v>0</v>
      </c>
      <c r="AC1851">
        <v>970</v>
      </c>
      <c r="AD1851">
        <f>AC1851/AY1851</f>
        <v>4.4576796169152853E-3</v>
      </c>
      <c r="AE1851">
        <v>0</v>
      </c>
      <c r="AF1851">
        <f>AE1851/AY1851</f>
        <v>0</v>
      </c>
      <c r="AG1851">
        <f>LN(AE1851+1)/LN(AY1851)</f>
        <v>0</v>
      </c>
      <c r="AH1851">
        <v>0</v>
      </c>
      <c r="AI1851">
        <v>0</v>
      </c>
      <c r="AJ1851">
        <v>1</v>
      </c>
      <c r="AK1851">
        <v>1</v>
      </c>
      <c r="AL1851">
        <v>1</v>
      </c>
      <c r="AM1851" s="1">
        <f>(AI1851+AK1851+AJ1851)*(0.75+0.25*AL1851)</f>
        <v>2</v>
      </c>
      <c r="AN1851">
        <v>0</v>
      </c>
      <c r="AO1851">
        <v>0</v>
      </c>
      <c r="AP1851">
        <v>0</v>
      </c>
      <c r="AQ1851">
        <v>0</v>
      </c>
      <c r="AR1851">
        <v>0</v>
      </c>
      <c r="AS1851">
        <f>IF(AR1851&gt;0.75,AR1851,0)</f>
        <v>0</v>
      </c>
      <c r="AT1851">
        <v>0</v>
      </c>
      <c r="AV1851">
        <v>1</v>
      </c>
      <c r="AX1851">
        <v>1</v>
      </c>
      <c r="AY1851">
        <v>217602</v>
      </c>
    </row>
    <row r="1852" spans="1:51" ht="12.75" customHeight="1" x14ac:dyDescent="0.2">
      <c r="A1852" t="s">
        <v>89</v>
      </c>
      <c r="B1852">
        <v>2009</v>
      </c>
      <c r="E1852">
        <v>0</v>
      </c>
      <c r="F1852">
        <v>0</v>
      </c>
      <c r="G1852">
        <v>1</v>
      </c>
      <c r="H1852">
        <v>0</v>
      </c>
      <c r="I1852" s="1">
        <f>G1852+H1852</f>
        <v>1</v>
      </c>
      <c r="J1852">
        <v>0</v>
      </c>
      <c r="K1852">
        <v>1</v>
      </c>
      <c r="M1852">
        <v>0</v>
      </c>
      <c r="O1852">
        <v>1</v>
      </c>
      <c r="P1852">
        <v>0</v>
      </c>
      <c r="Q1852">
        <v>1</v>
      </c>
      <c r="R1852">
        <v>0</v>
      </c>
      <c r="T1852">
        <v>1</v>
      </c>
      <c r="U1852">
        <v>1</v>
      </c>
      <c r="V1852">
        <v>0</v>
      </c>
      <c r="W1852">
        <v>0</v>
      </c>
      <c r="X1852">
        <v>0</v>
      </c>
      <c r="Y1852">
        <v>1</v>
      </c>
      <c r="Z1852">
        <v>1</v>
      </c>
      <c r="AA1852">
        <v>0</v>
      </c>
      <c r="AB1852">
        <v>0</v>
      </c>
      <c r="AC1852">
        <v>0</v>
      </c>
      <c r="AD1852">
        <f>AC1852/AY1852</f>
        <v>0</v>
      </c>
      <c r="AE1852">
        <v>0</v>
      </c>
      <c r="AF1852">
        <f>AE1852/AY1852</f>
        <v>0</v>
      </c>
      <c r="AG1852">
        <f>LN(AE1852+1)/LN(AY1852)</f>
        <v>0</v>
      </c>
      <c r="AH1852">
        <v>0</v>
      </c>
      <c r="AI1852">
        <v>1</v>
      </c>
      <c r="AJ1852">
        <v>1</v>
      </c>
      <c r="AK1852">
        <v>1</v>
      </c>
      <c r="AL1852">
        <v>1</v>
      </c>
      <c r="AM1852" s="1">
        <f>(AI1852+AK1852+AJ1852)*(0.75+0.25*AL1852)</f>
        <v>3</v>
      </c>
      <c r="AN1852">
        <v>0</v>
      </c>
      <c r="AO1852">
        <v>0</v>
      </c>
      <c r="AP1852">
        <v>0</v>
      </c>
      <c r="AQ1852">
        <v>1</v>
      </c>
      <c r="AR1852">
        <v>0</v>
      </c>
      <c r="AS1852">
        <f>IF(AR1852&gt;0.75,AR1852,0)</f>
        <v>0</v>
      </c>
      <c r="AT1852">
        <v>0</v>
      </c>
      <c r="AV1852">
        <v>0</v>
      </c>
      <c r="AX1852">
        <v>1</v>
      </c>
      <c r="AY1852">
        <v>25789.5</v>
      </c>
    </row>
    <row r="1853" spans="1:51" ht="12.75" customHeight="1" x14ac:dyDescent="0.2">
      <c r="A1853" t="s">
        <v>34</v>
      </c>
      <c r="B1853">
        <v>2010</v>
      </c>
      <c r="C1853">
        <v>4</v>
      </c>
      <c r="D1853">
        <v>4</v>
      </c>
      <c r="E1853">
        <v>0</v>
      </c>
      <c r="F1853">
        <v>0</v>
      </c>
      <c r="G1853">
        <v>1</v>
      </c>
      <c r="H1853">
        <v>1</v>
      </c>
      <c r="I1853" s="1">
        <f>G1853+H1853</f>
        <v>2</v>
      </c>
      <c r="J1853">
        <v>1</v>
      </c>
      <c r="K1853">
        <v>1</v>
      </c>
      <c r="L1853">
        <v>1</v>
      </c>
      <c r="M1853">
        <v>0</v>
      </c>
      <c r="N1853">
        <v>0</v>
      </c>
      <c r="O1853">
        <v>1</v>
      </c>
      <c r="P1853">
        <v>1</v>
      </c>
      <c r="Q1853">
        <v>1</v>
      </c>
      <c r="R1853">
        <v>0</v>
      </c>
      <c r="S1853">
        <v>0</v>
      </c>
      <c r="T1853">
        <v>1</v>
      </c>
      <c r="U1853">
        <v>0</v>
      </c>
      <c r="V1853">
        <v>0</v>
      </c>
      <c r="W1853">
        <v>0</v>
      </c>
      <c r="X1853">
        <v>0</v>
      </c>
      <c r="Y1853">
        <v>1</v>
      </c>
      <c r="Z1853">
        <v>1</v>
      </c>
      <c r="AA1853">
        <v>0</v>
      </c>
      <c r="AB1853">
        <v>0</v>
      </c>
      <c r="AC1853">
        <v>5070</v>
      </c>
      <c r="AD1853">
        <f>AC1853/AY1853</f>
        <v>3.1976285831414965E-2</v>
      </c>
      <c r="AE1853">
        <v>0</v>
      </c>
      <c r="AF1853">
        <f>AE1853/AY1853</f>
        <v>0</v>
      </c>
      <c r="AG1853">
        <f>LN(AE1853+1)/LN(AY1853)</f>
        <v>0</v>
      </c>
      <c r="AH1853">
        <v>0</v>
      </c>
      <c r="AI1853">
        <v>1</v>
      </c>
      <c r="AJ1853">
        <v>1</v>
      </c>
      <c r="AK1853">
        <v>1</v>
      </c>
      <c r="AL1853">
        <v>0</v>
      </c>
      <c r="AM1853" s="1">
        <f>(AI1853+AK1853+AJ1853)*(0.75+0.25*AL1853)</f>
        <v>2.25</v>
      </c>
      <c r="AN1853">
        <v>0</v>
      </c>
      <c r="AO1853">
        <v>0</v>
      </c>
      <c r="AP1853">
        <v>1</v>
      </c>
      <c r="AQ1853">
        <v>0</v>
      </c>
      <c r="AR1853">
        <v>2.25</v>
      </c>
      <c r="AS1853">
        <f>IF(AR1853&gt;0.75,AR1853,0)</f>
        <v>2.25</v>
      </c>
      <c r="AT1853">
        <v>0</v>
      </c>
      <c r="AU1853">
        <v>0</v>
      </c>
      <c r="AV1853">
        <v>0</v>
      </c>
      <c r="AW1853">
        <v>0</v>
      </c>
      <c r="AX1853">
        <v>0</v>
      </c>
      <c r="AY1853">
        <v>158555</v>
      </c>
    </row>
    <row r="1854" spans="1:51" ht="12.75" customHeight="1" x14ac:dyDescent="0.2">
      <c r="A1854" t="s">
        <v>35</v>
      </c>
      <c r="B1854">
        <v>2010</v>
      </c>
      <c r="C1854">
        <v>5</v>
      </c>
      <c r="D1854">
        <v>5</v>
      </c>
      <c r="E1854">
        <v>0</v>
      </c>
      <c r="F1854">
        <v>0</v>
      </c>
      <c r="G1854">
        <v>1</v>
      </c>
      <c r="H1854">
        <v>1</v>
      </c>
      <c r="I1854" s="1">
        <f>G1854+H1854</f>
        <v>2</v>
      </c>
      <c r="J1854">
        <v>0</v>
      </c>
      <c r="K1854">
        <v>1</v>
      </c>
      <c r="L1854">
        <v>0</v>
      </c>
      <c r="M1854">
        <v>0</v>
      </c>
      <c r="N1854">
        <v>2</v>
      </c>
      <c r="O1854">
        <v>1</v>
      </c>
      <c r="P1854">
        <v>0</v>
      </c>
      <c r="Q1854">
        <v>1</v>
      </c>
      <c r="R1854">
        <v>0</v>
      </c>
      <c r="S1854">
        <v>0</v>
      </c>
      <c r="T1854">
        <v>1</v>
      </c>
      <c r="U1854">
        <v>1</v>
      </c>
      <c r="V1854">
        <v>0</v>
      </c>
      <c r="W1854">
        <v>0</v>
      </c>
      <c r="X1854">
        <v>0</v>
      </c>
      <c r="Y1854">
        <v>0</v>
      </c>
      <c r="Z1854">
        <v>1</v>
      </c>
      <c r="AA1854">
        <v>0</v>
      </c>
      <c r="AB1854">
        <v>0</v>
      </c>
      <c r="AC1854">
        <v>10022</v>
      </c>
      <c r="AD1854">
        <f>AC1854/AY1854</f>
        <v>0.31762028814644377</v>
      </c>
      <c r="AE1854">
        <v>0</v>
      </c>
      <c r="AF1854">
        <f>AE1854/AY1854</f>
        <v>0</v>
      </c>
      <c r="AG1854">
        <f>LN(AE1854+1)/LN(AY1854)</f>
        <v>0</v>
      </c>
      <c r="AH1854">
        <v>0.5</v>
      </c>
      <c r="AI1854">
        <v>1</v>
      </c>
      <c r="AJ1854">
        <v>1</v>
      </c>
      <c r="AK1854">
        <v>1</v>
      </c>
      <c r="AL1854">
        <v>1</v>
      </c>
      <c r="AM1854" s="1">
        <f>(AI1854+AK1854+AJ1854)*(0.75+0.25*AL1854)</f>
        <v>3</v>
      </c>
      <c r="AN1854">
        <v>0</v>
      </c>
      <c r="AO1854">
        <v>0</v>
      </c>
      <c r="AP1854">
        <v>0</v>
      </c>
      <c r="AQ1854">
        <v>1</v>
      </c>
      <c r="AR1854">
        <v>2</v>
      </c>
      <c r="AS1854">
        <f>IF(AR1854&gt;0.75,AR1854,0)</f>
        <v>2</v>
      </c>
      <c r="AT1854">
        <v>0</v>
      </c>
      <c r="AU1854">
        <v>0</v>
      </c>
      <c r="AV1854">
        <v>0</v>
      </c>
      <c r="AW1854">
        <v>0</v>
      </c>
      <c r="AX1854">
        <v>1</v>
      </c>
      <c r="AY1854">
        <v>31553.4</v>
      </c>
    </row>
    <row r="1855" spans="1:51" ht="12.75" customHeight="1" x14ac:dyDescent="0.2">
      <c r="A1855" t="s">
        <v>36</v>
      </c>
      <c r="B1855">
        <v>2010</v>
      </c>
      <c r="C1855" t="s">
        <v>37</v>
      </c>
      <c r="D1855">
        <v>49</v>
      </c>
      <c r="E1855">
        <v>0</v>
      </c>
      <c r="F1855">
        <v>0</v>
      </c>
      <c r="G1855">
        <v>1</v>
      </c>
      <c r="H1855">
        <v>0</v>
      </c>
      <c r="I1855" s="1">
        <f>G1855+H1855</f>
        <v>1</v>
      </c>
      <c r="J1855">
        <v>0</v>
      </c>
      <c r="K1855">
        <v>1</v>
      </c>
      <c r="L1855">
        <v>0</v>
      </c>
      <c r="M1855">
        <v>0</v>
      </c>
      <c r="N1855">
        <v>0</v>
      </c>
      <c r="O1855">
        <v>1</v>
      </c>
      <c r="P1855">
        <v>1</v>
      </c>
      <c r="Q1855">
        <v>1</v>
      </c>
      <c r="R1855">
        <v>0</v>
      </c>
      <c r="S1855">
        <v>0</v>
      </c>
      <c r="T1855">
        <v>1</v>
      </c>
      <c r="U1855">
        <v>1</v>
      </c>
      <c r="V1855">
        <v>0</v>
      </c>
      <c r="W1855">
        <v>0</v>
      </c>
      <c r="X1855">
        <v>0</v>
      </c>
      <c r="Y1855">
        <v>1</v>
      </c>
      <c r="Z1855">
        <v>1</v>
      </c>
      <c r="AA1855">
        <v>0</v>
      </c>
      <c r="AB1855">
        <v>0</v>
      </c>
      <c r="AC1855">
        <v>6566</v>
      </c>
      <c r="AD1855">
        <f>AC1855/AY1855</f>
        <v>3.0499247505620483E-2</v>
      </c>
      <c r="AE1855">
        <v>0</v>
      </c>
      <c r="AF1855">
        <f>AE1855/AY1855</f>
        <v>0</v>
      </c>
      <c r="AG1855">
        <f>LN(AE1855+1)/LN(AY1855)</f>
        <v>0</v>
      </c>
      <c r="AH1855">
        <v>1</v>
      </c>
      <c r="AI1855">
        <v>0</v>
      </c>
      <c r="AJ1855">
        <v>1</v>
      </c>
      <c r="AK1855">
        <v>1</v>
      </c>
      <c r="AL1855">
        <v>1</v>
      </c>
      <c r="AM1855" s="1">
        <f>(AI1855+AK1855+AJ1855)*(0.75+0.25*AL1855)</f>
        <v>2</v>
      </c>
      <c r="AN1855">
        <v>0</v>
      </c>
      <c r="AO1855">
        <v>0</v>
      </c>
      <c r="AP1855">
        <v>0.75</v>
      </c>
      <c r="AQ1855">
        <v>0</v>
      </c>
      <c r="AR1855">
        <v>1</v>
      </c>
      <c r="AS1855">
        <f>IF(AR1855&gt;0.75,AR1855,0)</f>
        <v>1</v>
      </c>
      <c r="AT1855">
        <v>0</v>
      </c>
      <c r="AU1855">
        <v>0</v>
      </c>
      <c r="AV1855">
        <v>0</v>
      </c>
      <c r="AW1855">
        <v>0</v>
      </c>
      <c r="AX1855">
        <v>1</v>
      </c>
      <c r="AY1855">
        <v>215284</v>
      </c>
    </row>
    <row r="1856" spans="1:51" ht="12.75" customHeight="1" x14ac:dyDescent="0.2">
      <c r="A1856" t="s">
        <v>38</v>
      </c>
      <c r="B1856">
        <v>2010</v>
      </c>
      <c r="C1856">
        <v>4</v>
      </c>
      <c r="D1856">
        <v>4</v>
      </c>
      <c r="E1856">
        <v>0</v>
      </c>
      <c r="F1856">
        <v>0</v>
      </c>
      <c r="G1856">
        <v>1</v>
      </c>
      <c r="H1856">
        <v>1</v>
      </c>
      <c r="I1856" s="1">
        <f>G1856+H1856</f>
        <v>2</v>
      </c>
      <c r="J1856">
        <v>0</v>
      </c>
      <c r="K1856">
        <v>1</v>
      </c>
      <c r="L1856">
        <v>0</v>
      </c>
      <c r="M1856">
        <v>0</v>
      </c>
      <c r="N1856">
        <v>2</v>
      </c>
      <c r="O1856">
        <v>0</v>
      </c>
      <c r="P1856">
        <v>1</v>
      </c>
      <c r="Q1856">
        <v>1</v>
      </c>
      <c r="R1856">
        <v>0</v>
      </c>
      <c r="S1856">
        <v>1</v>
      </c>
      <c r="T1856">
        <v>0</v>
      </c>
      <c r="U1856">
        <v>0</v>
      </c>
      <c r="V1856">
        <v>0</v>
      </c>
      <c r="W1856">
        <v>0</v>
      </c>
      <c r="X1856">
        <v>0</v>
      </c>
      <c r="Y1856">
        <v>1</v>
      </c>
      <c r="Z1856">
        <v>1</v>
      </c>
      <c r="AA1856">
        <v>0</v>
      </c>
      <c r="AB1856">
        <v>0</v>
      </c>
      <c r="AC1856">
        <v>14042</v>
      </c>
      <c r="AD1856">
        <f>AC1856/AY1856</f>
        <v>0.15307885599664234</v>
      </c>
      <c r="AE1856">
        <v>0</v>
      </c>
      <c r="AF1856">
        <f>AE1856/AY1856</f>
        <v>0</v>
      </c>
      <c r="AG1856">
        <f>LN(AE1856+1)/LN(AY1856)</f>
        <v>0</v>
      </c>
      <c r="AH1856">
        <v>0</v>
      </c>
      <c r="AI1856">
        <v>1</v>
      </c>
      <c r="AJ1856">
        <v>1</v>
      </c>
      <c r="AK1856">
        <v>1</v>
      </c>
      <c r="AL1856">
        <v>0</v>
      </c>
      <c r="AM1856" s="1">
        <f>(AI1856+AK1856+AJ1856)*(0.75+0.25*AL1856)</f>
        <v>2.25</v>
      </c>
      <c r="AN1856">
        <v>0</v>
      </c>
      <c r="AO1856">
        <v>0</v>
      </c>
      <c r="AP1856">
        <v>0</v>
      </c>
      <c r="AQ1856">
        <v>0</v>
      </c>
      <c r="AR1856">
        <v>1</v>
      </c>
      <c r="AS1856">
        <f>IF(AR1856&gt;0.75,AR1856,0)</f>
        <v>1</v>
      </c>
      <c r="AT1856">
        <v>0</v>
      </c>
      <c r="AU1856">
        <v>0</v>
      </c>
      <c r="AV1856">
        <v>0</v>
      </c>
      <c r="AW1856">
        <v>0</v>
      </c>
      <c r="AX1856">
        <v>1</v>
      </c>
      <c r="AY1856">
        <v>91730.5</v>
      </c>
    </row>
    <row r="1857" spans="1:51" ht="12.75" customHeight="1" x14ac:dyDescent="0.2">
      <c r="A1857" t="s">
        <v>39</v>
      </c>
      <c r="B1857">
        <v>2010</v>
      </c>
      <c r="C1857">
        <v>5</v>
      </c>
      <c r="D1857">
        <v>5</v>
      </c>
      <c r="E1857">
        <v>1</v>
      </c>
      <c r="F1857">
        <v>0</v>
      </c>
      <c r="G1857">
        <v>1</v>
      </c>
      <c r="H1857">
        <v>1</v>
      </c>
      <c r="I1857" s="1">
        <f>G1857+H1857</f>
        <v>2</v>
      </c>
      <c r="J1857">
        <v>1</v>
      </c>
      <c r="K1857">
        <v>1</v>
      </c>
      <c r="L1857">
        <v>1</v>
      </c>
      <c r="M1857">
        <v>2</v>
      </c>
      <c r="N1857">
        <v>2</v>
      </c>
      <c r="O1857">
        <v>1</v>
      </c>
      <c r="P1857">
        <v>1</v>
      </c>
      <c r="Q1857">
        <v>1</v>
      </c>
      <c r="R1857">
        <v>0</v>
      </c>
      <c r="S1857">
        <v>0</v>
      </c>
      <c r="T1857">
        <v>1</v>
      </c>
      <c r="U1857">
        <v>0</v>
      </c>
      <c r="V1857">
        <v>0</v>
      </c>
      <c r="W1857">
        <v>0</v>
      </c>
      <c r="X1857">
        <v>0</v>
      </c>
      <c r="Y1857">
        <v>1</v>
      </c>
      <c r="Z1857">
        <v>1</v>
      </c>
      <c r="AA1857">
        <v>0</v>
      </c>
      <c r="AB1857">
        <v>0</v>
      </c>
      <c r="AC1857">
        <v>16527</v>
      </c>
      <c r="AD1857">
        <f>AC1857/AY1857</f>
        <v>1.1018E-2</v>
      </c>
      <c r="AE1857">
        <v>0</v>
      </c>
      <c r="AF1857">
        <f>AE1857/AY1857</f>
        <v>0</v>
      </c>
      <c r="AG1857">
        <f>LN(AE1857+1)/LN(AY1857)</f>
        <v>0</v>
      </c>
      <c r="AH1857">
        <v>1</v>
      </c>
      <c r="AI1857">
        <v>0</v>
      </c>
      <c r="AJ1857">
        <v>1</v>
      </c>
      <c r="AK1857">
        <v>1</v>
      </c>
      <c r="AL1857">
        <v>0</v>
      </c>
      <c r="AM1857" s="1">
        <f>(AI1857+AK1857+AJ1857)*(0.75+0.25*AL1857)</f>
        <v>1.5</v>
      </c>
      <c r="AN1857">
        <v>0</v>
      </c>
      <c r="AO1857">
        <v>0</v>
      </c>
      <c r="AP1857">
        <v>0</v>
      </c>
      <c r="AQ1857">
        <v>0.5</v>
      </c>
      <c r="AR1857">
        <v>2</v>
      </c>
      <c r="AS1857">
        <f>IF(AR1857&gt;0.75,AR1857,0)</f>
        <v>2</v>
      </c>
      <c r="AT1857">
        <v>1</v>
      </c>
      <c r="AU1857">
        <v>0.5</v>
      </c>
      <c r="AV1857">
        <v>1</v>
      </c>
      <c r="AW1857">
        <v>0</v>
      </c>
      <c r="AX1857">
        <v>1</v>
      </c>
      <c r="AY1857" s="9">
        <v>1500000</v>
      </c>
    </row>
    <row r="1858" spans="1:51" ht="12.75" customHeight="1" x14ac:dyDescent="0.2">
      <c r="A1858" t="s">
        <v>40</v>
      </c>
      <c r="B1858">
        <v>2010</v>
      </c>
      <c r="C1858">
        <v>10</v>
      </c>
      <c r="D1858">
        <v>10</v>
      </c>
      <c r="E1858">
        <v>1</v>
      </c>
      <c r="F1858">
        <v>0</v>
      </c>
      <c r="G1858">
        <v>1</v>
      </c>
      <c r="H1858">
        <v>0</v>
      </c>
      <c r="I1858" s="1">
        <f>G1858+H1858</f>
        <v>1</v>
      </c>
      <c r="J1858">
        <v>0</v>
      </c>
      <c r="K1858">
        <v>1</v>
      </c>
      <c r="L1858">
        <v>0</v>
      </c>
      <c r="M1858">
        <v>0</v>
      </c>
      <c r="N1858">
        <v>2</v>
      </c>
      <c r="O1858">
        <v>1</v>
      </c>
      <c r="P1858">
        <v>1</v>
      </c>
      <c r="Q1858">
        <v>1</v>
      </c>
      <c r="R1858">
        <v>0</v>
      </c>
      <c r="S1858">
        <v>0</v>
      </c>
      <c r="T1858">
        <v>1</v>
      </c>
      <c r="U1858">
        <v>0</v>
      </c>
      <c r="V1858">
        <v>0</v>
      </c>
      <c r="W1858">
        <v>0</v>
      </c>
      <c r="X1858">
        <v>1</v>
      </c>
      <c r="Y1858">
        <v>1</v>
      </c>
      <c r="Z1858">
        <v>1</v>
      </c>
      <c r="AA1858">
        <v>0</v>
      </c>
      <c r="AB1858">
        <v>0</v>
      </c>
      <c r="AC1858">
        <v>107149</v>
      </c>
      <c r="AD1858">
        <f>AC1858/AY1858</f>
        <v>0.51872310142668343</v>
      </c>
      <c r="AE1858">
        <v>764.97699999999998</v>
      </c>
      <c r="AF1858">
        <f>AE1858/AY1858</f>
        <v>3.7033592656961797E-3</v>
      </c>
      <c r="AG1858">
        <f>LN(AE1858+1)/LN(AY1858)</f>
        <v>0.54265046519813964</v>
      </c>
      <c r="AH1858">
        <v>0.5</v>
      </c>
      <c r="AI1858">
        <v>0</v>
      </c>
      <c r="AJ1858">
        <v>1</v>
      </c>
      <c r="AK1858">
        <v>1</v>
      </c>
      <c r="AL1858">
        <v>1</v>
      </c>
      <c r="AM1858" s="1">
        <f>(AI1858+AK1858+AJ1858)*(0.75+0.25*AL1858)</f>
        <v>2</v>
      </c>
      <c r="AN1858">
        <v>0</v>
      </c>
      <c r="AO1858">
        <v>0</v>
      </c>
      <c r="AP1858">
        <v>0</v>
      </c>
      <c r="AQ1858">
        <v>1</v>
      </c>
      <c r="AR1858">
        <v>1.5</v>
      </c>
      <c r="AS1858">
        <f>IF(AR1858&gt;0.75,AR1858,0)</f>
        <v>1.5</v>
      </c>
      <c r="AT1858">
        <v>0</v>
      </c>
      <c r="AU1858">
        <v>0</v>
      </c>
      <c r="AV1858">
        <v>0</v>
      </c>
      <c r="AW1858">
        <v>0</v>
      </c>
      <c r="AX1858">
        <v>1</v>
      </c>
      <c r="AY1858">
        <v>206563</v>
      </c>
    </row>
    <row r="1859" spans="1:51" ht="12.75" customHeight="1" x14ac:dyDescent="0.2">
      <c r="A1859" t="s">
        <v>41</v>
      </c>
      <c r="B1859">
        <v>2010</v>
      </c>
      <c r="C1859" t="s">
        <v>129</v>
      </c>
      <c r="D1859">
        <v>5</v>
      </c>
      <c r="E1859">
        <v>0</v>
      </c>
      <c r="F1859">
        <v>0</v>
      </c>
      <c r="G1859">
        <v>1</v>
      </c>
      <c r="H1859">
        <v>1</v>
      </c>
      <c r="I1859" s="1">
        <f>G1859+H1859</f>
        <v>2</v>
      </c>
      <c r="J1859">
        <v>0</v>
      </c>
      <c r="K1859">
        <v>1</v>
      </c>
      <c r="L1859">
        <v>1</v>
      </c>
      <c r="M1859">
        <v>2</v>
      </c>
      <c r="N1859">
        <v>2</v>
      </c>
      <c r="O1859">
        <v>0</v>
      </c>
      <c r="P1859">
        <v>1</v>
      </c>
      <c r="Q1859">
        <v>1</v>
      </c>
      <c r="R1859">
        <v>0</v>
      </c>
      <c r="S1859">
        <v>0</v>
      </c>
      <c r="T1859">
        <v>1</v>
      </c>
      <c r="U1859">
        <v>0</v>
      </c>
      <c r="V1859">
        <v>0</v>
      </c>
      <c r="W1859">
        <v>0</v>
      </c>
      <c r="X1859">
        <v>0</v>
      </c>
      <c r="Y1859">
        <v>1</v>
      </c>
      <c r="Z1859">
        <v>1</v>
      </c>
      <c r="AA1859">
        <v>0</v>
      </c>
      <c r="AB1859">
        <v>0</v>
      </c>
      <c r="AC1859">
        <v>427286</v>
      </c>
      <c r="AD1859">
        <f>AC1859/AY1859</f>
        <v>2.2057569406444553</v>
      </c>
      <c r="AE1859">
        <v>0</v>
      </c>
      <c r="AF1859">
        <f>AE1859/AY1859</f>
        <v>0</v>
      </c>
      <c r="AG1859">
        <f>LN(AE1859+1)/LN(AY1859)</f>
        <v>0</v>
      </c>
      <c r="AH1859">
        <v>1</v>
      </c>
      <c r="AI1859">
        <v>0</v>
      </c>
      <c r="AJ1859">
        <v>1</v>
      </c>
      <c r="AK1859">
        <v>1</v>
      </c>
      <c r="AL1859">
        <v>1</v>
      </c>
      <c r="AM1859" s="1">
        <f>(AI1859+AK1859+AJ1859)*(0.75+0.25*AL1859)</f>
        <v>2</v>
      </c>
      <c r="AN1859">
        <v>0</v>
      </c>
      <c r="AO1859">
        <v>0</v>
      </c>
      <c r="AP1859">
        <v>1</v>
      </c>
      <c r="AQ1859">
        <v>1</v>
      </c>
      <c r="AR1859">
        <v>0</v>
      </c>
      <c r="AS1859">
        <f>IF(AR1859&gt;0.75,AR1859,0)</f>
        <v>0</v>
      </c>
      <c r="AT1859">
        <v>0</v>
      </c>
      <c r="AU1859">
        <v>0.5</v>
      </c>
      <c r="AV1859">
        <v>0</v>
      </c>
      <c r="AW1859">
        <v>0</v>
      </c>
      <c r="AX1859">
        <v>0</v>
      </c>
      <c r="AY1859">
        <v>193714</v>
      </c>
    </row>
    <row r="1860" spans="1:51" ht="12.75" customHeight="1" x14ac:dyDescent="0.2">
      <c r="A1860" t="s">
        <v>42</v>
      </c>
      <c r="B1860">
        <v>2010</v>
      </c>
      <c r="C1860">
        <v>8</v>
      </c>
      <c r="D1860">
        <v>8</v>
      </c>
      <c r="E1860">
        <v>0</v>
      </c>
      <c r="F1860">
        <v>0</v>
      </c>
      <c r="G1860">
        <v>1</v>
      </c>
      <c r="H1860">
        <v>1</v>
      </c>
      <c r="I1860" s="1">
        <f>G1860+H1860</f>
        <v>2</v>
      </c>
      <c r="J1860">
        <v>0</v>
      </c>
      <c r="K1860">
        <v>1</v>
      </c>
      <c r="L1860">
        <v>1</v>
      </c>
      <c r="M1860">
        <v>2</v>
      </c>
      <c r="N1860">
        <v>2</v>
      </c>
      <c r="O1860">
        <v>0</v>
      </c>
      <c r="P1860">
        <v>1</v>
      </c>
      <c r="Q1860">
        <v>1</v>
      </c>
      <c r="R1860">
        <v>0</v>
      </c>
      <c r="S1860">
        <v>1</v>
      </c>
      <c r="T1860">
        <v>1</v>
      </c>
      <c r="U1860">
        <v>0</v>
      </c>
      <c r="V1860">
        <v>0</v>
      </c>
      <c r="W1860">
        <v>1</v>
      </c>
      <c r="X1860">
        <v>0</v>
      </c>
      <c r="Y1860">
        <v>1</v>
      </c>
      <c r="Z1860">
        <v>1</v>
      </c>
      <c r="AA1860">
        <v>0</v>
      </c>
      <c r="AB1860">
        <v>0.5</v>
      </c>
      <c r="AC1860">
        <v>116</v>
      </c>
      <c r="AD1860">
        <f>AC1860/AY1860</f>
        <v>3.1963319335603833E-3</v>
      </c>
      <c r="AH1860">
        <v>0</v>
      </c>
      <c r="AI1860">
        <v>0</v>
      </c>
      <c r="AJ1860">
        <v>0</v>
      </c>
      <c r="AK1860">
        <v>0</v>
      </c>
      <c r="AL1860">
        <v>0</v>
      </c>
      <c r="AM1860" s="1">
        <f>(AI1860+AK1860+AJ1860)*(0.75+0.25*AL1860)</f>
        <v>0</v>
      </c>
      <c r="AN1860">
        <v>0</v>
      </c>
      <c r="AO1860">
        <v>0</v>
      </c>
      <c r="AP1860">
        <v>0</v>
      </c>
      <c r="AQ1860">
        <v>0</v>
      </c>
      <c r="AR1860">
        <v>0</v>
      </c>
      <c r="AS1860">
        <f>IF(AR1860&gt;0.75,AR1860,0)</f>
        <v>0</v>
      </c>
      <c r="AT1860">
        <v>0</v>
      </c>
      <c r="AU1860">
        <v>0</v>
      </c>
      <c r="AV1860">
        <v>0</v>
      </c>
      <c r="AW1860">
        <v>0</v>
      </c>
      <c r="AX1860">
        <v>1</v>
      </c>
      <c r="AY1860">
        <v>36291.599999999999</v>
      </c>
    </row>
    <row r="1861" spans="1:51" ht="12.75" customHeight="1" x14ac:dyDescent="0.2">
      <c r="A1861" t="s">
        <v>43</v>
      </c>
      <c r="B1861">
        <v>2010</v>
      </c>
      <c r="C1861">
        <v>8</v>
      </c>
      <c r="D1861">
        <v>8</v>
      </c>
      <c r="E1861">
        <v>0</v>
      </c>
      <c r="F1861">
        <v>0</v>
      </c>
      <c r="G1861">
        <v>1</v>
      </c>
      <c r="H1861">
        <v>1</v>
      </c>
      <c r="I1861" s="1">
        <f>G1861+H1861</f>
        <v>2</v>
      </c>
      <c r="J1861">
        <v>0</v>
      </c>
      <c r="K1861">
        <v>1</v>
      </c>
      <c r="L1861">
        <v>1</v>
      </c>
      <c r="M1861">
        <v>0</v>
      </c>
      <c r="N1861">
        <v>0</v>
      </c>
      <c r="O1861">
        <v>1</v>
      </c>
      <c r="P1861">
        <v>1</v>
      </c>
      <c r="Q1861">
        <v>1</v>
      </c>
      <c r="R1861">
        <v>0</v>
      </c>
      <c r="S1861">
        <v>1</v>
      </c>
      <c r="T1861">
        <v>0.5</v>
      </c>
      <c r="U1861">
        <v>0</v>
      </c>
      <c r="V1861">
        <v>0</v>
      </c>
      <c r="W1861">
        <v>1</v>
      </c>
      <c r="X1861">
        <v>0</v>
      </c>
      <c r="Y1861">
        <v>1</v>
      </c>
      <c r="Z1861">
        <v>1</v>
      </c>
      <c r="AA1861">
        <v>0</v>
      </c>
      <c r="AB1861">
        <v>0</v>
      </c>
      <c r="AC1861">
        <v>160956</v>
      </c>
      <c r="AD1861">
        <f>AC1861/AY1861</f>
        <v>0.22856250266255804</v>
      </c>
      <c r="AE1861">
        <v>329.12700000000001</v>
      </c>
      <c r="AF1861">
        <f>AE1861/AY1861</f>
        <v>4.673705286775252E-4</v>
      </c>
      <c r="AG1861">
        <f>LN(AE1861+1)/LN(AY1861)</f>
        <v>0.43071294747402633</v>
      </c>
      <c r="AH1861">
        <v>0</v>
      </c>
      <c r="AI1861">
        <v>0</v>
      </c>
      <c r="AJ1861">
        <v>1</v>
      </c>
      <c r="AK1861">
        <v>1</v>
      </c>
      <c r="AL1861">
        <v>1</v>
      </c>
      <c r="AM1861" s="1">
        <f>(AI1861+AK1861+AJ1861)*(0.75+0.25*AL1861)</f>
        <v>2</v>
      </c>
      <c r="AN1861">
        <v>0</v>
      </c>
      <c r="AO1861">
        <v>0</v>
      </c>
      <c r="AP1861">
        <v>0.5</v>
      </c>
      <c r="AQ1861">
        <v>1</v>
      </c>
      <c r="AR1861">
        <v>2</v>
      </c>
      <c r="AS1861">
        <f>IF(AR1861&gt;0.75,AR1861,0)</f>
        <v>2</v>
      </c>
      <c r="AT1861">
        <v>0</v>
      </c>
      <c r="AU1861">
        <v>0.5</v>
      </c>
      <c r="AV1861">
        <v>0</v>
      </c>
      <c r="AW1861">
        <v>0</v>
      </c>
      <c r="AX1861">
        <v>1</v>
      </c>
      <c r="AY1861">
        <v>704210</v>
      </c>
    </row>
    <row r="1862" spans="1:51" ht="12.75" customHeight="1" x14ac:dyDescent="0.2">
      <c r="A1862" t="s">
        <v>45</v>
      </c>
      <c r="B1862">
        <v>2010</v>
      </c>
      <c r="C1862" t="s">
        <v>46</v>
      </c>
      <c r="D1862">
        <v>10</v>
      </c>
      <c r="E1862">
        <v>0</v>
      </c>
      <c r="F1862">
        <v>0</v>
      </c>
      <c r="G1862">
        <v>1</v>
      </c>
      <c r="H1862">
        <v>1</v>
      </c>
      <c r="I1862" s="1">
        <f>G1862+H1862</f>
        <v>2</v>
      </c>
      <c r="J1862">
        <v>1</v>
      </c>
      <c r="K1862">
        <v>1</v>
      </c>
      <c r="L1862">
        <v>1</v>
      </c>
      <c r="M1862">
        <v>0</v>
      </c>
      <c r="N1862">
        <v>2</v>
      </c>
      <c r="O1862">
        <v>1</v>
      </c>
      <c r="P1862">
        <v>1</v>
      </c>
      <c r="Q1862">
        <v>1</v>
      </c>
      <c r="R1862">
        <v>0</v>
      </c>
      <c r="S1862">
        <v>0</v>
      </c>
      <c r="T1862">
        <v>0</v>
      </c>
      <c r="U1862">
        <v>1</v>
      </c>
      <c r="V1862">
        <v>0</v>
      </c>
      <c r="W1862">
        <v>0</v>
      </c>
      <c r="X1862">
        <v>0</v>
      </c>
      <c r="Y1862">
        <v>0</v>
      </c>
      <c r="Z1862">
        <v>1</v>
      </c>
      <c r="AA1862">
        <v>0</v>
      </c>
      <c r="AB1862">
        <v>0</v>
      </c>
      <c r="AC1862">
        <v>0</v>
      </c>
      <c r="AD1862">
        <f>AC1862/AY1862</f>
        <v>0</v>
      </c>
      <c r="AE1862">
        <v>0</v>
      </c>
      <c r="AF1862">
        <f>AE1862/AY1862</f>
        <v>0</v>
      </c>
      <c r="AG1862">
        <f>LN(AE1862+1)/LN(AY1862)</f>
        <v>0</v>
      </c>
      <c r="AH1862">
        <v>0</v>
      </c>
      <c r="AI1862">
        <v>0</v>
      </c>
      <c r="AJ1862">
        <v>1</v>
      </c>
      <c r="AK1862">
        <v>1</v>
      </c>
      <c r="AL1862">
        <v>1</v>
      </c>
      <c r="AM1862" s="1">
        <f>(AI1862+AK1862+AJ1862)*(0.75+0.25*AL1862)</f>
        <v>2</v>
      </c>
      <c r="AN1862">
        <v>0</v>
      </c>
      <c r="AO1862">
        <v>0</v>
      </c>
      <c r="AP1862">
        <v>0</v>
      </c>
      <c r="AQ1862">
        <v>0</v>
      </c>
      <c r="AR1862">
        <v>0</v>
      </c>
      <c r="AS1862">
        <f>IF(AR1862&gt;0.75,AR1862,0)</f>
        <v>0</v>
      </c>
      <c r="AT1862">
        <v>0</v>
      </c>
      <c r="AU1862">
        <v>0</v>
      </c>
      <c r="AV1862">
        <v>-0.5</v>
      </c>
      <c r="AW1862">
        <v>0</v>
      </c>
      <c r="AX1862">
        <v>1</v>
      </c>
      <c r="AY1862">
        <v>329985</v>
      </c>
    </row>
    <row r="1863" spans="1:51" ht="12.75" customHeight="1" x14ac:dyDescent="0.2">
      <c r="A1863" t="s">
        <v>47</v>
      </c>
      <c r="B1863">
        <v>2010</v>
      </c>
      <c r="C1863">
        <v>8</v>
      </c>
      <c r="D1863">
        <v>8</v>
      </c>
      <c r="E1863">
        <v>0.5</v>
      </c>
      <c r="F1863">
        <v>0</v>
      </c>
      <c r="G1863">
        <v>1</v>
      </c>
      <c r="H1863">
        <v>1</v>
      </c>
      <c r="I1863" s="1">
        <f>G1863+H1863</f>
        <v>2</v>
      </c>
      <c r="J1863">
        <v>0</v>
      </c>
      <c r="K1863">
        <v>1</v>
      </c>
      <c r="L1863">
        <v>1</v>
      </c>
      <c r="M1863">
        <v>0</v>
      </c>
      <c r="N1863">
        <v>0</v>
      </c>
      <c r="O1863">
        <v>1</v>
      </c>
      <c r="P1863">
        <v>1</v>
      </c>
      <c r="Q1863">
        <v>1</v>
      </c>
      <c r="R1863">
        <v>0</v>
      </c>
      <c r="S1863">
        <v>1</v>
      </c>
      <c r="T1863">
        <v>1</v>
      </c>
      <c r="U1863">
        <v>1</v>
      </c>
      <c r="V1863">
        <v>0</v>
      </c>
      <c r="W1863">
        <v>0</v>
      </c>
      <c r="X1863">
        <v>0</v>
      </c>
      <c r="Y1863">
        <v>0</v>
      </c>
      <c r="Z1863">
        <v>0</v>
      </c>
      <c r="AA1863">
        <v>0</v>
      </c>
      <c r="AB1863">
        <v>0</v>
      </c>
      <c r="AC1863">
        <v>0</v>
      </c>
      <c r="AD1863">
        <f>AC1863/AY1863</f>
        <v>0</v>
      </c>
      <c r="AE1863">
        <v>0</v>
      </c>
      <c r="AF1863">
        <f>AE1863/AY1863</f>
        <v>0</v>
      </c>
      <c r="AG1863">
        <f>LN(AE1863+1)/LN(AY1863)</f>
        <v>0</v>
      </c>
      <c r="AH1863">
        <v>0</v>
      </c>
      <c r="AI1863">
        <v>0</v>
      </c>
      <c r="AJ1863">
        <v>1</v>
      </c>
      <c r="AK1863">
        <v>1</v>
      </c>
      <c r="AL1863">
        <v>1</v>
      </c>
      <c r="AM1863" s="1">
        <f>(AI1863+AK1863+AJ1863)*(0.75+0.25*AL1863)</f>
        <v>2</v>
      </c>
      <c r="AN1863">
        <v>0</v>
      </c>
      <c r="AO1863">
        <v>0</v>
      </c>
      <c r="AP1863">
        <v>0</v>
      </c>
      <c r="AQ1863">
        <v>1</v>
      </c>
      <c r="AR1863">
        <v>0</v>
      </c>
      <c r="AS1863">
        <f>IF(AR1863&gt;0.75,AR1863,0)</f>
        <v>0</v>
      </c>
      <c r="AT1863">
        <v>0</v>
      </c>
      <c r="AU1863">
        <v>0</v>
      </c>
      <c r="AV1863">
        <v>0</v>
      </c>
      <c r="AW1863">
        <v>0</v>
      </c>
      <c r="AX1863">
        <v>1</v>
      </c>
      <c r="AY1863">
        <v>55884.800000000003</v>
      </c>
    </row>
    <row r="1864" spans="1:51" ht="12.75" customHeight="1" x14ac:dyDescent="0.2">
      <c r="A1864" t="s">
        <v>48</v>
      </c>
      <c r="B1864">
        <v>2010</v>
      </c>
      <c r="C1864" t="s">
        <v>213</v>
      </c>
      <c r="D1864">
        <v>8</v>
      </c>
      <c r="E1864">
        <v>0</v>
      </c>
      <c r="F1864">
        <v>0</v>
      </c>
      <c r="G1864">
        <v>1</v>
      </c>
      <c r="H1864">
        <v>0</v>
      </c>
      <c r="I1864" s="1">
        <f>G1864+H1864</f>
        <v>1</v>
      </c>
      <c r="J1864">
        <v>0</v>
      </c>
      <c r="K1864">
        <v>1</v>
      </c>
      <c r="L1864">
        <v>0</v>
      </c>
      <c r="M1864">
        <v>0</v>
      </c>
      <c r="N1864">
        <v>0</v>
      </c>
      <c r="O1864">
        <v>1</v>
      </c>
      <c r="P1864">
        <v>0</v>
      </c>
      <c r="Q1864">
        <v>1</v>
      </c>
      <c r="R1864">
        <v>0</v>
      </c>
      <c r="S1864">
        <v>0</v>
      </c>
      <c r="T1864">
        <v>0</v>
      </c>
      <c r="U1864">
        <v>0</v>
      </c>
      <c r="V1864">
        <v>0</v>
      </c>
      <c r="W1864">
        <v>0</v>
      </c>
      <c r="X1864">
        <v>0</v>
      </c>
      <c r="Y1864">
        <v>1</v>
      </c>
      <c r="Z1864">
        <v>1</v>
      </c>
      <c r="AA1864">
        <v>0</v>
      </c>
      <c r="AB1864">
        <v>0</v>
      </c>
      <c r="AC1864">
        <v>899</v>
      </c>
      <c r="AD1864">
        <f>AC1864/AY1864</f>
        <v>1.8123903796141361E-2</v>
      </c>
      <c r="AE1864">
        <v>0</v>
      </c>
      <c r="AF1864">
        <f>AE1864/AY1864</f>
        <v>0</v>
      </c>
      <c r="AG1864">
        <f>LN(AE1864+1)/LN(AY1864)</f>
        <v>0</v>
      </c>
      <c r="AH1864">
        <v>1</v>
      </c>
      <c r="AI1864">
        <v>0</v>
      </c>
      <c r="AJ1864">
        <v>1</v>
      </c>
      <c r="AK1864">
        <v>1</v>
      </c>
      <c r="AL1864">
        <v>0</v>
      </c>
      <c r="AM1864" s="1">
        <f>(AI1864+AK1864+AJ1864)*(0.75+0.25*AL1864)</f>
        <v>1.5</v>
      </c>
      <c r="AN1864">
        <v>0</v>
      </c>
      <c r="AO1864">
        <v>0</v>
      </c>
      <c r="AP1864">
        <v>0.75</v>
      </c>
      <c r="AQ1864">
        <v>0</v>
      </c>
      <c r="AR1864">
        <v>0</v>
      </c>
      <c r="AS1864">
        <f>IF(AR1864&gt;0.75,AR1864,0)</f>
        <v>0</v>
      </c>
      <c r="AT1864">
        <v>0</v>
      </c>
      <c r="AU1864">
        <v>0</v>
      </c>
      <c r="AV1864">
        <v>0</v>
      </c>
      <c r="AW1864">
        <v>0</v>
      </c>
      <c r="AX1864">
        <v>1</v>
      </c>
      <c r="AY1864">
        <v>49603</v>
      </c>
    </row>
    <row r="1865" spans="1:51" ht="12.75" customHeight="1" x14ac:dyDescent="0.2">
      <c r="A1865" t="s">
        <v>49</v>
      </c>
      <c r="B1865">
        <v>2010</v>
      </c>
      <c r="C1865">
        <v>4</v>
      </c>
      <c r="D1865">
        <v>4</v>
      </c>
      <c r="E1865">
        <v>0</v>
      </c>
      <c r="F1865">
        <v>0</v>
      </c>
      <c r="G1865">
        <v>1</v>
      </c>
      <c r="H1865">
        <v>1</v>
      </c>
      <c r="I1865" s="1">
        <f>G1865+H1865</f>
        <v>2</v>
      </c>
      <c r="J1865">
        <v>0</v>
      </c>
      <c r="K1865">
        <v>0</v>
      </c>
      <c r="L1865">
        <v>0</v>
      </c>
      <c r="M1865">
        <v>0</v>
      </c>
      <c r="N1865">
        <v>2</v>
      </c>
      <c r="O1865">
        <v>1</v>
      </c>
      <c r="P1865">
        <v>1</v>
      </c>
      <c r="Q1865">
        <v>1</v>
      </c>
      <c r="R1865">
        <v>1</v>
      </c>
      <c r="S1865">
        <v>0</v>
      </c>
      <c r="T1865">
        <v>0</v>
      </c>
      <c r="U1865">
        <v>0</v>
      </c>
      <c r="V1865">
        <v>1</v>
      </c>
      <c r="W1865">
        <v>0</v>
      </c>
      <c r="X1865">
        <v>1</v>
      </c>
      <c r="Y1865">
        <v>1</v>
      </c>
      <c r="Z1865">
        <v>1</v>
      </c>
      <c r="AA1865">
        <v>0</v>
      </c>
      <c r="AB1865">
        <v>0</v>
      </c>
      <c r="AC1865">
        <v>623362</v>
      </c>
      <c r="AD1865">
        <f>AC1865/AY1865</f>
        <v>1.1711893162385134</v>
      </c>
      <c r="AE1865">
        <f>1374.389</f>
        <v>1374.3889999999999</v>
      </c>
      <c r="AF1865">
        <f>AE1865/AY1865</f>
        <v>2.5822390732122488E-3</v>
      </c>
      <c r="AG1865">
        <f>LN(AE1865+1)/LN(AY1865)</f>
        <v>0.54809002631410153</v>
      </c>
      <c r="AH1865">
        <v>1</v>
      </c>
      <c r="AI1865">
        <v>0</v>
      </c>
      <c r="AJ1865">
        <v>0</v>
      </c>
      <c r="AK1865">
        <v>1</v>
      </c>
      <c r="AL1865">
        <v>1</v>
      </c>
      <c r="AM1865" s="1">
        <f>(AI1865+AK1865+AJ1865)*(0.75+0.25*AL1865)</f>
        <v>1</v>
      </c>
      <c r="AN1865">
        <v>0</v>
      </c>
      <c r="AO1865">
        <v>0</v>
      </c>
      <c r="AP1865">
        <v>0.75</v>
      </c>
      <c r="AQ1865">
        <v>1</v>
      </c>
      <c r="AR1865">
        <v>0</v>
      </c>
      <c r="AS1865">
        <f>IF(AR1865&gt;0.75,AR1865,0)</f>
        <v>0</v>
      </c>
      <c r="AT1865">
        <v>0</v>
      </c>
      <c r="AU1865">
        <v>1</v>
      </c>
      <c r="AV1865">
        <v>1</v>
      </c>
      <c r="AW1865">
        <v>0</v>
      </c>
      <c r="AX1865">
        <v>1</v>
      </c>
      <c r="AY1865">
        <v>532247</v>
      </c>
    </row>
    <row r="1866" spans="1:51" ht="12.75" customHeight="1" x14ac:dyDescent="0.2">
      <c r="A1866" t="s">
        <v>50</v>
      </c>
      <c r="B1866">
        <v>2010</v>
      </c>
      <c r="C1866">
        <v>6</v>
      </c>
      <c r="D1866">
        <v>6</v>
      </c>
      <c r="E1866">
        <v>0</v>
      </c>
      <c r="F1866">
        <v>0</v>
      </c>
      <c r="G1866">
        <v>1</v>
      </c>
      <c r="H1866">
        <v>1</v>
      </c>
      <c r="I1866" s="1">
        <f>G1866+H1866</f>
        <v>2</v>
      </c>
      <c r="J1866">
        <v>0</v>
      </c>
      <c r="K1866">
        <v>1</v>
      </c>
      <c r="L1866">
        <v>0</v>
      </c>
      <c r="M1866">
        <v>0</v>
      </c>
      <c r="N1866">
        <v>2</v>
      </c>
      <c r="O1866">
        <v>1</v>
      </c>
      <c r="P1866">
        <v>1</v>
      </c>
      <c r="Q1866">
        <v>1</v>
      </c>
      <c r="R1866">
        <v>0</v>
      </c>
      <c r="S1866">
        <v>0</v>
      </c>
      <c r="T1866">
        <v>0</v>
      </c>
      <c r="U1866">
        <v>1</v>
      </c>
      <c r="V1866">
        <v>1</v>
      </c>
      <c r="W1866">
        <v>1</v>
      </c>
      <c r="X1866">
        <v>1</v>
      </c>
      <c r="Y1866">
        <v>1</v>
      </c>
      <c r="Z1866">
        <v>1</v>
      </c>
      <c r="AA1866">
        <v>0</v>
      </c>
      <c r="AB1866">
        <v>0</v>
      </c>
      <c r="AC1866">
        <v>880158</v>
      </c>
      <c r="AD1866">
        <f>AC1866/AY1866</f>
        <v>4.0157040592392521</v>
      </c>
      <c r="AE1866">
        <v>2784.2930000000001</v>
      </c>
      <c r="AF1866">
        <f>AE1866/AY1866</f>
        <v>1.2703283617499853E-2</v>
      </c>
      <c r="AG1866">
        <f>LN(AE1866+1)/LN(AY1866)</f>
        <v>0.64501040493347706</v>
      </c>
      <c r="AH1866">
        <v>0.5</v>
      </c>
      <c r="AI1866">
        <v>1</v>
      </c>
      <c r="AJ1866">
        <v>1</v>
      </c>
      <c r="AK1866">
        <v>1</v>
      </c>
      <c r="AL1866">
        <v>1</v>
      </c>
      <c r="AM1866" s="1">
        <f>(AI1866+AK1866+AJ1866)*(0.75+0.25*AL1866)</f>
        <v>3</v>
      </c>
      <c r="AN1866">
        <v>0</v>
      </c>
      <c r="AO1866">
        <v>0</v>
      </c>
      <c r="AP1866">
        <v>0</v>
      </c>
      <c r="AQ1866">
        <v>0</v>
      </c>
      <c r="AR1866">
        <v>0</v>
      </c>
      <c r="AS1866">
        <f>IF(AR1866&gt;0.75,AR1866,0)</f>
        <v>0</v>
      </c>
      <c r="AT1866">
        <v>0</v>
      </c>
      <c r="AU1866">
        <v>0</v>
      </c>
      <c r="AV1866">
        <v>0</v>
      </c>
      <c r="AW1866">
        <v>0</v>
      </c>
      <c r="AX1866">
        <v>1</v>
      </c>
      <c r="AY1866">
        <v>219179</v>
      </c>
    </row>
    <row r="1867" spans="1:51" ht="12.75" customHeight="1" x14ac:dyDescent="0.2">
      <c r="A1867" t="s">
        <v>51</v>
      </c>
      <c r="B1867">
        <v>2010</v>
      </c>
      <c r="C1867">
        <v>5</v>
      </c>
      <c r="D1867">
        <v>5</v>
      </c>
      <c r="E1867">
        <v>0</v>
      </c>
      <c r="F1867">
        <v>0</v>
      </c>
      <c r="G1867">
        <v>1</v>
      </c>
      <c r="H1867">
        <v>1</v>
      </c>
      <c r="I1867" s="1">
        <f>G1867+H1867</f>
        <v>2</v>
      </c>
      <c r="J1867">
        <v>0</v>
      </c>
      <c r="K1867">
        <v>0</v>
      </c>
      <c r="L1867">
        <v>0</v>
      </c>
      <c r="M1867">
        <v>0</v>
      </c>
      <c r="N1867">
        <v>1</v>
      </c>
      <c r="O1867">
        <v>1</v>
      </c>
      <c r="P1867">
        <v>0</v>
      </c>
      <c r="Q1867">
        <v>1</v>
      </c>
      <c r="R1867">
        <v>0</v>
      </c>
      <c r="S1867">
        <v>0</v>
      </c>
      <c r="T1867">
        <v>0.5</v>
      </c>
      <c r="U1867">
        <v>0</v>
      </c>
      <c r="V1867">
        <v>0</v>
      </c>
      <c r="W1867">
        <v>1</v>
      </c>
      <c r="X1867">
        <v>1</v>
      </c>
      <c r="Y1867">
        <v>1</v>
      </c>
      <c r="Z1867">
        <v>1</v>
      </c>
      <c r="AA1867">
        <v>0</v>
      </c>
      <c r="AB1867">
        <v>0</v>
      </c>
      <c r="AC1867">
        <v>283326</v>
      </c>
      <c r="AD1867">
        <f>AC1867/AY1867</f>
        <v>2.4009253688340522</v>
      </c>
      <c r="AE1867">
        <f>434.737+929.493</f>
        <v>1364.23</v>
      </c>
      <c r="AF1867">
        <f>AE1867/AY1867</f>
        <v>1.1560585389002348E-2</v>
      </c>
      <c r="AG1867">
        <f>LN(AE1867+1)/LN(AY1867)</f>
        <v>0.61815118991740126</v>
      </c>
      <c r="AH1867">
        <v>0</v>
      </c>
      <c r="AI1867">
        <v>0</v>
      </c>
      <c r="AJ1867">
        <v>0</v>
      </c>
      <c r="AK1867">
        <v>1</v>
      </c>
      <c r="AL1867">
        <v>1</v>
      </c>
      <c r="AM1867" s="1">
        <f>(AI1867+AK1867+AJ1867)*(0.75+0.25*AL1867)</f>
        <v>1</v>
      </c>
      <c r="AN1867">
        <v>0</v>
      </c>
      <c r="AO1867">
        <v>0</v>
      </c>
      <c r="AP1867">
        <v>0</v>
      </c>
      <c r="AQ1867">
        <v>0.5</v>
      </c>
      <c r="AR1867">
        <v>0</v>
      </c>
      <c r="AS1867">
        <f>IF(AR1867&gt;0.75,AR1867,0)</f>
        <v>0</v>
      </c>
      <c r="AT1867">
        <v>0</v>
      </c>
      <c r="AU1867">
        <v>0</v>
      </c>
      <c r="AV1867">
        <v>0</v>
      </c>
      <c r="AW1867">
        <v>0</v>
      </c>
      <c r="AX1867">
        <v>1</v>
      </c>
      <c r="AY1867">
        <v>118007</v>
      </c>
    </row>
    <row r="1868" spans="1:51" ht="12.75" customHeight="1" x14ac:dyDescent="0.2">
      <c r="A1868" t="s">
        <v>52</v>
      </c>
      <c r="B1868">
        <v>2010</v>
      </c>
      <c r="C1868">
        <v>6</v>
      </c>
      <c r="D1868">
        <v>6</v>
      </c>
      <c r="E1868">
        <v>0</v>
      </c>
      <c r="F1868">
        <v>0</v>
      </c>
      <c r="G1868">
        <v>1</v>
      </c>
      <c r="H1868">
        <v>1</v>
      </c>
      <c r="I1868" s="1">
        <f>G1868+H1868</f>
        <v>2</v>
      </c>
      <c r="J1868">
        <v>0</v>
      </c>
      <c r="K1868">
        <v>1</v>
      </c>
      <c r="L1868">
        <v>0</v>
      </c>
      <c r="M1868">
        <v>0</v>
      </c>
      <c r="N1868">
        <v>2</v>
      </c>
      <c r="O1868">
        <v>1</v>
      </c>
      <c r="P1868">
        <v>1</v>
      </c>
      <c r="Q1868">
        <v>1</v>
      </c>
      <c r="R1868">
        <v>2</v>
      </c>
      <c r="S1868">
        <v>1</v>
      </c>
      <c r="T1868">
        <v>0</v>
      </c>
      <c r="U1868">
        <v>1</v>
      </c>
      <c r="V1868">
        <v>0</v>
      </c>
      <c r="W1868">
        <v>0</v>
      </c>
      <c r="X1868">
        <v>1</v>
      </c>
      <c r="Y1868">
        <v>1</v>
      </c>
      <c r="Z1868">
        <v>1</v>
      </c>
      <c r="AA1868">
        <v>0</v>
      </c>
      <c r="AB1868">
        <v>0</v>
      </c>
      <c r="AC1868">
        <v>468</v>
      </c>
      <c r="AD1868">
        <f>AC1868/AY1868</f>
        <v>4.2807357743283913E-3</v>
      </c>
      <c r="AE1868">
        <v>20.664000000000001</v>
      </c>
      <c r="AF1868">
        <f>AE1868/AY1868</f>
        <v>1.8901094880496128E-4</v>
      </c>
      <c r="AG1868">
        <f>LN(AE1868+1)/LN(AY1868)</f>
        <v>0.26509444404502819</v>
      </c>
      <c r="AH1868">
        <v>1</v>
      </c>
      <c r="AI1868">
        <v>0</v>
      </c>
      <c r="AJ1868">
        <v>1</v>
      </c>
      <c r="AK1868">
        <v>1</v>
      </c>
      <c r="AL1868">
        <v>0</v>
      </c>
      <c r="AM1868" s="1">
        <f>(AI1868+AK1868+AJ1868)*(0.75+0.25*AL1868)</f>
        <v>1.5</v>
      </c>
      <c r="AN1868">
        <v>0</v>
      </c>
      <c r="AO1868">
        <v>0</v>
      </c>
      <c r="AP1868">
        <v>0</v>
      </c>
      <c r="AQ1868">
        <v>0</v>
      </c>
      <c r="AR1868">
        <v>2.25</v>
      </c>
      <c r="AS1868">
        <f>IF(AR1868&gt;0.75,AR1868,0)</f>
        <v>2.25</v>
      </c>
      <c r="AT1868">
        <v>0</v>
      </c>
      <c r="AU1868">
        <v>0</v>
      </c>
      <c r="AV1868">
        <v>1</v>
      </c>
      <c r="AW1868">
        <v>0</v>
      </c>
      <c r="AX1868">
        <v>1</v>
      </c>
      <c r="AY1868">
        <v>109327</v>
      </c>
    </row>
    <row r="1869" spans="1:51" ht="12.75" customHeight="1" x14ac:dyDescent="0.2">
      <c r="A1869" t="s">
        <v>53</v>
      </c>
      <c r="B1869">
        <v>2010</v>
      </c>
      <c r="C1869">
        <v>4</v>
      </c>
      <c r="D1869">
        <v>4</v>
      </c>
      <c r="E1869">
        <v>0</v>
      </c>
      <c r="F1869">
        <v>0</v>
      </c>
      <c r="G1869">
        <v>1</v>
      </c>
      <c r="H1869">
        <v>1</v>
      </c>
      <c r="I1869" s="1">
        <f>G1869+H1869</f>
        <v>2</v>
      </c>
      <c r="J1869">
        <v>0</v>
      </c>
      <c r="K1869">
        <v>1</v>
      </c>
      <c r="L1869">
        <v>0</v>
      </c>
      <c r="M1869">
        <v>0</v>
      </c>
      <c r="N1869">
        <v>2</v>
      </c>
      <c r="O1869">
        <v>1</v>
      </c>
      <c r="P1869">
        <v>1</v>
      </c>
      <c r="Q1869">
        <v>1</v>
      </c>
      <c r="R1869">
        <v>0</v>
      </c>
      <c r="S1869">
        <v>1</v>
      </c>
      <c r="T1869">
        <v>1</v>
      </c>
      <c r="U1869">
        <v>1</v>
      </c>
      <c r="V1869">
        <v>0</v>
      </c>
      <c r="W1869">
        <v>0</v>
      </c>
      <c r="X1869">
        <v>0</v>
      </c>
      <c r="Y1869">
        <v>1</v>
      </c>
      <c r="Z1869">
        <v>1</v>
      </c>
      <c r="AA1869">
        <v>0</v>
      </c>
      <c r="AB1869">
        <v>0</v>
      </c>
      <c r="AC1869">
        <v>199</v>
      </c>
      <c r="AD1869">
        <f>AC1869/AY1869</f>
        <v>1.4125496876774559E-3</v>
      </c>
      <c r="AE1869">
        <v>0</v>
      </c>
      <c r="AF1869">
        <f>AE1869/AY1869</f>
        <v>0</v>
      </c>
      <c r="AG1869">
        <f>LN(AE1869+1)/LN(AY1869)</f>
        <v>0</v>
      </c>
      <c r="AH1869">
        <v>0</v>
      </c>
      <c r="AI1869">
        <v>0</v>
      </c>
      <c r="AJ1869">
        <v>1</v>
      </c>
      <c r="AK1869">
        <v>1</v>
      </c>
      <c r="AL1869">
        <v>1</v>
      </c>
      <c r="AM1869" s="1">
        <f>(AI1869+AK1869+AJ1869)*(0.75+0.25*AL1869)</f>
        <v>2</v>
      </c>
      <c r="AN1869">
        <v>0</v>
      </c>
      <c r="AO1869">
        <v>0</v>
      </c>
      <c r="AP1869">
        <v>0</v>
      </c>
      <c r="AQ1869">
        <v>0</v>
      </c>
      <c r="AR1869">
        <v>0</v>
      </c>
      <c r="AS1869">
        <f>IF(AR1869&gt;0.75,AR1869,0)</f>
        <v>0</v>
      </c>
      <c r="AT1869">
        <v>0</v>
      </c>
      <c r="AU1869">
        <v>0</v>
      </c>
      <c r="AV1869">
        <v>0.5</v>
      </c>
      <c r="AW1869">
        <v>0</v>
      </c>
      <c r="AX1869">
        <v>1</v>
      </c>
      <c r="AY1869">
        <v>140880</v>
      </c>
    </row>
    <row r="1870" spans="1:51" ht="12.75" customHeight="1" x14ac:dyDescent="0.2">
      <c r="A1870" t="s">
        <v>54</v>
      </c>
      <c r="B1870">
        <v>2010</v>
      </c>
      <c r="C1870">
        <v>4</v>
      </c>
      <c r="D1870">
        <v>4</v>
      </c>
      <c r="E1870">
        <v>0</v>
      </c>
      <c r="F1870">
        <v>0</v>
      </c>
      <c r="G1870">
        <v>1</v>
      </c>
      <c r="H1870">
        <v>1</v>
      </c>
      <c r="I1870" s="1">
        <f>G1870+H1870</f>
        <v>2</v>
      </c>
      <c r="J1870">
        <v>1</v>
      </c>
      <c r="K1870">
        <v>1</v>
      </c>
      <c r="L1870">
        <v>1</v>
      </c>
      <c r="M1870">
        <v>0</v>
      </c>
      <c r="N1870">
        <v>2</v>
      </c>
      <c r="O1870">
        <v>1</v>
      </c>
      <c r="P1870">
        <v>1</v>
      </c>
      <c r="Q1870">
        <v>1</v>
      </c>
      <c r="R1870">
        <v>0</v>
      </c>
      <c r="S1870">
        <v>0</v>
      </c>
      <c r="T1870">
        <v>1</v>
      </c>
      <c r="U1870">
        <v>1</v>
      </c>
      <c r="V1870">
        <v>1</v>
      </c>
      <c r="W1870">
        <v>1</v>
      </c>
      <c r="X1870">
        <v>1</v>
      </c>
      <c r="Y1870">
        <v>1</v>
      </c>
      <c r="Z1870">
        <v>1</v>
      </c>
      <c r="AA1870">
        <v>1</v>
      </c>
      <c r="AB1870">
        <v>0</v>
      </c>
      <c r="AC1870">
        <v>738462</v>
      </c>
      <c r="AD1870">
        <f>AC1870/AY1870</f>
        <v>4.4790290590825554</v>
      </c>
      <c r="AE1870">
        <f>386.837+1632.868+346.733+605.743</f>
        <v>2972.181</v>
      </c>
      <c r="AF1870">
        <f>AE1870/AY1870</f>
        <v>1.8027312262314174E-2</v>
      </c>
      <c r="AG1870">
        <f>LN(AE1870+1)/LN(AY1870)</f>
        <v>0.66573227951078684</v>
      </c>
      <c r="AH1870">
        <v>0</v>
      </c>
      <c r="AI1870">
        <v>1</v>
      </c>
      <c r="AJ1870">
        <v>1</v>
      </c>
      <c r="AK1870">
        <v>1</v>
      </c>
      <c r="AL1870">
        <v>0</v>
      </c>
      <c r="AM1870" s="1">
        <f>(AI1870+AK1870+AJ1870)*(0.75+0.25*AL1870)</f>
        <v>2.25</v>
      </c>
      <c r="AN1870">
        <v>0</v>
      </c>
      <c r="AO1870">
        <v>0</v>
      </c>
      <c r="AP1870">
        <v>0.75</v>
      </c>
      <c r="AQ1870">
        <v>1</v>
      </c>
      <c r="AR1870">
        <v>2.25</v>
      </c>
      <c r="AS1870">
        <f>IF(AR1870&gt;0.75,AR1870,0)</f>
        <v>2.25</v>
      </c>
      <c r="AT1870">
        <v>0</v>
      </c>
      <c r="AU1870">
        <v>0</v>
      </c>
      <c r="AV1870">
        <v>0</v>
      </c>
      <c r="AW1870">
        <v>0</v>
      </c>
      <c r="AX1870">
        <v>1</v>
      </c>
      <c r="AY1870">
        <v>164871</v>
      </c>
    </row>
    <row r="1871" spans="1:51" ht="12.75" customHeight="1" x14ac:dyDescent="0.2">
      <c r="A1871" t="s">
        <v>55</v>
      </c>
      <c r="B1871">
        <v>2010</v>
      </c>
      <c r="C1871">
        <v>6</v>
      </c>
      <c r="D1871">
        <v>6</v>
      </c>
      <c r="E1871">
        <v>0</v>
      </c>
      <c r="F1871">
        <v>0</v>
      </c>
      <c r="G1871">
        <v>1</v>
      </c>
      <c r="H1871">
        <v>1</v>
      </c>
      <c r="I1871" s="1">
        <f>G1871+H1871</f>
        <v>2</v>
      </c>
      <c r="J1871">
        <v>0</v>
      </c>
      <c r="K1871">
        <v>1</v>
      </c>
      <c r="L1871">
        <v>1</v>
      </c>
      <c r="M1871">
        <v>0</v>
      </c>
      <c r="N1871">
        <v>2</v>
      </c>
      <c r="O1871">
        <v>1</v>
      </c>
      <c r="P1871">
        <v>1</v>
      </c>
      <c r="Q1871">
        <v>1</v>
      </c>
      <c r="R1871">
        <v>2</v>
      </c>
      <c r="S1871">
        <v>0</v>
      </c>
      <c r="T1871">
        <v>1</v>
      </c>
      <c r="U1871">
        <v>1</v>
      </c>
      <c r="V1871">
        <v>0</v>
      </c>
      <c r="W1871">
        <v>1</v>
      </c>
      <c r="X1871">
        <v>0</v>
      </c>
      <c r="Y1871">
        <v>1</v>
      </c>
      <c r="Z1871">
        <v>1</v>
      </c>
      <c r="AA1871">
        <v>0</v>
      </c>
      <c r="AB1871">
        <v>0</v>
      </c>
      <c r="AC1871">
        <v>30620</v>
      </c>
      <c r="AD1871">
        <f>AC1871/AY1871</f>
        <v>0.62252727368836225</v>
      </c>
      <c r="AE1871">
        <v>698.37699999999995</v>
      </c>
      <c r="AF1871">
        <f>AE1871/AY1871</f>
        <v>1.4198521548551842E-2</v>
      </c>
      <c r="AG1871">
        <f>LN(AE1871+1)/LN(AY1871)</f>
        <v>0.6063095120413039</v>
      </c>
      <c r="AH1871">
        <v>1</v>
      </c>
      <c r="AI1871">
        <v>0</v>
      </c>
      <c r="AJ1871">
        <v>0</v>
      </c>
      <c r="AK1871">
        <v>1</v>
      </c>
      <c r="AL1871">
        <v>1</v>
      </c>
      <c r="AM1871" s="1">
        <f>(AI1871+AK1871+AJ1871)*(0.75+0.25*AL1871)</f>
        <v>1</v>
      </c>
      <c r="AN1871">
        <v>0</v>
      </c>
      <c r="AO1871">
        <v>0</v>
      </c>
      <c r="AP1871">
        <v>0</v>
      </c>
      <c r="AQ1871">
        <v>0</v>
      </c>
      <c r="AR1871">
        <v>0</v>
      </c>
      <c r="AS1871">
        <f>IF(AR1871&gt;0.75,AR1871,0)</f>
        <v>0</v>
      </c>
      <c r="AT1871">
        <v>0</v>
      </c>
      <c r="AU1871">
        <v>0</v>
      </c>
      <c r="AV1871">
        <v>0</v>
      </c>
      <c r="AW1871">
        <v>2</v>
      </c>
      <c r="AX1871">
        <v>1</v>
      </c>
      <c r="AY1871">
        <v>49186.6</v>
      </c>
    </row>
    <row r="1872" spans="1:51" ht="12.75" customHeight="1" x14ac:dyDescent="0.2">
      <c r="A1872" t="s">
        <v>56</v>
      </c>
      <c r="B1872">
        <v>2010</v>
      </c>
      <c r="C1872">
        <v>5</v>
      </c>
      <c r="D1872">
        <v>5</v>
      </c>
      <c r="E1872">
        <v>0</v>
      </c>
      <c r="F1872">
        <v>0</v>
      </c>
      <c r="G1872">
        <v>1</v>
      </c>
      <c r="H1872">
        <v>1</v>
      </c>
      <c r="I1872" s="1">
        <f>G1872+H1872</f>
        <v>2</v>
      </c>
      <c r="J1872">
        <v>1</v>
      </c>
      <c r="K1872">
        <v>1</v>
      </c>
      <c r="L1872">
        <v>1</v>
      </c>
      <c r="M1872">
        <v>1</v>
      </c>
      <c r="N1872">
        <v>2</v>
      </c>
      <c r="O1872">
        <v>1</v>
      </c>
      <c r="P1872">
        <v>1</v>
      </c>
      <c r="Q1872">
        <v>1</v>
      </c>
      <c r="R1872">
        <v>2</v>
      </c>
      <c r="S1872">
        <v>1</v>
      </c>
      <c r="T1872">
        <v>0</v>
      </c>
      <c r="U1872">
        <v>1</v>
      </c>
      <c r="V1872">
        <v>0</v>
      </c>
      <c r="W1872">
        <v>1</v>
      </c>
      <c r="X1872">
        <v>1</v>
      </c>
      <c r="Y1872">
        <v>1</v>
      </c>
      <c r="Z1872">
        <v>1</v>
      </c>
      <c r="AA1872">
        <v>0.25</v>
      </c>
      <c r="AB1872">
        <v>0</v>
      </c>
      <c r="AC1872">
        <v>73745</v>
      </c>
      <c r="AD1872">
        <f>AC1872/AY1872</f>
        <v>0.25893518632308171</v>
      </c>
      <c r="AH1872">
        <v>0</v>
      </c>
      <c r="AI1872">
        <v>0</v>
      </c>
      <c r="AJ1872">
        <v>1</v>
      </c>
      <c r="AK1872">
        <v>1</v>
      </c>
      <c r="AL1872">
        <v>1</v>
      </c>
      <c r="AM1872" s="1">
        <f>(AI1872+AK1872+AJ1872)*(0.75+0.25*AL1872)</f>
        <v>2</v>
      </c>
      <c r="AN1872">
        <v>0</v>
      </c>
      <c r="AO1872">
        <v>0</v>
      </c>
      <c r="AP1872">
        <v>0</v>
      </c>
      <c r="AQ1872">
        <v>1</v>
      </c>
      <c r="AR1872">
        <v>1</v>
      </c>
      <c r="AS1872">
        <f>IF(AR1872&gt;0.75,AR1872,0)</f>
        <v>1</v>
      </c>
      <c r="AT1872">
        <v>0</v>
      </c>
      <c r="AU1872">
        <v>0.5</v>
      </c>
      <c r="AV1872">
        <v>0</v>
      </c>
      <c r="AW1872">
        <v>0</v>
      </c>
      <c r="AX1872">
        <v>1</v>
      </c>
      <c r="AY1872">
        <v>284801</v>
      </c>
    </row>
    <row r="1873" spans="1:51" ht="12.75" customHeight="1" x14ac:dyDescent="0.2">
      <c r="A1873" t="s">
        <v>57</v>
      </c>
      <c r="B1873">
        <v>2010</v>
      </c>
      <c r="C1873">
        <v>5</v>
      </c>
      <c r="D1873">
        <v>5</v>
      </c>
      <c r="E1873">
        <v>0</v>
      </c>
      <c r="F1873">
        <v>0</v>
      </c>
      <c r="G1873">
        <v>1</v>
      </c>
      <c r="H1873">
        <v>0</v>
      </c>
      <c r="I1873" s="1">
        <f>G1873+H1873</f>
        <v>1</v>
      </c>
      <c r="J1873">
        <v>1</v>
      </c>
      <c r="K1873">
        <v>1</v>
      </c>
      <c r="L1873">
        <v>1</v>
      </c>
      <c r="M1873">
        <v>0</v>
      </c>
      <c r="N1873">
        <v>2</v>
      </c>
      <c r="O1873">
        <v>1</v>
      </c>
      <c r="P1873">
        <v>1</v>
      </c>
      <c r="Q1873">
        <v>1</v>
      </c>
      <c r="R1873">
        <v>2</v>
      </c>
      <c r="S1873">
        <v>1</v>
      </c>
      <c r="T1873">
        <v>0</v>
      </c>
      <c r="U1873">
        <v>0</v>
      </c>
      <c r="V1873">
        <v>0</v>
      </c>
      <c r="W1873">
        <v>0</v>
      </c>
      <c r="X1873">
        <v>0</v>
      </c>
      <c r="Y1873">
        <v>1</v>
      </c>
      <c r="Z1873">
        <v>1</v>
      </c>
      <c r="AA1873">
        <v>0</v>
      </c>
      <c r="AB1873">
        <v>0</v>
      </c>
      <c r="AC1873">
        <v>5288</v>
      </c>
      <c r="AD1873">
        <f>AC1873/AY1873</f>
        <v>1.5968883627666512E-2</v>
      </c>
      <c r="AE1873">
        <v>0</v>
      </c>
      <c r="AF1873">
        <f>AE1873/AY1873</f>
        <v>0</v>
      </c>
      <c r="AG1873">
        <f>LN(AE1873+1)/LN(AY1873)</f>
        <v>0</v>
      </c>
      <c r="AH1873">
        <v>1</v>
      </c>
      <c r="AI1873">
        <v>0</v>
      </c>
      <c r="AJ1873">
        <v>0</v>
      </c>
      <c r="AK1873">
        <v>0</v>
      </c>
      <c r="AL1873">
        <v>0</v>
      </c>
      <c r="AM1873" s="1">
        <f>(AI1873+AK1873+AJ1873)*(0.75+0.25*AL1873)</f>
        <v>0</v>
      </c>
      <c r="AN1873">
        <v>0</v>
      </c>
      <c r="AO1873">
        <v>0</v>
      </c>
      <c r="AP1873">
        <v>0</v>
      </c>
      <c r="AQ1873">
        <v>1</v>
      </c>
      <c r="AR1873">
        <v>0</v>
      </c>
      <c r="AS1873">
        <f>IF(AR1873&gt;0.75,AR1873,0)</f>
        <v>0</v>
      </c>
      <c r="AT1873">
        <v>0</v>
      </c>
      <c r="AU1873">
        <v>1</v>
      </c>
      <c r="AV1873">
        <v>0</v>
      </c>
      <c r="AW1873">
        <v>0</v>
      </c>
      <c r="AX1873">
        <v>1</v>
      </c>
      <c r="AY1873">
        <v>331144</v>
      </c>
    </row>
    <row r="1874" spans="1:51" ht="12.75" customHeight="1" x14ac:dyDescent="0.2">
      <c r="A1874" t="s">
        <v>58</v>
      </c>
      <c r="B1874">
        <v>2010</v>
      </c>
      <c r="C1874">
        <v>4</v>
      </c>
      <c r="D1874">
        <v>4</v>
      </c>
      <c r="E1874">
        <v>0</v>
      </c>
      <c r="F1874">
        <v>0</v>
      </c>
      <c r="G1874">
        <v>1</v>
      </c>
      <c r="H1874">
        <v>1</v>
      </c>
      <c r="I1874" s="1">
        <f>G1874+H1874</f>
        <v>2</v>
      </c>
      <c r="J1874">
        <v>1</v>
      </c>
      <c r="K1874">
        <v>1</v>
      </c>
      <c r="L1874">
        <v>0</v>
      </c>
      <c r="M1874">
        <v>0</v>
      </c>
      <c r="N1874">
        <v>2</v>
      </c>
      <c r="O1874">
        <v>1</v>
      </c>
      <c r="P1874">
        <v>0</v>
      </c>
      <c r="Q1874">
        <v>1</v>
      </c>
      <c r="R1874">
        <v>0</v>
      </c>
      <c r="S1874">
        <v>1</v>
      </c>
      <c r="T1874">
        <v>1</v>
      </c>
      <c r="U1874">
        <v>1</v>
      </c>
      <c r="V1874">
        <v>0</v>
      </c>
      <c r="W1874">
        <v>0</v>
      </c>
      <c r="X1874">
        <v>1</v>
      </c>
      <c r="Y1874">
        <v>1</v>
      </c>
      <c r="Z1874">
        <v>1</v>
      </c>
      <c r="AA1874">
        <v>0</v>
      </c>
      <c r="AB1874">
        <v>0</v>
      </c>
      <c r="AC1874">
        <v>308017</v>
      </c>
      <c r="AD1874">
        <f>AC1874/AY1874</f>
        <v>0.90594834026482818</v>
      </c>
      <c r="AE1874">
        <v>1377.9290000000001</v>
      </c>
      <c r="AF1874">
        <f>AE1874/AY1874</f>
        <v>4.0528038730095238E-3</v>
      </c>
      <c r="AG1874">
        <f>LN(AE1874+1)/LN(AY1874)</f>
        <v>0.56757809300443129</v>
      </c>
      <c r="AH1874">
        <v>0</v>
      </c>
      <c r="AI1874">
        <v>0</v>
      </c>
      <c r="AJ1874">
        <v>1</v>
      </c>
      <c r="AK1874">
        <v>1</v>
      </c>
      <c r="AL1874">
        <v>1</v>
      </c>
      <c r="AM1874" s="1">
        <f>(AI1874+AK1874+AJ1874)*(0.75+0.25*AL1874)</f>
        <v>2</v>
      </c>
      <c r="AN1874">
        <v>0</v>
      </c>
      <c r="AO1874">
        <v>0</v>
      </c>
      <c r="AP1874">
        <v>0</v>
      </c>
      <c r="AQ1874">
        <v>0</v>
      </c>
      <c r="AR1874">
        <v>1</v>
      </c>
      <c r="AS1874">
        <f>IF(AR1874&gt;0.75,AR1874,0)</f>
        <v>1</v>
      </c>
      <c r="AT1874">
        <v>0</v>
      </c>
      <c r="AU1874">
        <v>0.5</v>
      </c>
      <c r="AV1874">
        <v>0</v>
      </c>
      <c r="AW1874">
        <v>0</v>
      </c>
      <c r="AX1874">
        <v>1</v>
      </c>
      <c r="AY1874">
        <v>339994</v>
      </c>
    </row>
    <row r="1875" spans="1:51" ht="12.75" customHeight="1" x14ac:dyDescent="0.2">
      <c r="A1875" t="s">
        <v>59</v>
      </c>
      <c r="B1875">
        <v>2010</v>
      </c>
      <c r="C1875">
        <v>4</v>
      </c>
      <c r="D1875">
        <v>4</v>
      </c>
      <c r="E1875">
        <v>0</v>
      </c>
      <c r="F1875">
        <v>0</v>
      </c>
      <c r="G1875">
        <v>1</v>
      </c>
      <c r="H1875">
        <v>1</v>
      </c>
      <c r="I1875" s="1">
        <f>G1875+H1875</f>
        <v>2</v>
      </c>
      <c r="J1875">
        <v>0</v>
      </c>
      <c r="K1875">
        <v>1</v>
      </c>
      <c r="L1875">
        <v>0</v>
      </c>
      <c r="M1875">
        <v>0</v>
      </c>
      <c r="N1875">
        <v>2</v>
      </c>
      <c r="O1875">
        <v>1</v>
      </c>
      <c r="P1875">
        <v>0</v>
      </c>
      <c r="Q1875">
        <v>1</v>
      </c>
      <c r="R1875">
        <v>2</v>
      </c>
      <c r="S1875">
        <v>1</v>
      </c>
      <c r="T1875">
        <v>1</v>
      </c>
      <c r="U1875">
        <v>0</v>
      </c>
      <c r="V1875">
        <v>0</v>
      </c>
      <c r="W1875">
        <v>0</v>
      </c>
      <c r="X1875">
        <v>0</v>
      </c>
      <c r="Y1875">
        <v>1</v>
      </c>
      <c r="Z1875">
        <v>1</v>
      </c>
      <c r="AA1875">
        <v>0</v>
      </c>
      <c r="AB1875">
        <v>0</v>
      </c>
      <c r="AC1875">
        <v>44863</v>
      </c>
      <c r="AD1875">
        <f>AC1875/AY1875</f>
        <v>0.20389585009248781</v>
      </c>
      <c r="AE1875">
        <v>0</v>
      </c>
      <c r="AF1875">
        <f>AE1875/AY1875</f>
        <v>0</v>
      </c>
      <c r="AG1875">
        <f>LN(AE1875+1)/LN(AY1875)</f>
        <v>0</v>
      </c>
      <c r="AH1875">
        <v>1</v>
      </c>
      <c r="AI1875">
        <v>0</v>
      </c>
      <c r="AJ1875">
        <v>1</v>
      </c>
      <c r="AK1875">
        <v>1</v>
      </c>
      <c r="AL1875">
        <v>1</v>
      </c>
      <c r="AM1875" s="1">
        <f>(AI1875+AK1875+AJ1875)*(0.75+0.25*AL1875)</f>
        <v>2</v>
      </c>
      <c r="AN1875">
        <v>0</v>
      </c>
      <c r="AO1875">
        <v>0</v>
      </c>
      <c r="AP1875">
        <v>0</v>
      </c>
      <c r="AQ1875">
        <v>0</v>
      </c>
      <c r="AR1875">
        <v>0.75</v>
      </c>
      <c r="AS1875">
        <f>IF(AR1875&gt;0.75,AR1875,0)</f>
        <v>0</v>
      </c>
      <c r="AT1875">
        <v>0</v>
      </c>
      <c r="AU1875">
        <v>0</v>
      </c>
      <c r="AV1875">
        <v>0</v>
      </c>
      <c r="AW1875">
        <v>0</v>
      </c>
      <c r="AX1875">
        <v>1</v>
      </c>
      <c r="AY1875">
        <v>220029</v>
      </c>
    </row>
    <row r="1876" spans="1:51" ht="12.75" customHeight="1" x14ac:dyDescent="0.2">
      <c r="A1876" t="s">
        <v>60</v>
      </c>
      <c r="B1876">
        <v>2010</v>
      </c>
      <c r="C1876" t="s">
        <v>69</v>
      </c>
      <c r="D1876">
        <v>8</v>
      </c>
      <c r="E1876">
        <v>0</v>
      </c>
      <c r="F1876">
        <v>0</v>
      </c>
      <c r="G1876">
        <v>1</v>
      </c>
      <c r="H1876">
        <v>1</v>
      </c>
      <c r="I1876" s="1">
        <f>G1876+H1876</f>
        <v>2</v>
      </c>
      <c r="J1876">
        <v>1</v>
      </c>
      <c r="K1876">
        <v>1</v>
      </c>
      <c r="L1876">
        <v>0</v>
      </c>
      <c r="M1876">
        <v>0</v>
      </c>
      <c r="N1876">
        <v>0</v>
      </c>
      <c r="O1876">
        <v>0</v>
      </c>
      <c r="P1876">
        <v>1</v>
      </c>
      <c r="Q1876">
        <v>1</v>
      </c>
      <c r="R1876">
        <v>0</v>
      </c>
      <c r="S1876">
        <v>0</v>
      </c>
      <c r="T1876">
        <v>0</v>
      </c>
      <c r="U1876">
        <v>0</v>
      </c>
      <c r="V1876">
        <v>0</v>
      </c>
      <c r="W1876">
        <v>0</v>
      </c>
      <c r="X1876">
        <v>1</v>
      </c>
      <c r="Y1876">
        <v>0</v>
      </c>
      <c r="Z1876">
        <v>1</v>
      </c>
      <c r="AA1876">
        <v>0</v>
      </c>
      <c r="AB1876">
        <v>0</v>
      </c>
      <c r="AC1876">
        <v>182004</v>
      </c>
      <c r="AD1876">
        <f>AC1876/AY1876</f>
        <v>2.0196366509389994</v>
      </c>
      <c r="AE1876">
        <v>2388.9969999999998</v>
      </c>
      <c r="AF1876">
        <f>AE1876/AY1876</f>
        <v>2.6509889344098574E-2</v>
      </c>
      <c r="AG1876">
        <f>LN(AE1876+1)/LN(AY1876)</f>
        <v>0.68184227674508324</v>
      </c>
      <c r="AH1876">
        <v>0</v>
      </c>
      <c r="AI1876">
        <v>1</v>
      </c>
      <c r="AJ1876">
        <v>1</v>
      </c>
      <c r="AK1876">
        <v>1</v>
      </c>
      <c r="AL1876">
        <v>0</v>
      </c>
      <c r="AM1876" s="1">
        <f>(AI1876+AK1876+AJ1876)*(0.75+0.25*AL1876)</f>
        <v>2.25</v>
      </c>
      <c r="AN1876">
        <v>0</v>
      </c>
      <c r="AO1876">
        <v>0</v>
      </c>
      <c r="AP1876">
        <v>0</v>
      </c>
      <c r="AQ1876">
        <v>0</v>
      </c>
      <c r="AR1876">
        <v>0</v>
      </c>
      <c r="AS1876">
        <f>IF(AR1876&gt;0.75,AR1876,0)</f>
        <v>0</v>
      </c>
      <c r="AT1876">
        <v>0</v>
      </c>
      <c r="AU1876">
        <v>0</v>
      </c>
      <c r="AV1876">
        <v>0</v>
      </c>
      <c r="AW1876">
        <v>0</v>
      </c>
      <c r="AX1876">
        <v>1</v>
      </c>
      <c r="AY1876">
        <v>90117.2</v>
      </c>
    </row>
    <row r="1877" spans="1:51" x14ac:dyDescent="0.2">
      <c r="A1877" t="s">
        <v>61</v>
      </c>
      <c r="B1877">
        <v>2010</v>
      </c>
      <c r="C1877">
        <v>6</v>
      </c>
      <c r="D1877">
        <v>6</v>
      </c>
      <c r="E1877">
        <v>0</v>
      </c>
      <c r="F1877">
        <v>0</v>
      </c>
      <c r="G1877">
        <v>1</v>
      </c>
      <c r="H1877">
        <v>0</v>
      </c>
      <c r="I1877" s="1">
        <f>G1877+H1877</f>
        <v>1</v>
      </c>
      <c r="J1877">
        <v>1</v>
      </c>
      <c r="K1877">
        <v>1</v>
      </c>
      <c r="L1877">
        <v>0</v>
      </c>
      <c r="M1877">
        <v>0</v>
      </c>
      <c r="N1877">
        <v>0</v>
      </c>
      <c r="O1877">
        <v>0</v>
      </c>
      <c r="P1877">
        <v>1</v>
      </c>
      <c r="Q1877">
        <v>1</v>
      </c>
      <c r="R1877">
        <v>1</v>
      </c>
      <c r="S1877">
        <v>0</v>
      </c>
      <c r="T1877">
        <v>0</v>
      </c>
      <c r="U1877">
        <v>1</v>
      </c>
      <c r="V1877">
        <v>0</v>
      </c>
      <c r="W1877">
        <v>0</v>
      </c>
      <c r="X1877">
        <v>1</v>
      </c>
      <c r="Y1877">
        <v>0</v>
      </c>
      <c r="Z1877">
        <v>1</v>
      </c>
      <c r="AA1877">
        <v>0</v>
      </c>
      <c r="AB1877">
        <v>0</v>
      </c>
      <c r="AC1877">
        <v>469646</v>
      </c>
      <c r="AD1877">
        <f>AC1877/AY1877</f>
        <v>2.1591231949686693</v>
      </c>
      <c r="AE1877">
        <v>1748.0540000000001</v>
      </c>
      <c r="AF1877">
        <f>AE1877/AY1877</f>
        <v>8.0364017525067014E-3</v>
      </c>
      <c r="AG1877">
        <f>LN(AE1877+1)/LN(AY1877)</f>
        <v>0.60755172767099264</v>
      </c>
      <c r="AH1877">
        <v>1</v>
      </c>
      <c r="AI1877">
        <v>1</v>
      </c>
      <c r="AJ1877">
        <v>1</v>
      </c>
      <c r="AK1877">
        <v>1</v>
      </c>
      <c r="AL1877">
        <v>0</v>
      </c>
      <c r="AM1877" s="1">
        <f>(AI1877+AK1877+AJ1877)*(0.75+0.25*AL1877)</f>
        <v>2.25</v>
      </c>
      <c r="AN1877">
        <v>0</v>
      </c>
      <c r="AO1877">
        <v>0</v>
      </c>
      <c r="AP1877">
        <v>0.5</v>
      </c>
      <c r="AQ1877">
        <v>0</v>
      </c>
      <c r="AR1877">
        <v>1</v>
      </c>
      <c r="AS1877">
        <f>IF(AR1877&gt;0.75,AR1877,0)</f>
        <v>1</v>
      </c>
      <c r="AT1877">
        <v>0</v>
      </c>
      <c r="AU1877">
        <v>0</v>
      </c>
      <c r="AV1877">
        <v>0</v>
      </c>
      <c r="AW1877">
        <v>0</v>
      </c>
      <c r="AX1877">
        <v>1</v>
      </c>
      <c r="AY1877">
        <v>217517</v>
      </c>
    </row>
    <row r="1878" spans="1:51" ht="12.75" customHeight="1" x14ac:dyDescent="0.2">
      <c r="A1878" t="s">
        <v>62</v>
      </c>
      <c r="B1878">
        <v>2010</v>
      </c>
      <c r="C1878" t="s">
        <v>63</v>
      </c>
      <c r="D1878">
        <v>8</v>
      </c>
      <c r="E1878">
        <v>0</v>
      </c>
      <c r="F1878">
        <v>0</v>
      </c>
      <c r="G1878">
        <v>1</v>
      </c>
      <c r="H1878">
        <v>0</v>
      </c>
      <c r="I1878" s="1">
        <f>G1878+H1878</f>
        <v>1</v>
      </c>
      <c r="J1878">
        <v>0</v>
      </c>
      <c r="K1878">
        <v>1</v>
      </c>
      <c r="L1878">
        <v>0</v>
      </c>
      <c r="M1878">
        <v>0</v>
      </c>
      <c r="N1878">
        <v>0</v>
      </c>
      <c r="O1878">
        <v>1</v>
      </c>
      <c r="P1878">
        <v>1</v>
      </c>
      <c r="Q1878">
        <v>1</v>
      </c>
      <c r="R1878">
        <v>0</v>
      </c>
      <c r="S1878">
        <v>0</v>
      </c>
      <c r="T1878">
        <v>1</v>
      </c>
      <c r="U1878">
        <v>0</v>
      </c>
      <c r="V1878">
        <v>1</v>
      </c>
      <c r="W1878">
        <v>0</v>
      </c>
      <c r="X1878">
        <v>0</v>
      </c>
      <c r="Y1878">
        <v>1</v>
      </c>
      <c r="Z1878">
        <v>1</v>
      </c>
      <c r="AA1878">
        <v>1</v>
      </c>
      <c r="AB1878">
        <v>0.5</v>
      </c>
      <c r="AC1878">
        <v>52500</v>
      </c>
      <c r="AD1878">
        <f>AC1878/AY1878</f>
        <v>1.5650478606541005</v>
      </c>
      <c r="AE1878">
        <v>0</v>
      </c>
      <c r="AF1878">
        <f>AE1878/AY1878</f>
        <v>0</v>
      </c>
      <c r="AG1878">
        <f>LN(AE1878+1)/LN(AY1878)</f>
        <v>0</v>
      </c>
      <c r="AH1878">
        <v>0</v>
      </c>
      <c r="AI1878">
        <v>0</v>
      </c>
      <c r="AJ1878">
        <v>1</v>
      </c>
      <c r="AK1878">
        <v>1</v>
      </c>
      <c r="AL1878">
        <v>0</v>
      </c>
      <c r="AM1878" s="1">
        <f>(AI1878+AK1878+AJ1878)*(0.75+0.25*AL1878)</f>
        <v>1.5</v>
      </c>
      <c r="AN1878">
        <v>0</v>
      </c>
      <c r="AO1878">
        <v>1</v>
      </c>
      <c r="AP1878">
        <v>0</v>
      </c>
      <c r="AQ1878">
        <v>1</v>
      </c>
      <c r="AR1878">
        <v>0</v>
      </c>
      <c r="AS1878">
        <f>IF(AR1878&gt;0.75,AR1878,0)</f>
        <v>0</v>
      </c>
      <c r="AT1878">
        <v>0</v>
      </c>
      <c r="AU1878">
        <v>0.5</v>
      </c>
      <c r="AV1878">
        <v>0</v>
      </c>
      <c r="AW1878">
        <v>0</v>
      </c>
      <c r="AX1878">
        <v>1</v>
      </c>
      <c r="AY1878">
        <v>33545.300000000003</v>
      </c>
    </row>
    <row r="1879" spans="1:51" ht="12.75" customHeight="1" x14ac:dyDescent="0.2">
      <c r="A1879" t="s">
        <v>64</v>
      </c>
      <c r="B1879">
        <v>2010</v>
      </c>
      <c r="C1879">
        <v>5</v>
      </c>
      <c r="D1879">
        <v>5</v>
      </c>
      <c r="E1879">
        <v>0</v>
      </c>
      <c r="F1879">
        <v>0</v>
      </c>
      <c r="G1879">
        <v>1</v>
      </c>
      <c r="H1879">
        <v>0</v>
      </c>
      <c r="I1879" s="1">
        <f>G1879+H1879</f>
        <v>1</v>
      </c>
      <c r="J1879">
        <v>1</v>
      </c>
      <c r="K1879">
        <v>1</v>
      </c>
      <c r="L1879">
        <v>0</v>
      </c>
      <c r="M1879">
        <v>0</v>
      </c>
      <c r="N1879">
        <v>1</v>
      </c>
      <c r="O1879">
        <v>1</v>
      </c>
      <c r="P1879">
        <v>1</v>
      </c>
      <c r="Q1879">
        <v>1</v>
      </c>
      <c r="R1879">
        <v>2</v>
      </c>
      <c r="S1879">
        <v>0</v>
      </c>
      <c r="T1879">
        <v>0</v>
      </c>
      <c r="U1879">
        <v>0</v>
      </c>
      <c r="V1879">
        <v>0</v>
      </c>
      <c r="W1879">
        <v>0</v>
      </c>
      <c r="X1879">
        <v>0</v>
      </c>
      <c r="Y1879">
        <v>1</v>
      </c>
      <c r="Z1879">
        <v>1</v>
      </c>
      <c r="AA1879">
        <v>0</v>
      </c>
      <c r="AB1879">
        <v>0</v>
      </c>
      <c r="AC1879">
        <v>6840</v>
      </c>
      <c r="AD1879">
        <f>AC1879/AY1879</f>
        <v>9.5151846488354327E-2</v>
      </c>
      <c r="AE1879">
        <v>0</v>
      </c>
      <c r="AF1879">
        <f>AE1879/AY1879</f>
        <v>0</v>
      </c>
      <c r="AG1879">
        <f>LN(AE1879+1)/LN(AY1879)</f>
        <v>0</v>
      </c>
      <c r="AH1879">
        <v>1</v>
      </c>
      <c r="AI1879">
        <v>0</v>
      </c>
      <c r="AJ1879">
        <v>1</v>
      </c>
      <c r="AK1879">
        <v>1</v>
      </c>
      <c r="AL1879">
        <v>0</v>
      </c>
      <c r="AM1879" s="1">
        <f>(AI1879+AK1879+AJ1879)*(0.75+0.25*AL1879)</f>
        <v>1.5</v>
      </c>
      <c r="AN1879">
        <v>0</v>
      </c>
      <c r="AO1879">
        <v>0</v>
      </c>
      <c r="AP1879">
        <v>0</v>
      </c>
      <c r="AQ1879">
        <v>0.5</v>
      </c>
      <c r="AR1879">
        <v>0</v>
      </c>
      <c r="AS1879">
        <f>IF(AR1879&gt;0.75,AR1879,0)</f>
        <v>0</v>
      </c>
      <c r="AT1879">
        <v>0</v>
      </c>
      <c r="AU1879">
        <v>0</v>
      </c>
      <c r="AV1879">
        <v>1</v>
      </c>
      <c r="AW1879">
        <v>0</v>
      </c>
      <c r="AX1879">
        <v>1</v>
      </c>
      <c r="AY1879">
        <v>71885.100000000006</v>
      </c>
    </row>
    <row r="1880" spans="1:51" ht="12.75" customHeight="1" x14ac:dyDescent="0.2">
      <c r="A1880" t="s">
        <v>65</v>
      </c>
      <c r="B1880">
        <v>2010</v>
      </c>
      <c r="C1880">
        <v>4</v>
      </c>
      <c r="D1880">
        <v>4</v>
      </c>
      <c r="E1880">
        <v>0</v>
      </c>
      <c r="F1880">
        <v>0</v>
      </c>
      <c r="G1880">
        <v>1</v>
      </c>
      <c r="H1880">
        <v>0</v>
      </c>
      <c r="I1880" s="1">
        <f>G1880+H1880</f>
        <v>1</v>
      </c>
      <c r="J1880">
        <v>1</v>
      </c>
      <c r="K1880">
        <v>1</v>
      </c>
      <c r="L1880">
        <v>0</v>
      </c>
      <c r="M1880">
        <v>0</v>
      </c>
      <c r="N1880">
        <v>0</v>
      </c>
      <c r="O1880">
        <v>1</v>
      </c>
      <c r="P1880">
        <v>1</v>
      </c>
      <c r="Q1880">
        <v>1</v>
      </c>
      <c r="R1880">
        <v>0</v>
      </c>
      <c r="S1880">
        <v>0</v>
      </c>
      <c r="T1880">
        <v>1</v>
      </c>
      <c r="U1880">
        <v>1</v>
      </c>
      <c r="V1880">
        <v>1</v>
      </c>
      <c r="W1880">
        <v>0</v>
      </c>
      <c r="X1880">
        <v>1</v>
      </c>
      <c r="Y1880">
        <v>1</v>
      </c>
      <c r="Z1880">
        <v>1</v>
      </c>
      <c r="AA1880">
        <v>1</v>
      </c>
      <c r="AB1880">
        <v>1</v>
      </c>
      <c r="AC1880">
        <v>864252</v>
      </c>
      <c r="AD1880">
        <f>AC1880/AY1880</f>
        <v>8.8016628662853051</v>
      </c>
      <c r="AE1880">
        <v>10404.731</v>
      </c>
      <c r="AF1880">
        <f>AE1880/AY1880</f>
        <v>0.10596323118302019</v>
      </c>
      <c r="AG1880">
        <f>LN(AE1880+1)/LN(AY1880)</f>
        <v>0.80472990903386477</v>
      </c>
      <c r="AH1880">
        <v>0</v>
      </c>
      <c r="AI1880">
        <v>0</v>
      </c>
      <c r="AJ1880">
        <v>1</v>
      </c>
      <c r="AK1880">
        <v>1</v>
      </c>
      <c r="AL1880">
        <v>1</v>
      </c>
      <c r="AM1880" s="1">
        <f>(AI1880+AK1880+AJ1880)*(0.75+0.25*AL1880)</f>
        <v>2</v>
      </c>
      <c r="AN1880">
        <v>1</v>
      </c>
      <c r="AO1880">
        <v>0</v>
      </c>
      <c r="AP1880">
        <v>0</v>
      </c>
      <c r="AQ1880">
        <v>0</v>
      </c>
      <c r="AR1880">
        <v>0</v>
      </c>
      <c r="AS1880">
        <f>IF(AR1880&gt;0.75,AR1880,0)</f>
        <v>0</v>
      </c>
      <c r="AT1880">
        <v>0</v>
      </c>
      <c r="AU1880">
        <v>0.5</v>
      </c>
      <c r="AV1880">
        <v>0</v>
      </c>
      <c r="AW1880">
        <v>0</v>
      </c>
      <c r="AX1880">
        <v>1</v>
      </c>
      <c r="AY1880">
        <v>98191.9</v>
      </c>
    </row>
    <row r="1881" spans="1:51" ht="12.75" customHeight="1" x14ac:dyDescent="0.2">
      <c r="A1881" t="s">
        <v>66</v>
      </c>
      <c r="B1881">
        <v>2010</v>
      </c>
      <c r="C1881">
        <v>5</v>
      </c>
      <c r="D1881">
        <v>5</v>
      </c>
      <c r="E1881">
        <v>0</v>
      </c>
      <c r="F1881">
        <v>0</v>
      </c>
      <c r="G1881">
        <v>0</v>
      </c>
      <c r="H1881">
        <v>0</v>
      </c>
      <c r="I1881" s="1">
        <f>G1881+H1881</f>
        <v>0</v>
      </c>
      <c r="J1881">
        <v>0</v>
      </c>
      <c r="K1881">
        <v>0</v>
      </c>
      <c r="L1881">
        <v>1</v>
      </c>
      <c r="M1881">
        <v>0</v>
      </c>
      <c r="N1881">
        <v>2</v>
      </c>
      <c r="O1881">
        <v>1</v>
      </c>
      <c r="P1881">
        <v>1</v>
      </c>
      <c r="Q1881">
        <v>0</v>
      </c>
      <c r="R1881">
        <v>0.5</v>
      </c>
      <c r="S1881">
        <v>0</v>
      </c>
      <c r="T1881">
        <v>0</v>
      </c>
      <c r="U1881">
        <v>1</v>
      </c>
      <c r="V1881">
        <v>0</v>
      </c>
      <c r="W1881">
        <v>0</v>
      </c>
      <c r="X1881">
        <v>0</v>
      </c>
      <c r="Y1881">
        <v>1</v>
      </c>
      <c r="Z1881">
        <v>1</v>
      </c>
      <c r="AA1881">
        <v>0</v>
      </c>
      <c r="AB1881">
        <v>0</v>
      </c>
      <c r="AC1881">
        <v>1738</v>
      </c>
      <c r="AD1881">
        <f>AC1881/AY1881</f>
        <v>2.9821090614592431E-2</v>
      </c>
      <c r="AE1881">
        <v>0</v>
      </c>
      <c r="AF1881">
        <f>AE1881/AY1881</f>
        <v>0</v>
      </c>
      <c r="AG1881">
        <f>LN(AE1881+1)/LN(AY1881)</f>
        <v>0</v>
      </c>
      <c r="AH1881">
        <v>1</v>
      </c>
      <c r="AI1881">
        <v>0</v>
      </c>
      <c r="AJ1881">
        <v>1</v>
      </c>
      <c r="AK1881">
        <v>1</v>
      </c>
      <c r="AL1881">
        <v>1</v>
      </c>
      <c r="AM1881" s="1">
        <f>(AI1881+AK1881+AJ1881)*(0.75+0.25*AL1881)</f>
        <v>2</v>
      </c>
      <c r="AN1881">
        <v>0</v>
      </c>
      <c r="AO1881">
        <v>0</v>
      </c>
      <c r="AP1881">
        <v>0</v>
      </c>
      <c r="AQ1881">
        <v>1</v>
      </c>
      <c r="AR1881">
        <v>0</v>
      </c>
      <c r="AS1881">
        <f>IF(AR1881&gt;0.75,AR1881,0)</f>
        <v>0</v>
      </c>
      <c r="AT1881">
        <v>0</v>
      </c>
      <c r="AU1881">
        <v>0.5</v>
      </c>
      <c r="AV1881">
        <v>0</v>
      </c>
      <c r="AW1881">
        <v>2</v>
      </c>
      <c r="AX1881">
        <v>1</v>
      </c>
      <c r="AY1881">
        <v>58280.9</v>
      </c>
    </row>
    <row r="1882" spans="1:51" ht="12.75" customHeight="1" x14ac:dyDescent="0.2">
      <c r="A1882" t="s">
        <v>67</v>
      </c>
      <c r="B1882">
        <v>2010</v>
      </c>
      <c r="C1882">
        <v>4</v>
      </c>
      <c r="D1882">
        <v>4</v>
      </c>
      <c r="E1882">
        <v>0</v>
      </c>
      <c r="F1882">
        <v>0</v>
      </c>
      <c r="G1882">
        <v>1</v>
      </c>
      <c r="H1882">
        <v>1</v>
      </c>
      <c r="I1882" s="1">
        <f>G1882+H1882</f>
        <v>2</v>
      </c>
      <c r="J1882">
        <v>1</v>
      </c>
      <c r="K1882">
        <v>1</v>
      </c>
      <c r="L1882">
        <v>1</v>
      </c>
      <c r="M1882">
        <v>2</v>
      </c>
      <c r="N1882">
        <v>2</v>
      </c>
      <c r="O1882">
        <v>1</v>
      </c>
      <c r="P1882">
        <v>1</v>
      </c>
      <c r="Q1882">
        <v>1</v>
      </c>
      <c r="R1882">
        <v>2</v>
      </c>
      <c r="S1882">
        <v>1</v>
      </c>
      <c r="T1882">
        <v>1</v>
      </c>
      <c r="U1882">
        <v>0</v>
      </c>
      <c r="V1882">
        <v>0</v>
      </c>
      <c r="W1882">
        <v>0</v>
      </c>
      <c r="X1882">
        <v>1</v>
      </c>
      <c r="Y1882">
        <v>1</v>
      </c>
      <c r="Z1882">
        <v>1</v>
      </c>
      <c r="AA1882">
        <v>0</v>
      </c>
      <c r="AB1882">
        <v>0</v>
      </c>
      <c r="AC1882">
        <v>296125</v>
      </c>
      <c r="AD1882">
        <f>AC1882/AY1882</f>
        <v>0.66684306528250048</v>
      </c>
      <c r="AE1882">
        <v>3565.047</v>
      </c>
      <c r="AF1882">
        <f>AE1882/AY1882</f>
        <v>8.0281194406287299E-3</v>
      </c>
      <c r="AG1882">
        <f>LN(AE1882+1)/LN(AY1882)</f>
        <v>0.6289893953003749</v>
      </c>
      <c r="AH1882">
        <v>0</v>
      </c>
      <c r="AI1882">
        <v>0</v>
      </c>
      <c r="AJ1882">
        <v>0</v>
      </c>
      <c r="AK1882">
        <v>0</v>
      </c>
      <c r="AL1882">
        <v>0</v>
      </c>
      <c r="AM1882" s="1">
        <f>(AI1882+AK1882+AJ1882)*(0.75+0.25*AL1882)</f>
        <v>0</v>
      </c>
      <c r="AN1882">
        <v>0</v>
      </c>
      <c r="AO1882">
        <v>0</v>
      </c>
      <c r="AP1882">
        <v>0</v>
      </c>
      <c r="AQ1882">
        <v>0</v>
      </c>
      <c r="AR1882">
        <v>0</v>
      </c>
      <c r="AS1882">
        <f>IF(AR1882&gt;0.75,AR1882,0)</f>
        <v>0</v>
      </c>
      <c r="AT1882">
        <v>0</v>
      </c>
      <c r="AU1882">
        <v>0</v>
      </c>
      <c r="AV1882">
        <v>0</v>
      </c>
      <c r="AW1882">
        <v>0.5</v>
      </c>
      <c r="AX1882">
        <v>1</v>
      </c>
      <c r="AY1882">
        <v>444070</v>
      </c>
    </row>
    <row r="1883" spans="1:51" ht="12.75" customHeight="1" x14ac:dyDescent="0.2">
      <c r="A1883" t="s">
        <v>68</v>
      </c>
      <c r="B1883">
        <v>2010</v>
      </c>
      <c r="C1883" t="s">
        <v>69</v>
      </c>
      <c r="D1883">
        <v>8</v>
      </c>
      <c r="E1883">
        <v>0</v>
      </c>
      <c r="F1883">
        <v>1</v>
      </c>
      <c r="G1883">
        <v>1</v>
      </c>
      <c r="H1883">
        <v>1</v>
      </c>
      <c r="I1883" s="1">
        <f>G1883+H1883</f>
        <v>2</v>
      </c>
      <c r="J1883">
        <v>0</v>
      </c>
      <c r="K1883">
        <v>1</v>
      </c>
      <c r="L1883">
        <v>1</v>
      </c>
      <c r="M1883">
        <v>0</v>
      </c>
      <c r="N1883">
        <v>0</v>
      </c>
      <c r="O1883">
        <v>1</v>
      </c>
      <c r="P1883">
        <v>1</v>
      </c>
      <c r="Q1883">
        <v>1</v>
      </c>
      <c r="R1883">
        <v>0</v>
      </c>
      <c r="S1883">
        <v>0</v>
      </c>
      <c r="T1883">
        <v>1</v>
      </c>
      <c r="U1883">
        <v>1</v>
      </c>
      <c r="V1883">
        <v>0</v>
      </c>
      <c r="W1883">
        <v>1</v>
      </c>
      <c r="X1883">
        <v>0</v>
      </c>
      <c r="Y1883">
        <v>1</v>
      </c>
      <c r="Z1883">
        <v>1</v>
      </c>
      <c r="AA1883">
        <v>0</v>
      </c>
      <c r="AB1883">
        <v>0</v>
      </c>
      <c r="AC1883">
        <v>59027</v>
      </c>
      <c r="AD1883">
        <f>AC1883/AY1883</f>
        <v>0.88186738896915018</v>
      </c>
      <c r="AE1883">
        <v>253.86699999999999</v>
      </c>
      <c r="AF1883">
        <f>AE1883/AY1883</f>
        <v>3.7927902220243489E-3</v>
      </c>
      <c r="AG1883">
        <f>LN(AE1883+1)/LN(AY1883)</f>
        <v>0.49865093601669452</v>
      </c>
      <c r="AH1883">
        <v>1</v>
      </c>
      <c r="AI1883">
        <v>1</v>
      </c>
      <c r="AJ1883">
        <v>1</v>
      </c>
      <c r="AK1883">
        <v>1</v>
      </c>
      <c r="AL1883">
        <v>1</v>
      </c>
      <c r="AM1883" s="1">
        <f>(AI1883+AK1883+AJ1883)*(0.75+0.25*AL1883)</f>
        <v>3</v>
      </c>
      <c r="AN1883">
        <v>0</v>
      </c>
      <c r="AO1883">
        <v>0</v>
      </c>
      <c r="AP1883">
        <v>1</v>
      </c>
      <c r="AQ1883">
        <v>1</v>
      </c>
      <c r="AR1883">
        <v>1</v>
      </c>
      <c r="AS1883">
        <f>IF(AR1883&gt;0.75,AR1883,0)</f>
        <v>1</v>
      </c>
      <c r="AT1883">
        <v>0</v>
      </c>
      <c r="AU1883">
        <v>0</v>
      </c>
      <c r="AV1883">
        <v>1</v>
      </c>
      <c r="AW1883">
        <v>0</v>
      </c>
      <c r="AX1883">
        <v>1</v>
      </c>
      <c r="AY1883">
        <v>66934.100000000006</v>
      </c>
    </row>
    <row r="1884" spans="1:51" ht="12.75" customHeight="1" x14ac:dyDescent="0.2">
      <c r="A1884" t="s">
        <v>70</v>
      </c>
      <c r="B1884">
        <v>2010</v>
      </c>
      <c r="C1884">
        <v>8</v>
      </c>
      <c r="D1884">
        <v>8</v>
      </c>
      <c r="E1884">
        <v>0</v>
      </c>
      <c r="F1884">
        <v>0</v>
      </c>
      <c r="G1884">
        <v>1</v>
      </c>
      <c r="H1884">
        <v>1</v>
      </c>
      <c r="I1884" s="1">
        <f>G1884+H1884</f>
        <v>2</v>
      </c>
      <c r="J1884">
        <v>1</v>
      </c>
      <c r="K1884">
        <v>1</v>
      </c>
      <c r="L1884">
        <v>1</v>
      </c>
      <c r="M1884">
        <v>2</v>
      </c>
      <c r="N1884">
        <v>2</v>
      </c>
      <c r="O1884">
        <v>1</v>
      </c>
      <c r="P1884">
        <v>1</v>
      </c>
      <c r="Q1884">
        <v>1</v>
      </c>
      <c r="R1884">
        <v>1</v>
      </c>
      <c r="S1884">
        <v>1</v>
      </c>
      <c r="T1884">
        <v>1</v>
      </c>
      <c r="U1884">
        <v>1</v>
      </c>
      <c r="V1884">
        <v>0</v>
      </c>
      <c r="W1884">
        <v>1</v>
      </c>
      <c r="X1884">
        <v>0</v>
      </c>
      <c r="Y1884">
        <v>1</v>
      </c>
      <c r="Z1884">
        <v>1</v>
      </c>
      <c r="AA1884">
        <v>0</v>
      </c>
      <c r="AB1884">
        <v>0</v>
      </c>
      <c r="AC1884">
        <v>36281</v>
      </c>
      <c r="AD1884">
        <f>AC1884/AY1884</f>
        <v>3.8411900161456819E-2</v>
      </c>
      <c r="AE1884">
        <v>1037.248</v>
      </c>
      <c r="AF1884">
        <f>AE1884/AY1884</f>
        <v>1.0981689208861597E-3</v>
      </c>
      <c r="AG1884">
        <f>LN(AE1884+1)/LN(AY1884)</f>
        <v>0.50480223420736614</v>
      </c>
      <c r="AH1884">
        <v>1</v>
      </c>
      <c r="AI1884">
        <v>0</v>
      </c>
      <c r="AJ1884">
        <v>0</v>
      </c>
      <c r="AK1884">
        <v>0</v>
      </c>
      <c r="AL1884">
        <v>0</v>
      </c>
      <c r="AM1884" s="1">
        <f>(AI1884+AK1884+AJ1884)*(0.75+0.25*AL1884)</f>
        <v>0</v>
      </c>
      <c r="AN1884">
        <v>0</v>
      </c>
      <c r="AO1884">
        <v>0</v>
      </c>
      <c r="AP1884">
        <v>0</v>
      </c>
      <c r="AQ1884">
        <v>0</v>
      </c>
      <c r="AR1884">
        <v>0</v>
      </c>
      <c r="AS1884">
        <f>IF(AR1884&gt;0.75,AR1884,0)</f>
        <v>0</v>
      </c>
      <c r="AT1884">
        <v>0</v>
      </c>
      <c r="AU1884">
        <v>0</v>
      </c>
      <c r="AV1884">
        <v>1</v>
      </c>
      <c r="AW1884">
        <v>0</v>
      </c>
      <c r="AX1884">
        <v>0</v>
      </c>
      <c r="AY1884">
        <v>944525</v>
      </c>
    </row>
    <row r="1885" spans="1:51" ht="12.75" customHeight="1" x14ac:dyDescent="0.2">
      <c r="A1885" t="s">
        <v>71</v>
      </c>
      <c r="B1885">
        <v>2010</v>
      </c>
      <c r="C1885">
        <v>8</v>
      </c>
      <c r="D1885">
        <v>8</v>
      </c>
      <c r="E1885">
        <v>0</v>
      </c>
      <c r="F1885">
        <v>0</v>
      </c>
      <c r="G1885">
        <v>1</v>
      </c>
      <c r="H1885">
        <v>1</v>
      </c>
      <c r="I1885" s="1">
        <f>G1885+H1885</f>
        <v>2</v>
      </c>
      <c r="J1885">
        <v>1</v>
      </c>
      <c r="K1885">
        <v>1</v>
      </c>
      <c r="L1885">
        <v>1</v>
      </c>
      <c r="M1885">
        <v>0</v>
      </c>
      <c r="N1885">
        <v>2</v>
      </c>
      <c r="O1885">
        <v>1</v>
      </c>
      <c r="P1885">
        <v>1</v>
      </c>
      <c r="Q1885">
        <v>1</v>
      </c>
      <c r="R1885">
        <v>2</v>
      </c>
      <c r="S1885">
        <v>0</v>
      </c>
      <c r="T1885">
        <v>0</v>
      </c>
      <c r="U1885">
        <v>0</v>
      </c>
      <c r="V1885">
        <v>0</v>
      </c>
      <c r="W1885">
        <v>0</v>
      </c>
      <c r="X1885">
        <v>0</v>
      </c>
      <c r="Y1885">
        <v>0</v>
      </c>
      <c r="Z1885">
        <v>1</v>
      </c>
      <c r="AA1885">
        <v>0</v>
      </c>
      <c r="AB1885">
        <v>0</v>
      </c>
      <c r="AC1885">
        <v>15703</v>
      </c>
      <c r="AD1885">
        <f>AC1885/AY1885</f>
        <v>4.6932767458194483E-2</v>
      </c>
      <c r="AE1885">
        <v>0</v>
      </c>
      <c r="AF1885">
        <f>AE1885/AY1885</f>
        <v>0</v>
      </c>
      <c r="AG1885">
        <f>LN(AE1885+1)/LN(AY1885)</f>
        <v>0</v>
      </c>
      <c r="AH1885">
        <v>0</v>
      </c>
      <c r="AI1885">
        <v>0</v>
      </c>
      <c r="AJ1885">
        <v>1</v>
      </c>
      <c r="AK1885">
        <v>1</v>
      </c>
      <c r="AL1885">
        <v>1</v>
      </c>
      <c r="AM1885" s="1">
        <f>(AI1885+AK1885+AJ1885)*(0.75+0.25*AL1885)</f>
        <v>2</v>
      </c>
      <c r="AN1885">
        <v>0</v>
      </c>
      <c r="AO1885">
        <v>0</v>
      </c>
      <c r="AP1885">
        <v>0</v>
      </c>
      <c r="AQ1885">
        <v>0</v>
      </c>
      <c r="AR1885">
        <v>0.75</v>
      </c>
      <c r="AS1885">
        <f>IF(AR1885&gt;0.75,AR1885,0)</f>
        <v>0</v>
      </c>
      <c r="AT1885">
        <v>0</v>
      </c>
      <c r="AU1885">
        <v>0</v>
      </c>
      <c r="AV1885">
        <v>0</v>
      </c>
      <c r="AW1885">
        <v>0</v>
      </c>
      <c r="AX1885">
        <v>1</v>
      </c>
      <c r="AY1885">
        <v>334585</v>
      </c>
    </row>
    <row r="1886" spans="1:51" ht="12.75" customHeight="1" x14ac:dyDescent="0.2">
      <c r="A1886" t="s">
        <v>72</v>
      </c>
      <c r="B1886">
        <v>2010</v>
      </c>
      <c r="C1886">
        <v>6</v>
      </c>
      <c r="D1886">
        <v>6</v>
      </c>
      <c r="E1886">
        <v>0</v>
      </c>
      <c r="F1886">
        <v>0</v>
      </c>
      <c r="G1886">
        <v>1</v>
      </c>
      <c r="H1886">
        <v>0</v>
      </c>
      <c r="I1886" s="1">
        <f>G1886+H1886</f>
        <v>1</v>
      </c>
      <c r="J1886">
        <v>0</v>
      </c>
      <c r="K1886">
        <v>1</v>
      </c>
      <c r="L1886">
        <v>0</v>
      </c>
      <c r="M1886">
        <v>0</v>
      </c>
      <c r="N1886">
        <v>2</v>
      </c>
      <c r="O1886">
        <v>1</v>
      </c>
      <c r="P1886">
        <v>1</v>
      </c>
      <c r="Q1886">
        <v>1</v>
      </c>
      <c r="R1886">
        <v>2</v>
      </c>
      <c r="S1886">
        <v>1</v>
      </c>
      <c r="T1886">
        <v>0.5</v>
      </c>
      <c r="U1886">
        <v>1</v>
      </c>
      <c r="V1886">
        <v>0</v>
      </c>
      <c r="W1886">
        <v>0</v>
      </c>
      <c r="X1886">
        <v>0</v>
      </c>
      <c r="Y1886">
        <v>1</v>
      </c>
      <c r="Z1886">
        <v>1</v>
      </c>
      <c r="AA1886">
        <v>0</v>
      </c>
      <c r="AB1886">
        <v>0</v>
      </c>
      <c r="AC1886">
        <v>8679</v>
      </c>
      <c r="AD1886">
        <f>AC1886/AY1886</f>
        <v>0.31351597381767743</v>
      </c>
      <c r="AE1886">
        <v>0</v>
      </c>
      <c r="AF1886">
        <f>AE1886/AY1886</f>
        <v>0</v>
      </c>
      <c r="AG1886">
        <f>LN(AE1886+1)/LN(AY1886)</f>
        <v>0</v>
      </c>
      <c r="AH1886">
        <v>0</v>
      </c>
      <c r="AI1886">
        <v>1</v>
      </c>
      <c r="AJ1886">
        <v>1</v>
      </c>
      <c r="AK1886">
        <v>1</v>
      </c>
      <c r="AL1886">
        <v>0</v>
      </c>
      <c r="AM1886" s="1">
        <f>(AI1886+AK1886+AJ1886)*(0.75+0.25*AL1886)</f>
        <v>2.25</v>
      </c>
      <c r="AN1886">
        <v>0</v>
      </c>
      <c r="AO1886">
        <v>0</v>
      </c>
      <c r="AP1886">
        <v>0</v>
      </c>
      <c r="AQ1886">
        <v>0</v>
      </c>
      <c r="AR1886">
        <v>2</v>
      </c>
      <c r="AS1886">
        <f>IF(AR1886&gt;0.75,AR1886,0)</f>
        <v>2</v>
      </c>
      <c r="AT1886">
        <v>0</v>
      </c>
      <c r="AU1886">
        <v>0</v>
      </c>
      <c r="AV1886">
        <v>0</v>
      </c>
      <c r="AW1886">
        <v>0</v>
      </c>
      <c r="AX1886">
        <v>1</v>
      </c>
      <c r="AY1886">
        <v>27682.799999999999</v>
      </c>
    </row>
    <row r="1887" spans="1:51" ht="12.75" customHeight="1" x14ac:dyDescent="0.2">
      <c r="A1887" t="s">
        <v>73</v>
      </c>
      <c r="B1887">
        <v>2010</v>
      </c>
      <c r="C1887">
        <v>4</v>
      </c>
      <c r="D1887">
        <v>4</v>
      </c>
      <c r="E1887">
        <v>0</v>
      </c>
      <c r="F1887">
        <v>0</v>
      </c>
      <c r="G1887">
        <v>1</v>
      </c>
      <c r="H1887">
        <v>0</v>
      </c>
      <c r="I1887" s="1">
        <f>G1887+H1887</f>
        <v>1</v>
      </c>
      <c r="J1887">
        <v>0</v>
      </c>
      <c r="K1887">
        <v>1</v>
      </c>
      <c r="L1887">
        <v>0</v>
      </c>
      <c r="M1887">
        <v>0</v>
      </c>
      <c r="N1887">
        <v>0</v>
      </c>
      <c r="O1887">
        <v>1</v>
      </c>
      <c r="P1887">
        <v>1</v>
      </c>
      <c r="Q1887">
        <v>1</v>
      </c>
      <c r="R1887">
        <v>0</v>
      </c>
      <c r="S1887">
        <v>0</v>
      </c>
      <c r="T1887">
        <v>1</v>
      </c>
      <c r="U1887">
        <v>1</v>
      </c>
      <c r="V1887">
        <v>0</v>
      </c>
      <c r="W1887">
        <v>1</v>
      </c>
      <c r="X1887">
        <v>1</v>
      </c>
      <c r="Y1887">
        <v>1</v>
      </c>
      <c r="Z1887">
        <v>1</v>
      </c>
      <c r="AA1887">
        <v>0</v>
      </c>
      <c r="AB1887">
        <v>0</v>
      </c>
      <c r="AC1887">
        <v>18100</v>
      </c>
      <c r="AD1887">
        <f>AC1887/AY1887</f>
        <v>4.4072707793077419E-2</v>
      </c>
      <c r="AE1887">
        <v>0</v>
      </c>
      <c r="AF1887">
        <f>AE1887/AY1887</f>
        <v>0</v>
      </c>
      <c r="AG1887">
        <f>LN(AE1887+1)/LN(AY1887)</f>
        <v>0</v>
      </c>
      <c r="AH1887">
        <v>0.5</v>
      </c>
      <c r="AI1887">
        <v>0</v>
      </c>
      <c r="AJ1887">
        <v>0</v>
      </c>
      <c r="AK1887">
        <v>1</v>
      </c>
      <c r="AL1887">
        <v>1</v>
      </c>
      <c r="AM1887" s="1">
        <f>(AI1887+AK1887+AJ1887)*(0.75+0.25*AL1887)</f>
        <v>1</v>
      </c>
      <c r="AN1887">
        <v>0</v>
      </c>
      <c r="AO1887">
        <v>0</v>
      </c>
      <c r="AP1887">
        <v>0</v>
      </c>
      <c r="AQ1887">
        <v>0</v>
      </c>
      <c r="AR1887">
        <v>2</v>
      </c>
      <c r="AS1887">
        <f>IF(AR1887&gt;0.75,AR1887,0)</f>
        <v>2</v>
      </c>
      <c r="AT1887">
        <v>0</v>
      </c>
      <c r="AU1887">
        <v>0</v>
      </c>
      <c r="AV1887">
        <v>0</v>
      </c>
      <c r="AW1887">
        <v>0</v>
      </c>
      <c r="AX1887">
        <v>1</v>
      </c>
      <c r="AY1887">
        <v>410685</v>
      </c>
    </row>
    <row r="1888" spans="1:51" ht="12.75" customHeight="1" x14ac:dyDescent="0.2">
      <c r="A1888" t="s">
        <v>74</v>
      </c>
      <c r="B1888">
        <v>2010</v>
      </c>
      <c r="C1888">
        <v>4</v>
      </c>
      <c r="D1888">
        <v>4</v>
      </c>
      <c r="E1888">
        <v>0</v>
      </c>
      <c r="F1888">
        <v>0</v>
      </c>
      <c r="G1888">
        <v>1</v>
      </c>
      <c r="H1888">
        <v>1</v>
      </c>
      <c r="I1888" s="1">
        <f>G1888+H1888</f>
        <v>2</v>
      </c>
      <c r="J1888">
        <v>0</v>
      </c>
      <c r="K1888">
        <v>1</v>
      </c>
      <c r="L1888">
        <v>0</v>
      </c>
      <c r="M1888">
        <v>0</v>
      </c>
      <c r="N1888">
        <v>0</v>
      </c>
      <c r="O1888">
        <v>1</v>
      </c>
      <c r="P1888">
        <v>1</v>
      </c>
      <c r="Q1888">
        <v>1</v>
      </c>
      <c r="R1888">
        <v>0</v>
      </c>
      <c r="S1888">
        <v>0</v>
      </c>
      <c r="T1888">
        <v>0</v>
      </c>
      <c r="U1888">
        <v>1</v>
      </c>
      <c r="V1888">
        <v>0</v>
      </c>
      <c r="W1888">
        <v>1</v>
      </c>
      <c r="X1888">
        <v>0</v>
      </c>
      <c r="Y1888">
        <v>1</v>
      </c>
      <c r="Z1888">
        <v>1</v>
      </c>
      <c r="AA1888">
        <v>0</v>
      </c>
      <c r="AB1888">
        <v>0</v>
      </c>
      <c r="AC1888">
        <v>15227</v>
      </c>
      <c r="AD1888">
        <f>AC1888/AY1888</f>
        <v>0.11717764028688399</v>
      </c>
      <c r="AE1888">
        <v>99.881</v>
      </c>
      <c r="AF1888">
        <f>AE1888/AY1888</f>
        <v>7.6862283374888422E-4</v>
      </c>
      <c r="AG1888">
        <f>LN(AE1888+1)/LN(AY1888)</f>
        <v>0.39184584669155409</v>
      </c>
      <c r="AH1888">
        <v>1</v>
      </c>
      <c r="AI1888">
        <v>0</v>
      </c>
      <c r="AJ1888">
        <v>1</v>
      </c>
      <c r="AK1888">
        <v>1</v>
      </c>
      <c r="AL1888">
        <v>0</v>
      </c>
      <c r="AM1888" s="1">
        <f>(AI1888+AK1888+AJ1888)*(0.75+0.25*AL1888)</f>
        <v>1.5</v>
      </c>
      <c r="AN1888">
        <v>0</v>
      </c>
      <c r="AO1888">
        <v>0</v>
      </c>
      <c r="AP1888">
        <v>0.75</v>
      </c>
      <c r="AQ1888">
        <v>0</v>
      </c>
      <c r="AR1888">
        <v>1</v>
      </c>
      <c r="AS1888">
        <f>IF(AR1888&gt;0.75,AR1888,0)</f>
        <v>1</v>
      </c>
      <c r="AT1888">
        <v>0</v>
      </c>
      <c r="AU1888">
        <v>0</v>
      </c>
      <c r="AV1888">
        <v>0.5</v>
      </c>
      <c r="AW1888">
        <v>0</v>
      </c>
      <c r="AX1888">
        <v>1</v>
      </c>
      <c r="AY1888">
        <v>129948</v>
      </c>
    </row>
    <row r="1889" spans="1:51" ht="12.75" customHeight="1" x14ac:dyDescent="0.2">
      <c r="A1889" t="s">
        <v>75</v>
      </c>
      <c r="B1889">
        <v>2010</v>
      </c>
      <c r="C1889">
        <v>8</v>
      </c>
      <c r="D1889">
        <v>8</v>
      </c>
      <c r="E1889">
        <v>0</v>
      </c>
      <c r="F1889">
        <v>0</v>
      </c>
      <c r="G1889">
        <v>1</v>
      </c>
      <c r="H1889">
        <v>1</v>
      </c>
      <c r="I1889" s="1">
        <f>G1889+H1889</f>
        <v>2</v>
      </c>
      <c r="J1889">
        <v>1</v>
      </c>
      <c r="K1889">
        <v>1</v>
      </c>
      <c r="L1889">
        <v>1</v>
      </c>
      <c r="M1889">
        <v>2</v>
      </c>
      <c r="N1889">
        <v>2</v>
      </c>
      <c r="O1889">
        <v>1</v>
      </c>
      <c r="P1889">
        <v>0</v>
      </c>
      <c r="Q1889">
        <v>1</v>
      </c>
      <c r="R1889">
        <v>2</v>
      </c>
      <c r="S1889">
        <v>1</v>
      </c>
      <c r="T1889">
        <v>1</v>
      </c>
      <c r="U1889">
        <v>1</v>
      </c>
      <c r="V1889">
        <v>1</v>
      </c>
      <c r="W1889">
        <v>0</v>
      </c>
      <c r="X1889">
        <v>0</v>
      </c>
      <c r="Y1889">
        <v>1</v>
      </c>
      <c r="Z1889">
        <v>1</v>
      </c>
      <c r="AA1889">
        <v>1</v>
      </c>
      <c r="AB1889">
        <v>0</v>
      </c>
      <c r="AC1889">
        <v>3201</v>
      </c>
      <c r="AD1889">
        <f>AC1889/AY1889</f>
        <v>2.3503238028106964E-2</v>
      </c>
      <c r="AE1889">
        <v>0</v>
      </c>
      <c r="AF1889">
        <f>AE1889/AY1889</f>
        <v>0</v>
      </c>
      <c r="AG1889">
        <f>LN(AE1889+1)/LN(AY1889)</f>
        <v>0</v>
      </c>
      <c r="AH1889">
        <v>1</v>
      </c>
      <c r="AI1889">
        <v>0</v>
      </c>
      <c r="AJ1889">
        <v>1</v>
      </c>
      <c r="AK1889">
        <v>1</v>
      </c>
      <c r="AL1889">
        <v>0</v>
      </c>
      <c r="AM1889" s="1">
        <f>(AI1889+AK1889+AJ1889)*(0.75+0.25*AL1889)</f>
        <v>1.5</v>
      </c>
      <c r="AN1889">
        <v>0</v>
      </c>
      <c r="AO1889">
        <v>1</v>
      </c>
      <c r="AP1889">
        <v>0</v>
      </c>
      <c r="AQ1889">
        <v>0</v>
      </c>
      <c r="AR1889">
        <v>0</v>
      </c>
      <c r="AS1889">
        <f>IF(AR1889&gt;0.75,AR1889,0)</f>
        <v>0</v>
      </c>
      <c r="AT1889">
        <v>0</v>
      </c>
      <c r="AU1889">
        <v>0</v>
      </c>
      <c r="AV1889">
        <v>0</v>
      </c>
      <c r="AW1889">
        <v>0</v>
      </c>
      <c r="AX1889">
        <v>1</v>
      </c>
      <c r="AY1889">
        <v>136194</v>
      </c>
    </row>
    <row r="1890" spans="1:51" ht="12.75" customHeight="1" x14ac:dyDescent="0.2">
      <c r="A1890" t="s">
        <v>76</v>
      </c>
      <c r="B1890">
        <v>2010</v>
      </c>
      <c r="C1890">
        <v>4</v>
      </c>
      <c r="D1890">
        <v>4</v>
      </c>
      <c r="E1890">
        <v>0</v>
      </c>
      <c r="F1890">
        <v>0</v>
      </c>
      <c r="G1890">
        <v>1</v>
      </c>
      <c r="H1890">
        <v>0</v>
      </c>
      <c r="I1890" s="1">
        <f>G1890+H1890</f>
        <v>1</v>
      </c>
      <c r="J1890">
        <v>0</v>
      </c>
      <c r="K1890">
        <v>1</v>
      </c>
      <c r="L1890">
        <v>1</v>
      </c>
      <c r="M1890">
        <v>0</v>
      </c>
      <c r="N1890">
        <v>0</v>
      </c>
      <c r="O1890">
        <v>1</v>
      </c>
      <c r="P1890">
        <v>1</v>
      </c>
      <c r="Q1890">
        <v>1</v>
      </c>
      <c r="R1890">
        <v>0</v>
      </c>
      <c r="S1890">
        <v>1</v>
      </c>
      <c r="T1890">
        <v>0</v>
      </c>
      <c r="U1890">
        <v>0</v>
      </c>
      <c r="V1890">
        <v>0</v>
      </c>
      <c r="W1890">
        <v>1</v>
      </c>
      <c r="X1890">
        <v>1</v>
      </c>
      <c r="Y1890">
        <v>1</v>
      </c>
      <c r="Z1890">
        <v>1</v>
      </c>
      <c r="AA1890">
        <v>0</v>
      </c>
      <c r="AB1890">
        <v>0</v>
      </c>
      <c r="AC1890" s="9">
        <v>1300000</v>
      </c>
      <c r="AD1890">
        <f>AC1890/AY1890</f>
        <v>2.5044453905682587</v>
      </c>
      <c r="AE1890">
        <f>2164.84</f>
        <v>2164.84</v>
      </c>
      <c r="AF1890">
        <f>AE1890/AY1890</f>
        <v>4.1705565840906072E-3</v>
      </c>
      <c r="AG1890">
        <f>LN(AE1890+1)/LN(AY1890)</f>
        <v>0.58363798620470397</v>
      </c>
      <c r="AH1890">
        <v>1</v>
      </c>
      <c r="AI1890">
        <v>0</v>
      </c>
      <c r="AJ1890">
        <v>1</v>
      </c>
      <c r="AK1890">
        <v>1</v>
      </c>
      <c r="AL1890">
        <v>1</v>
      </c>
      <c r="AM1890" s="1">
        <f>(AI1890+AK1890+AJ1890)*(0.75+0.25*AL1890)</f>
        <v>2</v>
      </c>
      <c r="AN1890">
        <v>0</v>
      </c>
      <c r="AO1890">
        <v>0</v>
      </c>
      <c r="AP1890">
        <v>0.5</v>
      </c>
      <c r="AQ1890">
        <v>1</v>
      </c>
      <c r="AR1890">
        <v>0</v>
      </c>
      <c r="AS1890">
        <f>IF(AR1890&gt;0.75,AR1890,0)</f>
        <v>0</v>
      </c>
      <c r="AT1890">
        <v>0</v>
      </c>
      <c r="AU1890">
        <v>0.5</v>
      </c>
      <c r="AV1890">
        <v>0</v>
      </c>
      <c r="AW1890">
        <v>0</v>
      </c>
      <c r="AX1890">
        <v>1</v>
      </c>
      <c r="AY1890">
        <v>519077</v>
      </c>
    </row>
    <row r="1891" spans="1:51" ht="12.75" customHeight="1" x14ac:dyDescent="0.2">
      <c r="A1891" t="s">
        <v>77</v>
      </c>
      <c r="B1891">
        <v>2010</v>
      </c>
      <c r="C1891">
        <v>5</v>
      </c>
      <c r="D1891">
        <v>5</v>
      </c>
      <c r="E1891">
        <v>0</v>
      </c>
      <c r="F1891">
        <v>0</v>
      </c>
      <c r="G1891">
        <v>1</v>
      </c>
      <c r="H1891">
        <v>1</v>
      </c>
      <c r="I1891" s="1">
        <f>G1891+H1891</f>
        <v>2</v>
      </c>
      <c r="J1891">
        <v>0</v>
      </c>
      <c r="K1891">
        <v>1</v>
      </c>
      <c r="L1891">
        <v>1</v>
      </c>
      <c r="M1891">
        <v>0</v>
      </c>
      <c r="N1891">
        <v>2</v>
      </c>
      <c r="O1891">
        <v>1</v>
      </c>
      <c r="P1891">
        <v>0</v>
      </c>
      <c r="Q1891">
        <v>1</v>
      </c>
      <c r="R1891">
        <v>0</v>
      </c>
      <c r="S1891">
        <v>0</v>
      </c>
      <c r="T1891">
        <v>0</v>
      </c>
      <c r="U1891">
        <v>1</v>
      </c>
      <c r="V1891">
        <v>0</v>
      </c>
      <c r="W1891">
        <v>1</v>
      </c>
      <c r="X1891">
        <v>0</v>
      </c>
      <c r="Y1891">
        <v>1</v>
      </c>
      <c r="Z1891">
        <v>1</v>
      </c>
      <c r="AA1891">
        <v>0</v>
      </c>
      <c r="AB1891">
        <v>0</v>
      </c>
      <c r="AC1891">
        <v>1476</v>
      </c>
      <c r="AD1891">
        <f>AC1891/AY1891</f>
        <v>3.3332655840328448E-2</v>
      </c>
      <c r="AE1891">
        <v>489.19299999999998</v>
      </c>
      <c r="AF1891">
        <f>AE1891/AY1891</f>
        <v>1.1047494517952434E-2</v>
      </c>
      <c r="AG1891">
        <f>LN(AE1891+1)/LN(AY1891)</f>
        <v>0.57904472173834409</v>
      </c>
      <c r="AH1891">
        <v>0</v>
      </c>
      <c r="AI1891">
        <v>0</v>
      </c>
      <c r="AJ1891">
        <v>1</v>
      </c>
      <c r="AK1891">
        <v>1</v>
      </c>
      <c r="AL1891">
        <v>1</v>
      </c>
      <c r="AM1891" s="1">
        <f>(AI1891+AK1891+AJ1891)*(0.75+0.25*AL1891)</f>
        <v>2</v>
      </c>
      <c r="AN1891">
        <v>0</v>
      </c>
      <c r="AO1891">
        <v>0</v>
      </c>
      <c r="AP1891">
        <v>1</v>
      </c>
      <c r="AQ1891">
        <v>0</v>
      </c>
      <c r="AR1891">
        <v>0</v>
      </c>
      <c r="AS1891">
        <f>IF(AR1891&gt;0.75,AR1891,0)</f>
        <v>0</v>
      </c>
      <c r="AT1891">
        <v>0</v>
      </c>
      <c r="AU1891">
        <v>0</v>
      </c>
      <c r="AV1891">
        <v>0</v>
      </c>
      <c r="AW1891">
        <v>0</v>
      </c>
      <c r="AX1891">
        <v>1</v>
      </c>
      <c r="AY1891">
        <v>44280.9</v>
      </c>
    </row>
    <row r="1892" spans="1:51" ht="12.75" customHeight="1" x14ac:dyDescent="0.2">
      <c r="A1892" t="s">
        <v>78</v>
      </c>
      <c r="B1892">
        <v>2010</v>
      </c>
      <c r="C1892">
        <v>10</v>
      </c>
      <c r="D1892">
        <v>10</v>
      </c>
      <c r="E1892">
        <v>0</v>
      </c>
      <c r="F1892">
        <v>0</v>
      </c>
      <c r="G1892">
        <v>1</v>
      </c>
      <c r="H1892">
        <v>1</v>
      </c>
      <c r="I1892" s="1">
        <f>G1892+H1892</f>
        <v>2</v>
      </c>
      <c r="J1892">
        <v>0</v>
      </c>
      <c r="K1892">
        <v>1</v>
      </c>
      <c r="L1892">
        <v>0</v>
      </c>
      <c r="M1892">
        <v>0</v>
      </c>
      <c r="N1892">
        <v>0</v>
      </c>
      <c r="O1892">
        <v>1</v>
      </c>
      <c r="P1892">
        <v>1</v>
      </c>
      <c r="Q1892">
        <v>1</v>
      </c>
      <c r="R1892">
        <v>1</v>
      </c>
      <c r="S1892">
        <v>0</v>
      </c>
      <c r="T1892">
        <v>1</v>
      </c>
      <c r="U1892">
        <v>0</v>
      </c>
      <c r="V1892">
        <v>0</v>
      </c>
      <c r="W1892">
        <v>0</v>
      </c>
      <c r="X1892">
        <v>0</v>
      </c>
      <c r="Y1892">
        <v>0</v>
      </c>
      <c r="Z1892">
        <v>1</v>
      </c>
      <c r="AA1892">
        <v>0</v>
      </c>
      <c r="AB1892">
        <v>0</v>
      </c>
      <c r="AC1892">
        <v>35470</v>
      </c>
      <c r="AD1892">
        <f>AC1892/AY1892</f>
        <v>0.23724641655574655</v>
      </c>
      <c r="AE1892">
        <v>0</v>
      </c>
      <c r="AF1892">
        <f>AE1892/AY1892</f>
        <v>0</v>
      </c>
      <c r="AG1892">
        <f>LN(AE1892+1)/LN(AY1892)</f>
        <v>0</v>
      </c>
      <c r="AH1892">
        <v>1</v>
      </c>
      <c r="AI1892">
        <v>1</v>
      </c>
      <c r="AJ1892">
        <v>1</v>
      </c>
      <c r="AK1892">
        <v>1</v>
      </c>
      <c r="AL1892">
        <v>1</v>
      </c>
      <c r="AM1892" s="1">
        <f>(AI1892+AK1892+AJ1892)*(0.75+0.25*AL1892)</f>
        <v>3</v>
      </c>
      <c r="AN1892">
        <v>0</v>
      </c>
      <c r="AO1892">
        <v>0</v>
      </c>
      <c r="AP1892">
        <v>0.75</v>
      </c>
      <c r="AQ1892">
        <v>0</v>
      </c>
      <c r="AR1892">
        <v>2.25</v>
      </c>
      <c r="AS1892">
        <f>IF(AR1892&gt;0.75,AR1892,0)</f>
        <v>2.25</v>
      </c>
      <c r="AT1892">
        <v>0</v>
      </c>
      <c r="AU1892">
        <v>0</v>
      </c>
      <c r="AV1892">
        <v>-1</v>
      </c>
      <c r="AW1892">
        <v>0</v>
      </c>
      <c r="AX1892">
        <v>1</v>
      </c>
      <c r="AY1892">
        <v>149507</v>
      </c>
    </row>
    <row r="1893" spans="1:51" ht="12.75" customHeight="1" x14ac:dyDescent="0.2">
      <c r="A1893" t="s">
        <v>80</v>
      </c>
      <c r="B1893">
        <v>2010</v>
      </c>
      <c r="C1893">
        <v>5</v>
      </c>
      <c r="D1893">
        <v>5</v>
      </c>
      <c r="E1893">
        <v>0</v>
      </c>
      <c r="F1893">
        <v>0</v>
      </c>
      <c r="G1893">
        <v>1</v>
      </c>
      <c r="H1893">
        <v>0</v>
      </c>
      <c r="I1893" s="1">
        <f>G1893+H1893</f>
        <v>1</v>
      </c>
      <c r="J1893">
        <v>0</v>
      </c>
      <c r="K1893">
        <v>1</v>
      </c>
      <c r="L1893">
        <v>0</v>
      </c>
      <c r="M1893">
        <v>0</v>
      </c>
      <c r="N1893">
        <v>0</v>
      </c>
      <c r="O1893">
        <v>1</v>
      </c>
      <c r="P1893">
        <v>1</v>
      </c>
      <c r="Q1893">
        <v>1</v>
      </c>
      <c r="R1893">
        <v>2</v>
      </c>
      <c r="S1893">
        <v>0</v>
      </c>
      <c r="T1893">
        <v>0</v>
      </c>
      <c r="U1893">
        <v>0</v>
      </c>
      <c r="V1893">
        <v>1</v>
      </c>
      <c r="W1893">
        <v>0</v>
      </c>
      <c r="X1893">
        <v>1</v>
      </c>
      <c r="Y1893">
        <v>1</v>
      </c>
      <c r="Z1893">
        <v>1</v>
      </c>
      <c r="AA1893">
        <v>1</v>
      </c>
      <c r="AB1893">
        <v>0</v>
      </c>
      <c r="AC1893">
        <v>9355</v>
      </c>
      <c r="AD1893">
        <f>AC1893/AY1893</f>
        <v>0.29061098201970748</v>
      </c>
      <c r="AE1893">
        <v>106.187</v>
      </c>
      <c r="AF1893">
        <f>AE1893/AY1893</f>
        <v>3.298675397939784E-3</v>
      </c>
      <c r="AG1893">
        <f>LN(AE1893+1)/LN(AY1893)</f>
        <v>0.45036888162756028</v>
      </c>
      <c r="AH1893">
        <v>1</v>
      </c>
      <c r="AI1893">
        <v>1</v>
      </c>
      <c r="AJ1893">
        <v>1</v>
      </c>
      <c r="AK1893">
        <v>1</v>
      </c>
      <c r="AL1893">
        <v>0</v>
      </c>
      <c r="AM1893" s="1">
        <f>(AI1893+AK1893+AJ1893)*(0.75+0.25*AL1893)</f>
        <v>2.25</v>
      </c>
      <c r="AN1893">
        <v>0</v>
      </c>
      <c r="AO1893">
        <v>0</v>
      </c>
      <c r="AP1893">
        <v>0</v>
      </c>
      <c r="AQ1893">
        <v>0</v>
      </c>
      <c r="AR1893">
        <v>2.25</v>
      </c>
      <c r="AS1893">
        <f>IF(AR1893&gt;0.75,AR1893,0)</f>
        <v>2.25</v>
      </c>
      <c r="AT1893">
        <v>0</v>
      </c>
      <c r="AU1893">
        <v>0</v>
      </c>
      <c r="AV1893">
        <v>0</v>
      </c>
      <c r="AW1893">
        <v>0</v>
      </c>
      <c r="AX1893">
        <v>1</v>
      </c>
      <c r="AY1893">
        <v>32190.799999999999</v>
      </c>
    </row>
    <row r="1894" spans="1:51" ht="12.75" customHeight="1" x14ac:dyDescent="0.2">
      <c r="A1894" t="s">
        <v>81</v>
      </c>
      <c r="B1894">
        <v>2010</v>
      </c>
      <c r="C1894">
        <v>5</v>
      </c>
      <c r="D1894">
        <v>5</v>
      </c>
      <c r="E1894">
        <v>0</v>
      </c>
      <c r="F1894">
        <v>0</v>
      </c>
      <c r="G1894">
        <v>1</v>
      </c>
      <c r="H1894">
        <v>1</v>
      </c>
      <c r="I1894" s="1">
        <f>G1894+H1894</f>
        <v>2</v>
      </c>
      <c r="J1894">
        <v>1</v>
      </c>
      <c r="K1894">
        <v>1</v>
      </c>
      <c r="L1894">
        <v>1</v>
      </c>
      <c r="M1894">
        <v>0</v>
      </c>
      <c r="N1894">
        <v>2</v>
      </c>
      <c r="O1894">
        <v>1</v>
      </c>
      <c r="P1894">
        <v>1</v>
      </c>
      <c r="Q1894">
        <v>1</v>
      </c>
      <c r="R1894">
        <v>0</v>
      </c>
      <c r="S1894">
        <v>0</v>
      </c>
      <c r="T1894">
        <v>0</v>
      </c>
      <c r="U1894">
        <v>1</v>
      </c>
      <c r="V1894">
        <v>0</v>
      </c>
      <c r="W1894">
        <v>0</v>
      </c>
      <c r="X1894">
        <v>0</v>
      </c>
      <c r="Y1894">
        <v>0</v>
      </c>
      <c r="Z1894">
        <v>1</v>
      </c>
      <c r="AA1894">
        <v>0</v>
      </c>
      <c r="AB1894">
        <v>0</v>
      </c>
      <c r="AC1894">
        <v>4656</v>
      </c>
      <c r="AD1894">
        <f>AC1894/AY1894</f>
        <v>2.1159885293061686E-2</v>
      </c>
      <c r="AE1894">
        <v>0</v>
      </c>
      <c r="AF1894">
        <f>AE1894/AY1894</f>
        <v>0</v>
      </c>
      <c r="AG1894">
        <f>LN(AE1894+1)/LN(AY1894)</f>
        <v>0</v>
      </c>
      <c r="AH1894">
        <v>0.5</v>
      </c>
      <c r="AI1894">
        <v>1</v>
      </c>
      <c r="AJ1894">
        <v>1</v>
      </c>
      <c r="AK1894">
        <v>1</v>
      </c>
      <c r="AL1894">
        <v>1</v>
      </c>
      <c r="AM1894" s="1">
        <f>(AI1894+AK1894+AJ1894)*(0.75+0.25*AL1894)</f>
        <v>3</v>
      </c>
      <c r="AN1894">
        <v>0</v>
      </c>
      <c r="AO1894">
        <v>0</v>
      </c>
      <c r="AP1894">
        <v>0.75</v>
      </c>
      <c r="AQ1894">
        <v>0</v>
      </c>
      <c r="AR1894">
        <v>0.5</v>
      </c>
      <c r="AS1894">
        <f>IF(AR1894&gt;0.75,AR1894,0)</f>
        <v>0</v>
      </c>
      <c r="AT1894">
        <v>0</v>
      </c>
      <c r="AU1894">
        <v>0</v>
      </c>
      <c r="AV1894">
        <v>0</v>
      </c>
      <c r="AW1894">
        <v>0</v>
      </c>
      <c r="AX1894">
        <v>1</v>
      </c>
      <c r="AY1894">
        <v>220039</v>
      </c>
    </row>
    <row r="1895" spans="1:51" ht="12.75" customHeight="1" x14ac:dyDescent="0.2">
      <c r="A1895" t="s">
        <v>82</v>
      </c>
      <c r="B1895">
        <v>2010</v>
      </c>
      <c r="C1895">
        <v>6</v>
      </c>
      <c r="D1895">
        <v>6</v>
      </c>
      <c r="E1895">
        <v>1</v>
      </c>
      <c r="F1895">
        <v>0</v>
      </c>
      <c r="G1895">
        <v>1</v>
      </c>
      <c r="H1895">
        <v>1</v>
      </c>
      <c r="I1895" s="1">
        <f>G1895+H1895</f>
        <v>2</v>
      </c>
      <c r="J1895">
        <v>0</v>
      </c>
      <c r="K1895">
        <v>1</v>
      </c>
      <c r="L1895">
        <v>0</v>
      </c>
      <c r="M1895">
        <v>0</v>
      </c>
      <c r="N1895">
        <v>0</v>
      </c>
      <c r="O1895">
        <v>1</v>
      </c>
      <c r="P1895">
        <v>0</v>
      </c>
      <c r="Q1895">
        <v>1</v>
      </c>
      <c r="R1895">
        <v>0</v>
      </c>
      <c r="S1895">
        <v>0</v>
      </c>
      <c r="T1895">
        <v>1</v>
      </c>
      <c r="U1895">
        <v>0</v>
      </c>
      <c r="V1895">
        <v>0</v>
      </c>
      <c r="W1895">
        <v>0</v>
      </c>
      <c r="X1895">
        <v>0</v>
      </c>
      <c r="Y1895">
        <v>1</v>
      </c>
      <c r="Z1895">
        <v>1</v>
      </c>
      <c r="AA1895">
        <v>0</v>
      </c>
      <c r="AB1895">
        <v>0</v>
      </c>
      <c r="AC1895">
        <v>53687</v>
      </c>
      <c r="AD1895">
        <f>AC1895/AY1895</f>
        <v>5.784121381759337E-2</v>
      </c>
      <c r="AE1895">
        <v>0</v>
      </c>
      <c r="AF1895">
        <f>AE1895/AY1895</f>
        <v>0</v>
      </c>
      <c r="AG1895">
        <f>LN(AE1895+1)/LN(AY1895)</f>
        <v>0</v>
      </c>
      <c r="AH1895">
        <v>1</v>
      </c>
      <c r="AI1895">
        <v>1</v>
      </c>
      <c r="AJ1895">
        <v>1</v>
      </c>
      <c r="AK1895">
        <v>1</v>
      </c>
      <c r="AL1895">
        <v>0</v>
      </c>
      <c r="AM1895" s="1">
        <f>(AI1895+AK1895+AJ1895)*(0.75+0.25*AL1895)</f>
        <v>2.25</v>
      </c>
      <c r="AN1895">
        <v>0</v>
      </c>
      <c r="AO1895">
        <v>0</v>
      </c>
      <c r="AP1895">
        <v>0.5</v>
      </c>
      <c r="AQ1895">
        <v>0</v>
      </c>
      <c r="AR1895">
        <v>0.5</v>
      </c>
      <c r="AS1895">
        <f>IF(AR1895&gt;0.75,AR1895,0)</f>
        <v>0</v>
      </c>
      <c r="AT1895">
        <v>0</v>
      </c>
      <c r="AU1895">
        <v>0</v>
      </c>
      <c r="AV1895">
        <v>1</v>
      </c>
      <c r="AW1895">
        <v>0</v>
      </c>
      <c r="AX1895">
        <v>1</v>
      </c>
      <c r="AY1895">
        <v>928179</v>
      </c>
    </row>
    <row r="1896" spans="1:51" ht="12.75" customHeight="1" x14ac:dyDescent="0.2">
      <c r="A1896" t="s">
        <v>83</v>
      </c>
      <c r="B1896">
        <v>2010</v>
      </c>
      <c r="C1896">
        <v>5</v>
      </c>
      <c r="D1896">
        <v>5</v>
      </c>
      <c r="E1896">
        <v>0</v>
      </c>
      <c r="F1896">
        <v>1</v>
      </c>
      <c r="G1896">
        <v>1</v>
      </c>
      <c r="H1896">
        <v>0</v>
      </c>
      <c r="I1896" s="1">
        <f>G1896+H1896</f>
        <v>1</v>
      </c>
      <c r="J1896">
        <v>0</v>
      </c>
      <c r="K1896">
        <v>1</v>
      </c>
      <c r="L1896">
        <v>0</v>
      </c>
      <c r="M1896">
        <v>0</v>
      </c>
      <c r="N1896">
        <v>2</v>
      </c>
      <c r="O1896">
        <v>1</v>
      </c>
      <c r="P1896">
        <v>1</v>
      </c>
      <c r="Q1896">
        <v>1</v>
      </c>
      <c r="R1896">
        <v>0</v>
      </c>
      <c r="S1896">
        <v>1</v>
      </c>
      <c r="T1896">
        <v>0</v>
      </c>
      <c r="U1896">
        <v>1</v>
      </c>
      <c r="V1896">
        <v>0</v>
      </c>
      <c r="W1896">
        <v>0</v>
      </c>
      <c r="X1896">
        <v>0</v>
      </c>
      <c r="Y1896">
        <v>0</v>
      </c>
      <c r="Z1896">
        <v>0</v>
      </c>
      <c r="AA1896">
        <v>0</v>
      </c>
      <c r="AB1896">
        <v>0</v>
      </c>
      <c r="AC1896">
        <v>0</v>
      </c>
      <c r="AD1896">
        <f>AC1896/AY1896</f>
        <v>0</v>
      </c>
      <c r="AE1896">
        <v>0</v>
      </c>
      <c r="AF1896">
        <f>AE1896/AY1896</f>
        <v>0</v>
      </c>
      <c r="AG1896">
        <f>LN(AE1896+1)/LN(AY1896)</f>
        <v>0</v>
      </c>
      <c r="AH1896">
        <v>1</v>
      </c>
      <c r="AI1896">
        <v>0</v>
      </c>
      <c r="AJ1896">
        <v>1</v>
      </c>
      <c r="AK1896">
        <v>1</v>
      </c>
      <c r="AL1896">
        <v>0</v>
      </c>
      <c r="AM1896" s="1">
        <f>(AI1896+AK1896+AJ1896)*(0.75+0.25*AL1896)</f>
        <v>1.5</v>
      </c>
      <c r="AN1896">
        <v>0</v>
      </c>
      <c r="AO1896">
        <v>0</v>
      </c>
      <c r="AP1896">
        <v>0.25</v>
      </c>
      <c r="AQ1896">
        <v>1</v>
      </c>
      <c r="AR1896">
        <v>1</v>
      </c>
      <c r="AS1896">
        <f>IF(AR1896&gt;0.75,AR1896,0)</f>
        <v>1</v>
      </c>
      <c r="AT1896">
        <v>0</v>
      </c>
      <c r="AU1896">
        <v>0</v>
      </c>
      <c r="AV1896">
        <v>1</v>
      </c>
      <c r="AW1896">
        <v>0</v>
      </c>
      <c r="AX1896">
        <v>1</v>
      </c>
      <c r="AY1896">
        <v>88344.2</v>
      </c>
    </row>
    <row r="1897" spans="1:51" ht="12.75" customHeight="1" x14ac:dyDescent="0.2">
      <c r="A1897" t="s">
        <v>84</v>
      </c>
      <c r="B1897">
        <v>2010</v>
      </c>
      <c r="C1897">
        <v>4</v>
      </c>
      <c r="D1897">
        <v>4</v>
      </c>
      <c r="E1897">
        <v>0</v>
      </c>
      <c r="F1897">
        <v>0</v>
      </c>
      <c r="G1897">
        <v>1</v>
      </c>
      <c r="H1897">
        <v>0</v>
      </c>
      <c r="I1897" s="1">
        <f>G1897+H1897</f>
        <v>1</v>
      </c>
      <c r="J1897">
        <v>1</v>
      </c>
      <c r="K1897">
        <v>1</v>
      </c>
      <c r="L1897">
        <v>0</v>
      </c>
      <c r="M1897">
        <v>0</v>
      </c>
      <c r="N1897">
        <v>2</v>
      </c>
      <c r="O1897">
        <v>1</v>
      </c>
      <c r="P1897">
        <v>1</v>
      </c>
      <c r="Q1897">
        <v>1</v>
      </c>
      <c r="R1897">
        <v>2</v>
      </c>
      <c r="S1897">
        <v>0</v>
      </c>
      <c r="T1897">
        <v>0</v>
      </c>
      <c r="U1897">
        <v>0</v>
      </c>
      <c r="V1897">
        <v>0</v>
      </c>
      <c r="W1897">
        <v>0</v>
      </c>
      <c r="X1897">
        <v>0</v>
      </c>
      <c r="Y1897">
        <v>0</v>
      </c>
      <c r="Z1897">
        <v>1</v>
      </c>
      <c r="AA1897">
        <v>0</v>
      </c>
      <c r="AB1897">
        <v>0</v>
      </c>
      <c r="AC1897">
        <v>0</v>
      </c>
      <c r="AD1897">
        <f>AC1897/AY1897</f>
        <v>0</v>
      </c>
      <c r="AE1897">
        <v>0</v>
      </c>
      <c r="AF1897">
        <f>AE1897/AY1897</f>
        <v>0</v>
      </c>
      <c r="AG1897">
        <f>LN(AE1897+1)/LN(AY1897)</f>
        <v>0</v>
      </c>
      <c r="AH1897">
        <v>1</v>
      </c>
      <c r="AI1897">
        <v>0</v>
      </c>
      <c r="AJ1897">
        <v>0</v>
      </c>
      <c r="AK1897">
        <v>1</v>
      </c>
      <c r="AL1897">
        <v>1</v>
      </c>
      <c r="AM1897" s="1">
        <f>(AI1897+AK1897+AJ1897)*(0.75+0.25*AL1897)</f>
        <v>1</v>
      </c>
      <c r="AN1897">
        <v>0</v>
      </c>
      <c r="AO1897">
        <v>0</v>
      </c>
      <c r="AP1897">
        <v>0</v>
      </c>
      <c r="AQ1897">
        <v>0</v>
      </c>
      <c r="AR1897">
        <v>1.5</v>
      </c>
      <c r="AS1897">
        <f>IF(AR1897&gt;0.75,AR1897,0)</f>
        <v>1.5</v>
      </c>
      <c r="AT1897">
        <v>0</v>
      </c>
      <c r="AU1897">
        <v>0.5</v>
      </c>
      <c r="AV1897">
        <v>0</v>
      </c>
      <c r="AW1897">
        <v>0</v>
      </c>
      <c r="AX1897">
        <v>0</v>
      </c>
      <c r="AY1897">
        <v>24785.8</v>
      </c>
    </row>
    <row r="1898" spans="1:51" ht="12.75" customHeight="1" x14ac:dyDescent="0.2">
      <c r="A1898" t="s">
        <v>85</v>
      </c>
      <c r="B1898">
        <v>2010</v>
      </c>
      <c r="C1898">
        <v>8</v>
      </c>
      <c r="D1898">
        <v>8</v>
      </c>
      <c r="E1898">
        <v>0</v>
      </c>
      <c r="F1898">
        <v>0</v>
      </c>
      <c r="G1898">
        <v>1</v>
      </c>
      <c r="H1898">
        <v>0</v>
      </c>
      <c r="I1898" s="1">
        <f>G1898+H1898</f>
        <v>1</v>
      </c>
      <c r="J1898">
        <v>1</v>
      </c>
      <c r="K1898">
        <v>1</v>
      </c>
      <c r="L1898">
        <v>0</v>
      </c>
      <c r="M1898">
        <v>0</v>
      </c>
      <c r="N1898">
        <v>1</v>
      </c>
      <c r="O1898">
        <v>0</v>
      </c>
      <c r="P1898">
        <v>1</v>
      </c>
      <c r="Q1898">
        <v>1</v>
      </c>
      <c r="R1898">
        <v>2</v>
      </c>
      <c r="S1898">
        <v>0</v>
      </c>
      <c r="T1898">
        <v>1</v>
      </c>
      <c r="U1898">
        <v>1</v>
      </c>
      <c r="V1898">
        <v>0</v>
      </c>
      <c r="W1898">
        <v>0</v>
      </c>
      <c r="X1898">
        <v>0</v>
      </c>
      <c r="Y1898">
        <v>1</v>
      </c>
      <c r="Z1898">
        <v>1</v>
      </c>
      <c r="AA1898">
        <v>0</v>
      </c>
      <c r="AB1898">
        <v>0</v>
      </c>
      <c r="AC1898">
        <v>16500</v>
      </c>
      <c r="AD1898">
        <f>AC1898/AY1898</f>
        <v>4.6777458368062054E-2</v>
      </c>
      <c r="AE1898">
        <v>0</v>
      </c>
      <c r="AF1898">
        <f>AE1898/AY1898</f>
        <v>0</v>
      </c>
      <c r="AG1898">
        <f>LN(AE1898+1)/LN(AY1898)</f>
        <v>0</v>
      </c>
      <c r="AH1898">
        <v>0.5</v>
      </c>
      <c r="AI1898">
        <v>0</v>
      </c>
      <c r="AJ1898">
        <v>1</v>
      </c>
      <c r="AK1898">
        <v>1</v>
      </c>
      <c r="AL1898">
        <v>1</v>
      </c>
      <c r="AM1898" s="1">
        <f>(AI1898+AK1898+AJ1898)*(0.75+0.25*AL1898)</f>
        <v>2</v>
      </c>
      <c r="AN1898">
        <v>0</v>
      </c>
      <c r="AO1898">
        <v>0</v>
      </c>
      <c r="AP1898">
        <v>0.5</v>
      </c>
      <c r="AQ1898">
        <v>0.5</v>
      </c>
      <c r="AR1898">
        <v>0.5</v>
      </c>
      <c r="AS1898">
        <f>IF(AR1898&gt;0.75,AR1898,0)</f>
        <v>0</v>
      </c>
      <c r="AT1898">
        <v>0</v>
      </c>
      <c r="AU1898">
        <v>0</v>
      </c>
      <c r="AV1898">
        <v>0</v>
      </c>
      <c r="AW1898">
        <v>0</v>
      </c>
      <c r="AX1898">
        <v>1</v>
      </c>
      <c r="AY1898">
        <v>352734</v>
      </c>
    </row>
    <row r="1899" spans="1:51" ht="12.75" customHeight="1" x14ac:dyDescent="0.2">
      <c r="A1899" t="s">
        <v>86</v>
      </c>
      <c r="B1899">
        <v>2010</v>
      </c>
      <c r="C1899">
        <v>5</v>
      </c>
      <c r="D1899">
        <v>5</v>
      </c>
      <c r="E1899">
        <v>0</v>
      </c>
      <c r="F1899">
        <v>1</v>
      </c>
      <c r="G1899">
        <v>1</v>
      </c>
      <c r="H1899">
        <v>1</v>
      </c>
      <c r="I1899" s="1">
        <f>G1899+H1899</f>
        <v>2</v>
      </c>
      <c r="J1899">
        <v>1</v>
      </c>
      <c r="K1899">
        <v>1</v>
      </c>
      <c r="L1899">
        <v>0</v>
      </c>
      <c r="M1899">
        <v>2</v>
      </c>
      <c r="N1899">
        <v>2</v>
      </c>
      <c r="O1899">
        <v>1</v>
      </c>
      <c r="P1899">
        <v>0</v>
      </c>
      <c r="Q1899">
        <v>1</v>
      </c>
      <c r="R1899">
        <v>0</v>
      </c>
      <c r="S1899">
        <v>0</v>
      </c>
      <c r="T1899">
        <v>1</v>
      </c>
      <c r="U1899">
        <v>1</v>
      </c>
      <c r="V1899">
        <v>1</v>
      </c>
      <c r="W1899">
        <v>0</v>
      </c>
      <c r="X1899">
        <v>0</v>
      </c>
      <c r="Y1899">
        <v>1</v>
      </c>
      <c r="Z1899">
        <v>1</v>
      </c>
      <c r="AA1899">
        <v>0</v>
      </c>
      <c r="AB1899">
        <v>0</v>
      </c>
      <c r="AC1899">
        <v>34265</v>
      </c>
      <c r="AD1899">
        <f>AC1899/AY1899</f>
        <v>0.12156270066803608</v>
      </c>
      <c r="AE1899">
        <v>0</v>
      </c>
      <c r="AF1899">
        <f>AE1899/AY1899</f>
        <v>0</v>
      </c>
      <c r="AG1899">
        <f>LN(AE1899+1)/LN(AY1899)</f>
        <v>0</v>
      </c>
      <c r="AH1899">
        <v>1</v>
      </c>
      <c r="AI1899">
        <v>0</v>
      </c>
      <c r="AJ1899">
        <v>1</v>
      </c>
      <c r="AK1899">
        <v>1</v>
      </c>
      <c r="AL1899">
        <v>0</v>
      </c>
      <c r="AM1899" s="1">
        <f>(AI1899+AK1899+AJ1899)*(0.75+0.25*AL1899)</f>
        <v>1.5</v>
      </c>
      <c r="AN1899">
        <v>0</v>
      </c>
      <c r="AO1899">
        <v>1</v>
      </c>
      <c r="AP1899">
        <v>0</v>
      </c>
      <c r="AQ1899">
        <v>1</v>
      </c>
      <c r="AR1899">
        <v>0</v>
      </c>
      <c r="AS1899">
        <f>IF(AR1899&gt;0.75,AR1899,0)</f>
        <v>0</v>
      </c>
      <c r="AT1899">
        <v>0</v>
      </c>
      <c r="AU1899">
        <v>0.5</v>
      </c>
      <c r="AV1899">
        <v>1</v>
      </c>
      <c r="AW1899">
        <v>0</v>
      </c>
      <c r="AX1899">
        <v>1</v>
      </c>
      <c r="AY1899">
        <v>281871</v>
      </c>
    </row>
    <row r="1900" spans="1:51" ht="12.75" customHeight="1" x14ac:dyDescent="0.2">
      <c r="A1900" t="s">
        <v>87</v>
      </c>
      <c r="B1900">
        <v>2010</v>
      </c>
      <c r="C1900">
        <v>5</v>
      </c>
      <c r="D1900">
        <v>5</v>
      </c>
      <c r="E1900">
        <v>0</v>
      </c>
      <c r="F1900">
        <v>0</v>
      </c>
      <c r="G1900">
        <v>1</v>
      </c>
      <c r="H1900">
        <v>0</v>
      </c>
      <c r="I1900" s="1">
        <f>G1900+H1900</f>
        <v>1</v>
      </c>
      <c r="J1900">
        <v>1</v>
      </c>
      <c r="K1900">
        <v>1</v>
      </c>
      <c r="L1900">
        <v>1</v>
      </c>
      <c r="M1900">
        <v>0</v>
      </c>
      <c r="N1900">
        <v>0</v>
      </c>
      <c r="O1900">
        <v>0</v>
      </c>
      <c r="P1900">
        <v>1</v>
      </c>
      <c r="Q1900">
        <v>1</v>
      </c>
      <c r="R1900">
        <v>1</v>
      </c>
      <c r="S1900">
        <v>0</v>
      </c>
      <c r="T1900">
        <v>0</v>
      </c>
      <c r="U1900">
        <v>0</v>
      </c>
      <c r="V1900">
        <v>0</v>
      </c>
      <c r="W1900">
        <v>1</v>
      </c>
      <c r="X1900">
        <v>1</v>
      </c>
      <c r="Y1900">
        <v>1</v>
      </c>
      <c r="Z1900">
        <v>1</v>
      </c>
      <c r="AA1900">
        <v>1</v>
      </c>
      <c r="AB1900">
        <v>0</v>
      </c>
      <c r="AC1900">
        <v>2338</v>
      </c>
      <c r="AD1900">
        <f>AC1900/AY1900</f>
        <v>4.0395802844984126E-2</v>
      </c>
      <c r="AH1900">
        <v>0</v>
      </c>
      <c r="AI1900">
        <v>0</v>
      </c>
      <c r="AJ1900">
        <v>1</v>
      </c>
      <c r="AK1900">
        <v>1</v>
      </c>
      <c r="AL1900">
        <v>1</v>
      </c>
      <c r="AM1900" s="1">
        <f>(AI1900+AK1900+AJ1900)*(0.75+0.25*AL1900)</f>
        <v>2</v>
      </c>
      <c r="AN1900">
        <v>0</v>
      </c>
      <c r="AO1900">
        <v>0</v>
      </c>
      <c r="AP1900">
        <v>0</v>
      </c>
      <c r="AQ1900">
        <v>0</v>
      </c>
      <c r="AR1900">
        <v>0</v>
      </c>
      <c r="AS1900">
        <f>IF(AR1900&gt;0.75,AR1900,0)</f>
        <v>0</v>
      </c>
      <c r="AT1900">
        <v>0</v>
      </c>
      <c r="AU1900">
        <v>0</v>
      </c>
      <c r="AV1900">
        <v>0</v>
      </c>
      <c r="AW1900">
        <v>0</v>
      </c>
      <c r="AX1900">
        <v>0</v>
      </c>
      <c r="AY1900">
        <v>57877.3</v>
      </c>
    </row>
    <row r="1901" spans="1:51" ht="12.75" customHeight="1" x14ac:dyDescent="0.2">
      <c r="A1901" t="s">
        <v>88</v>
      </c>
      <c r="B1901">
        <v>2010</v>
      </c>
      <c r="C1901">
        <v>8</v>
      </c>
      <c r="D1901">
        <v>8</v>
      </c>
      <c r="E1901">
        <v>0</v>
      </c>
      <c r="F1901">
        <v>0</v>
      </c>
      <c r="G1901">
        <v>1</v>
      </c>
      <c r="H1901">
        <v>1</v>
      </c>
      <c r="I1901" s="1">
        <f>G1901+H1901</f>
        <v>2</v>
      </c>
      <c r="J1901">
        <v>0</v>
      </c>
      <c r="K1901">
        <v>1</v>
      </c>
      <c r="L1901">
        <v>0</v>
      </c>
      <c r="M1901">
        <v>0</v>
      </c>
      <c r="N1901">
        <v>2</v>
      </c>
      <c r="O1901">
        <v>1</v>
      </c>
      <c r="P1901">
        <v>0</v>
      </c>
      <c r="Q1901">
        <v>1</v>
      </c>
      <c r="R1901">
        <v>2</v>
      </c>
      <c r="S1901">
        <v>0</v>
      </c>
      <c r="T1901">
        <v>0</v>
      </c>
      <c r="U1901">
        <v>1</v>
      </c>
      <c r="V1901">
        <v>1</v>
      </c>
      <c r="W1901">
        <v>0</v>
      </c>
      <c r="X1901">
        <v>0</v>
      </c>
      <c r="Y1901">
        <v>1</v>
      </c>
      <c r="Z1901">
        <v>1</v>
      </c>
      <c r="AA1901">
        <v>0</v>
      </c>
      <c r="AB1901">
        <v>0</v>
      </c>
      <c r="AC1901">
        <v>639</v>
      </c>
      <c r="AD1901">
        <f>AC1901/AY1901</f>
        <v>2.9263869425438958E-3</v>
      </c>
      <c r="AE1901">
        <v>0</v>
      </c>
      <c r="AF1901">
        <f>AE1901/AY1901</f>
        <v>0</v>
      </c>
      <c r="AG1901">
        <f>LN(AE1901+1)/LN(AY1901)</f>
        <v>0</v>
      </c>
      <c r="AH1901">
        <v>0</v>
      </c>
      <c r="AI1901">
        <v>0</v>
      </c>
      <c r="AJ1901">
        <v>1</v>
      </c>
      <c r="AK1901">
        <v>1</v>
      </c>
      <c r="AL1901">
        <v>1</v>
      </c>
      <c r="AM1901" s="1">
        <f>(AI1901+AK1901+AJ1901)*(0.75+0.25*AL1901)</f>
        <v>2</v>
      </c>
      <c r="AN1901">
        <v>0</v>
      </c>
      <c r="AO1901">
        <v>0</v>
      </c>
      <c r="AP1901">
        <v>0</v>
      </c>
      <c r="AQ1901">
        <v>0</v>
      </c>
      <c r="AR1901">
        <v>0</v>
      </c>
      <c r="AS1901">
        <f>IF(AR1901&gt;0.75,AR1901,0)</f>
        <v>0</v>
      </c>
      <c r="AT1901">
        <v>0</v>
      </c>
      <c r="AU1901">
        <v>0</v>
      </c>
      <c r="AV1901">
        <v>1</v>
      </c>
      <c r="AW1901">
        <v>0</v>
      </c>
      <c r="AX1901">
        <v>1</v>
      </c>
      <c r="AY1901">
        <v>218358</v>
      </c>
    </row>
    <row r="1902" spans="1:51" ht="12.75" customHeight="1" x14ac:dyDescent="0.2">
      <c r="A1902" t="s">
        <v>89</v>
      </c>
      <c r="B1902">
        <v>2010</v>
      </c>
      <c r="C1902">
        <v>4</v>
      </c>
      <c r="D1902">
        <v>4</v>
      </c>
      <c r="E1902">
        <v>0</v>
      </c>
      <c r="F1902">
        <v>0</v>
      </c>
      <c r="G1902">
        <v>1</v>
      </c>
      <c r="H1902">
        <v>0</v>
      </c>
      <c r="I1902" s="1">
        <f>G1902+H1902</f>
        <v>1</v>
      </c>
      <c r="J1902">
        <v>0</v>
      </c>
      <c r="K1902">
        <v>1</v>
      </c>
      <c r="L1902">
        <v>0</v>
      </c>
      <c r="M1902">
        <v>0</v>
      </c>
      <c r="N1902">
        <v>2</v>
      </c>
      <c r="O1902">
        <v>1</v>
      </c>
      <c r="P1902">
        <v>0</v>
      </c>
      <c r="Q1902">
        <v>1</v>
      </c>
      <c r="R1902">
        <v>0</v>
      </c>
      <c r="S1902">
        <v>0</v>
      </c>
      <c r="T1902">
        <v>1</v>
      </c>
      <c r="U1902">
        <v>1</v>
      </c>
      <c r="V1902">
        <v>0</v>
      </c>
      <c r="W1902">
        <v>0</v>
      </c>
      <c r="X1902">
        <v>0</v>
      </c>
      <c r="Y1902">
        <v>1</v>
      </c>
      <c r="Z1902">
        <v>1</v>
      </c>
      <c r="AA1902">
        <v>0</v>
      </c>
      <c r="AB1902">
        <v>0</v>
      </c>
      <c r="AC1902">
        <v>153</v>
      </c>
      <c r="AD1902">
        <f>AC1902/AY1902</f>
        <v>6.2768973255494338E-3</v>
      </c>
      <c r="AE1902">
        <v>0</v>
      </c>
      <c r="AF1902">
        <f>AE1902/AY1902</f>
        <v>0</v>
      </c>
      <c r="AG1902">
        <f>LN(AE1902+1)/LN(AY1902)</f>
        <v>0</v>
      </c>
      <c r="AH1902">
        <v>0</v>
      </c>
      <c r="AI1902">
        <v>1</v>
      </c>
      <c r="AJ1902">
        <v>1</v>
      </c>
      <c r="AK1902">
        <v>1</v>
      </c>
      <c r="AL1902">
        <v>1</v>
      </c>
      <c r="AM1902" s="1">
        <f>(AI1902+AK1902+AJ1902)*(0.75+0.25*AL1902)</f>
        <v>3</v>
      </c>
      <c r="AN1902">
        <v>0</v>
      </c>
      <c r="AO1902">
        <v>0</v>
      </c>
      <c r="AP1902">
        <v>0</v>
      </c>
      <c r="AQ1902">
        <v>1</v>
      </c>
      <c r="AR1902">
        <v>0</v>
      </c>
      <c r="AS1902">
        <f>IF(AR1902&gt;0.75,AR1902,0)</f>
        <v>0</v>
      </c>
      <c r="AT1902">
        <v>0</v>
      </c>
      <c r="AU1902">
        <v>0</v>
      </c>
      <c r="AV1902">
        <v>0</v>
      </c>
      <c r="AW1902">
        <v>0</v>
      </c>
      <c r="AX1902">
        <v>1</v>
      </c>
      <c r="AY1902">
        <v>24375.1</v>
      </c>
    </row>
    <row r="1903" spans="1:51" ht="12.75" customHeight="1" x14ac:dyDescent="0.2">
      <c r="A1903" t="s">
        <v>34</v>
      </c>
      <c r="B1903">
        <v>2011</v>
      </c>
      <c r="E1903">
        <v>0</v>
      </c>
      <c r="F1903">
        <v>0</v>
      </c>
      <c r="G1903">
        <v>1</v>
      </c>
      <c r="H1903">
        <v>1</v>
      </c>
      <c r="I1903" s="1">
        <f>G1903+H1903</f>
        <v>2</v>
      </c>
      <c r="J1903">
        <v>1</v>
      </c>
      <c r="K1903">
        <v>1</v>
      </c>
      <c r="M1903">
        <v>0</v>
      </c>
      <c r="O1903">
        <v>1</v>
      </c>
      <c r="P1903">
        <v>1</v>
      </c>
      <c r="Q1903">
        <v>1</v>
      </c>
      <c r="R1903">
        <v>0</v>
      </c>
      <c r="T1903">
        <v>1</v>
      </c>
      <c r="U1903">
        <v>0</v>
      </c>
      <c r="V1903">
        <v>0</v>
      </c>
      <c r="W1903">
        <v>0</v>
      </c>
      <c r="X1903">
        <v>0</v>
      </c>
      <c r="Y1903">
        <v>1</v>
      </c>
      <c r="Z1903">
        <v>1</v>
      </c>
      <c r="AA1903">
        <v>0</v>
      </c>
      <c r="AB1903">
        <v>0</v>
      </c>
      <c r="AC1903">
        <v>293</v>
      </c>
      <c r="AD1903">
        <f>AC1903/AY1903</f>
        <v>1.7682985708767863E-3</v>
      </c>
      <c r="AE1903">
        <v>0</v>
      </c>
      <c r="AF1903">
        <f>AE1903/AY1903</f>
        <v>0</v>
      </c>
      <c r="AG1903">
        <f>LN(AE1903+1)/LN(AY1903)</f>
        <v>0</v>
      </c>
      <c r="AH1903">
        <v>0</v>
      </c>
      <c r="AI1903">
        <v>1</v>
      </c>
      <c r="AJ1903">
        <v>1</v>
      </c>
      <c r="AK1903">
        <v>1</v>
      </c>
      <c r="AL1903">
        <v>0</v>
      </c>
      <c r="AM1903" s="1">
        <f>(AI1903+AK1903+AJ1903)*(0.75+0.25*AL1903)</f>
        <v>2.25</v>
      </c>
      <c r="AN1903">
        <v>0</v>
      </c>
      <c r="AO1903">
        <v>0</v>
      </c>
      <c r="AP1903">
        <v>1</v>
      </c>
      <c r="AQ1903">
        <v>0</v>
      </c>
      <c r="AR1903">
        <v>2.25</v>
      </c>
      <c r="AS1903">
        <f>IF(AR1903&gt;0.75,AR1903,0)</f>
        <v>2.25</v>
      </c>
      <c r="AT1903">
        <v>0</v>
      </c>
      <c r="AV1903">
        <v>-1</v>
      </c>
      <c r="AX1903">
        <v>1</v>
      </c>
      <c r="AY1903">
        <v>165696</v>
      </c>
    </row>
    <row r="1904" spans="1:51" ht="12.75" customHeight="1" x14ac:dyDescent="0.2">
      <c r="A1904" t="s">
        <v>35</v>
      </c>
      <c r="B1904">
        <v>2011</v>
      </c>
      <c r="E1904">
        <v>0</v>
      </c>
      <c r="F1904">
        <v>0</v>
      </c>
      <c r="G1904">
        <v>1</v>
      </c>
      <c r="H1904">
        <v>1</v>
      </c>
      <c r="I1904" s="1">
        <f>G1904+H1904</f>
        <v>2</v>
      </c>
      <c r="J1904">
        <v>0</v>
      </c>
      <c r="K1904">
        <v>1</v>
      </c>
      <c r="M1904">
        <v>0</v>
      </c>
      <c r="O1904">
        <v>1</v>
      </c>
      <c r="P1904">
        <v>0</v>
      </c>
      <c r="Q1904">
        <v>1</v>
      </c>
      <c r="R1904">
        <v>0</v>
      </c>
      <c r="T1904">
        <v>1</v>
      </c>
      <c r="U1904">
        <v>1</v>
      </c>
      <c r="V1904">
        <v>0</v>
      </c>
      <c r="W1904">
        <v>0</v>
      </c>
      <c r="X1904">
        <v>0</v>
      </c>
      <c r="Y1904">
        <v>0</v>
      </c>
      <c r="Z1904">
        <v>1</v>
      </c>
      <c r="AA1904">
        <v>0</v>
      </c>
      <c r="AB1904">
        <v>0</v>
      </c>
      <c r="AC1904">
        <v>9321</v>
      </c>
      <c r="AD1904">
        <f>AC1904/AY1904</f>
        <v>0.27732405051992681</v>
      </c>
      <c r="AE1904">
        <v>0</v>
      </c>
      <c r="AF1904">
        <f>AE1904/AY1904</f>
        <v>0</v>
      </c>
      <c r="AG1904">
        <f>LN(AE1904+1)/LN(AY1904)</f>
        <v>0</v>
      </c>
      <c r="AH1904">
        <v>0.5</v>
      </c>
      <c r="AI1904">
        <v>1</v>
      </c>
      <c r="AJ1904">
        <v>1</v>
      </c>
      <c r="AK1904">
        <v>1</v>
      </c>
      <c r="AL1904">
        <v>1</v>
      </c>
      <c r="AM1904" s="1">
        <f>(AI1904+AK1904+AJ1904)*(0.75+0.25*AL1904)</f>
        <v>3</v>
      </c>
      <c r="AN1904">
        <v>0</v>
      </c>
      <c r="AO1904">
        <v>0</v>
      </c>
      <c r="AP1904">
        <v>0</v>
      </c>
      <c r="AQ1904">
        <v>1</v>
      </c>
      <c r="AR1904">
        <v>2</v>
      </c>
      <c r="AS1904">
        <f>IF(AR1904&gt;0.75,AR1904,0)</f>
        <v>2</v>
      </c>
      <c r="AT1904">
        <v>0</v>
      </c>
      <c r="AV1904">
        <v>0</v>
      </c>
      <c r="AX1904">
        <v>1</v>
      </c>
      <c r="AY1904">
        <v>33610.5</v>
      </c>
    </row>
    <row r="1905" spans="1:51" ht="12.75" customHeight="1" x14ac:dyDescent="0.2">
      <c r="A1905" t="s">
        <v>36</v>
      </c>
      <c r="B1905">
        <v>2011</v>
      </c>
      <c r="E1905">
        <v>0</v>
      </c>
      <c r="F1905">
        <v>0</v>
      </c>
      <c r="G1905">
        <v>1</v>
      </c>
      <c r="H1905">
        <v>0</v>
      </c>
      <c r="I1905" s="1">
        <f>G1905+H1905</f>
        <v>1</v>
      </c>
      <c r="J1905">
        <v>0</v>
      </c>
      <c r="K1905">
        <v>1</v>
      </c>
      <c r="M1905">
        <v>0</v>
      </c>
      <c r="O1905">
        <v>1</v>
      </c>
      <c r="P1905">
        <v>1</v>
      </c>
      <c r="Q1905">
        <v>1</v>
      </c>
      <c r="R1905">
        <v>0</v>
      </c>
      <c r="T1905">
        <v>1</v>
      </c>
      <c r="U1905">
        <v>1</v>
      </c>
      <c r="V1905">
        <v>0</v>
      </c>
      <c r="W1905">
        <v>0</v>
      </c>
      <c r="X1905">
        <v>0</v>
      </c>
      <c r="Y1905">
        <v>1</v>
      </c>
      <c r="Z1905">
        <v>1</v>
      </c>
      <c r="AA1905">
        <v>0</v>
      </c>
      <c r="AB1905">
        <v>0</v>
      </c>
      <c r="AC1905">
        <v>10019</v>
      </c>
      <c r="AD1905">
        <f>AC1905/AY1905</f>
        <v>4.4718894502865508E-2</v>
      </c>
      <c r="AE1905">
        <v>0</v>
      </c>
      <c r="AF1905">
        <f>AE1905/AY1905</f>
        <v>0</v>
      </c>
      <c r="AG1905">
        <f>LN(AE1905+1)/LN(AY1905)</f>
        <v>0</v>
      </c>
      <c r="AH1905">
        <v>1</v>
      </c>
      <c r="AI1905">
        <v>0</v>
      </c>
      <c r="AJ1905">
        <v>1</v>
      </c>
      <c r="AK1905">
        <v>1</v>
      </c>
      <c r="AL1905">
        <v>1</v>
      </c>
      <c r="AM1905" s="1">
        <f>(AI1905+AK1905+AJ1905)*(0.75+0.25*AL1905)</f>
        <v>2</v>
      </c>
      <c r="AN1905">
        <v>0</v>
      </c>
      <c r="AO1905">
        <v>0</v>
      </c>
      <c r="AP1905">
        <v>0.75</v>
      </c>
      <c r="AQ1905">
        <v>0</v>
      </c>
      <c r="AR1905">
        <v>1.25</v>
      </c>
      <c r="AS1905">
        <f>IF(AR1905&gt;0.75,AR1905,0)</f>
        <v>1.25</v>
      </c>
      <c r="AT1905">
        <v>0</v>
      </c>
      <c r="AV1905">
        <v>0</v>
      </c>
      <c r="AX1905">
        <v>1</v>
      </c>
      <c r="AY1905">
        <v>224044</v>
      </c>
    </row>
    <row r="1906" spans="1:51" ht="12.75" customHeight="1" x14ac:dyDescent="0.2">
      <c r="A1906" t="s">
        <v>38</v>
      </c>
      <c r="B1906">
        <v>2011</v>
      </c>
      <c r="E1906">
        <v>0</v>
      </c>
      <c r="F1906">
        <v>0</v>
      </c>
      <c r="G1906">
        <v>1</v>
      </c>
      <c r="H1906">
        <v>1</v>
      </c>
      <c r="I1906" s="1">
        <f>G1906+H1906</f>
        <v>2</v>
      </c>
      <c r="J1906">
        <v>0</v>
      </c>
      <c r="K1906">
        <v>1</v>
      </c>
      <c r="M1906">
        <v>0</v>
      </c>
      <c r="O1906">
        <v>0</v>
      </c>
      <c r="P1906">
        <v>1</v>
      </c>
      <c r="Q1906">
        <v>1</v>
      </c>
      <c r="R1906">
        <v>0</v>
      </c>
      <c r="T1906">
        <v>0</v>
      </c>
      <c r="U1906">
        <v>0</v>
      </c>
      <c r="V1906">
        <v>0</v>
      </c>
      <c r="W1906">
        <v>0</v>
      </c>
      <c r="X1906">
        <v>0</v>
      </c>
      <c r="Y1906">
        <v>1</v>
      </c>
      <c r="Z1906">
        <v>1</v>
      </c>
      <c r="AA1906">
        <v>0</v>
      </c>
      <c r="AB1906">
        <v>0</v>
      </c>
      <c r="AC1906">
        <v>15537</v>
      </c>
      <c r="AD1906">
        <f>AC1906/AY1906</f>
        <v>0.16015362873673761</v>
      </c>
      <c r="AE1906">
        <v>0</v>
      </c>
      <c r="AF1906">
        <f>AE1906/AY1906</f>
        <v>0</v>
      </c>
      <c r="AG1906">
        <f>LN(AE1906+1)/LN(AY1906)</f>
        <v>0</v>
      </c>
      <c r="AH1906">
        <v>0</v>
      </c>
      <c r="AI1906">
        <v>1</v>
      </c>
      <c r="AJ1906">
        <v>1</v>
      </c>
      <c r="AK1906">
        <v>1</v>
      </c>
      <c r="AL1906">
        <v>0</v>
      </c>
      <c r="AM1906" s="1">
        <f>(AI1906+AK1906+AJ1906)*(0.75+0.25*AL1906)</f>
        <v>2.25</v>
      </c>
      <c r="AN1906">
        <v>0</v>
      </c>
      <c r="AO1906">
        <v>0</v>
      </c>
      <c r="AP1906">
        <v>0</v>
      </c>
      <c r="AQ1906">
        <v>0</v>
      </c>
      <c r="AR1906">
        <v>1</v>
      </c>
      <c r="AS1906">
        <f>IF(AR1906&gt;0.75,AR1906,0)</f>
        <v>1</v>
      </c>
      <c r="AT1906">
        <v>0</v>
      </c>
      <c r="AV1906">
        <v>0</v>
      </c>
      <c r="AX1906">
        <v>1</v>
      </c>
      <c r="AY1906">
        <v>97013.1</v>
      </c>
    </row>
    <row r="1907" spans="1:51" ht="12.75" customHeight="1" x14ac:dyDescent="0.2">
      <c r="A1907" t="s">
        <v>39</v>
      </c>
      <c r="B1907">
        <v>2011</v>
      </c>
      <c r="E1907">
        <v>1</v>
      </c>
      <c r="F1907">
        <v>0</v>
      </c>
      <c r="G1907">
        <v>1</v>
      </c>
      <c r="H1907">
        <v>1</v>
      </c>
      <c r="I1907" s="1">
        <f>G1907+H1907</f>
        <v>2</v>
      </c>
      <c r="J1907">
        <v>1</v>
      </c>
      <c r="K1907">
        <v>1</v>
      </c>
      <c r="M1907">
        <v>2</v>
      </c>
      <c r="O1907">
        <v>1</v>
      </c>
      <c r="P1907">
        <v>1</v>
      </c>
      <c r="Q1907">
        <v>1</v>
      </c>
      <c r="R1907">
        <v>0</v>
      </c>
      <c r="T1907">
        <v>1</v>
      </c>
      <c r="U1907">
        <v>0</v>
      </c>
      <c r="V1907">
        <v>0</v>
      </c>
      <c r="W1907">
        <v>0</v>
      </c>
      <c r="X1907">
        <v>0</v>
      </c>
      <c r="Y1907">
        <v>1</v>
      </c>
      <c r="Z1907">
        <v>1</v>
      </c>
      <c r="AA1907">
        <v>0</v>
      </c>
      <c r="AB1907">
        <v>0</v>
      </c>
      <c r="AC1907">
        <v>15603</v>
      </c>
      <c r="AD1907">
        <f>AC1907/AY1907</f>
        <v>9.7518750000000001E-3</v>
      </c>
      <c r="AE1907">
        <v>0</v>
      </c>
      <c r="AF1907">
        <f>AE1907/AY1907</f>
        <v>0</v>
      </c>
      <c r="AG1907">
        <f>LN(AE1907+1)/LN(AY1907)</f>
        <v>0</v>
      </c>
      <c r="AH1907">
        <v>1</v>
      </c>
      <c r="AI1907">
        <v>0</v>
      </c>
      <c r="AJ1907">
        <v>1</v>
      </c>
      <c r="AK1907">
        <v>1</v>
      </c>
      <c r="AL1907">
        <v>0</v>
      </c>
      <c r="AM1907" s="1">
        <f>(AI1907+AK1907+AJ1907)*(0.75+0.25*AL1907)</f>
        <v>1.5</v>
      </c>
      <c r="AN1907">
        <v>0</v>
      </c>
      <c r="AO1907">
        <v>0</v>
      </c>
      <c r="AP1907">
        <v>0</v>
      </c>
      <c r="AQ1907">
        <v>0.5</v>
      </c>
      <c r="AR1907">
        <v>2</v>
      </c>
      <c r="AS1907">
        <f>IF(AR1907&gt;0.75,AR1907,0)</f>
        <v>2</v>
      </c>
      <c r="AT1907">
        <v>0</v>
      </c>
      <c r="AV1907">
        <v>1</v>
      </c>
      <c r="AX1907">
        <v>1</v>
      </c>
      <c r="AY1907" s="9">
        <v>1600000</v>
      </c>
    </row>
    <row r="1908" spans="1:51" ht="12.75" customHeight="1" x14ac:dyDescent="0.2">
      <c r="A1908" t="s">
        <v>40</v>
      </c>
      <c r="B1908">
        <v>2011</v>
      </c>
      <c r="E1908">
        <v>1</v>
      </c>
      <c r="F1908">
        <v>0</v>
      </c>
      <c r="G1908">
        <v>1</v>
      </c>
      <c r="H1908">
        <v>0</v>
      </c>
      <c r="I1908" s="1">
        <f>G1908+H1908</f>
        <v>1</v>
      </c>
      <c r="J1908">
        <v>0</v>
      </c>
      <c r="K1908">
        <v>1</v>
      </c>
      <c r="M1908">
        <v>0</v>
      </c>
      <c r="O1908">
        <v>1</v>
      </c>
      <c r="P1908">
        <v>1</v>
      </c>
      <c r="Q1908">
        <v>1</v>
      </c>
      <c r="R1908">
        <v>0</v>
      </c>
      <c r="T1908">
        <v>1</v>
      </c>
      <c r="U1908">
        <v>0</v>
      </c>
      <c r="V1908">
        <v>0</v>
      </c>
      <c r="W1908">
        <v>0</v>
      </c>
      <c r="X1908">
        <v>1</v>
      </c>
      <c r="Y1908">
        <v>1</v>
      </c>
      <c r="Z1908">
        <v>1</v>
      </c>
      <c r="AA1908">
        <v>0</v>
      </c>
      <c r="AB1908">
        <v>0</v>
      </c>
      <c r="AC1908">
        <v>103903</v>
      </c>
      <c r="AD1908">
        <f>AC1908/AY1908</f>
        <v>0.4756047879523036</v>
      </c>
      <c r="AE1908">
        <v>754.11500000000001</v>
      </c>
      <c r="AF1908">
        <f>AE1908/AY1908</f>
        <v>3.4518801638706428E-3</v>
      </c>
      <c r="AG1908">
        <f>LN(AE1908+1)/LN(AY1908)</f>
        <v>0.53901615729262586</v>
      </c>
      <c r="AH1908">
        <v>0.5</v>
      </c>
      <c r="AI1908">
        <v>0</v>
      </c>
      <c r="AJ1908">
        <v>1</v>
      </c>
      <c r="AK1908">
        <v>1</v>
      </c>
      <c r="AL1908">
        <v>1</v>
      </c>
      <c r="AM1908" s="1">
        <f>(AI1908+AK1908+AJ1908)*(0.75+0.25*AL1908)</f>
        <v>2</v>
      </c>
      <c r="AN1908">
        <v>0</v>
      </c>
      <c r="AO1908">
        <v>0</v>
      </c>
      <c r="AP1908">
        <v>0</v>
      </c>
      <c r="AQ1908">
        <v>1</v>
      </c>
      <c r="AR1908">
        <v>1.5</v>
      </c>
      <c r="AS1908">
        <f>IF(AR1908&gt;0.75,AR1908,0)</f>
        <v>1.5</v>
      </c>
      <c r="AT1908">
        <v>0</v>
      </c>
      <c r="AV1908">
        <v>0</v>
      </c>
      <c r="AX1908">
        <v>1</v>
      </c>
      <c r="AY1908">
        <v>218465</v>
      </c>
    </row>
    <row r="1909" spans="1:51" ht="12.75" customHeight="1" x14ac:dyDescent="0.2">
      <c r="A1909" t="s">
        <v>41</v>
      </c>
      <c r="B1909">
        <v>2011</v>
      </c>
      <c r="E1909">
        <v>0</v>
      </c>
      <c r="F1909">
        <v>0</v>
      </c>
      <c r="G1909">
        <v>1</v>
      </c>
      <c r="H1909">
        <v>1</v>
      </c>
      <c r="I1909" s="1">
        <f>G1909+H1909</f>
        <v>2</v>
      </c>
      <c r="J1909">
        <v>0</v>
      </c>
      <c r="K1909">
        <v>1</v>
      </c>
      <c r="M1909">
        <v>2</v>
      </c>
      <c r="O1909">
        <v>0</v>
      </c>
      <c r="P1909">
        <v>1</v>
      </c>
      <c r="Q1909">
        <v>1</v>
      </c>
      <c r="R1909">
        <v>0</v>
      </c>
      <c r="T1909">
        <v>1</v>
      </c>
      <c r="U1909">
        <v>0</v>
      </c>
      <c r="V1909">
        <v>0</v>
      </c>
      <c r="W1909">
        <v>0</v>
      </c>
      <c r="X1909">
        <v>0</v>
      </c>
      <c r="Y1909">
        <v>1</v>
      </c>
      <c r="Z1909">
        <v>1</v>
      </c>
      <c r="AA1909">
        <v>0</v>
      </c>
      <c r="AB1909">
        <v>0</v>
      </c>
      <c r="AC1909">
        <v>409344</v>
      </c>
      <c r="AD1909">
        <f>AC1909/AY1909</f>
        <v>2.0163537130810001</v>
      </c>
      <c r="AE1909">
        <v>0</v>
      </c>
      <c r="AF1909">
        <f>AE1909/AY1909</f>
        <v>0</v>
      </c>
      <c r="AG1909">
        <f>LN(AE1909+1)/LN(AY1909)</f>
        <v>0</v>
      </c>
      <c r="AH1909">
        <v>1</v>
      </c>
      <c r="AI1909">
        <v>0</v>
      </c>
      <c r="AJ1909">
        <v>1</v>
      </c>
      <c r="AK1909">
        <v>1</v>
      </c>
      <c r="AL1909">
        <v>1</v>
      </c>
      <c r="AM1909" s="1">
        <f>(AI1909+AK1909+AJ1909)*(0.75+0.25*AL1909)</f>
        <v>2</v>
      </c>
      <c r="AN1909">
        <v>0</v>
      </c>
      <c r="AO1909">
        <v>0</v>
      </c>
      <c r="AP1909">
        <v>1</v>
      </c>
      <c r="AQ1909">
        <v>1</v>
      </c>
      <c r="AR1909">
        <v>1</v>
      </c>
      <c r="AS1909">
        <f>IF(AR1909&gt;0.75,AR1909,0)</f>
        <v>1</v>
      </c>
      <c r="AT1909">
        <v>0</v>
      </c>
      <c r="AV1909">
        <v>1</v>
      </c>
      <c r="AX1909">
        <v>0</v>
      </c>
      <c r="AY1909">
        <v>203012</v>
      </c>
    </row>
    <row r="1910" spans="1:51" ht="12.75" customHeight="1" x14ac:dyDescent="0.2">
      <c r="A1910" t="s">
        <v>42</v>
      </c>
      <c r="B1910">
        <v>2011</v>
      </c>
      <c r="E1910">
        <v>0</v>
      </c>
      <c r="F1910">
        <v>0</v>
      </c>
      <c r="G1910">
        <v>1</v>
      </c>
      <c r="H1910">
        <v>1</v>
      </c>
      <c r="I1910" s="1">
        <f>G1910+H1910</f>
        <v>2</v>
      </c>
      <c r="J1910">
        <v>0</v>
      </c>
      <c r="K1910">
        <v>1</v>
      </c>
      <c r="M1910">
        <v>2</v>
      </c>
      <c r="O1910">
        <v>0</v>
      </c>
      <c r="P1910">
        <v>1</v>
      </c>
      <c r="Q1910">
        <v>1</v>
      </c>
      <c r="R1910">
        <v>0</v>
      </c>
      <c r="T1910">
        <v>1</v>
      </c>
      <c r="U1910">
        <v>0</v>
      </c>
      <c r="V1910">
        <v>0</v>
      </c>
      <c r="W1910">
        <v>1</v>
      </c>
      <c r="X1910">
        <v>0</v>
      </c>
      <c r="Y1910">
        <v>1</v>
      </c>
      <c r="Z1910">
        <v>1</v>
      </c>
      <c r="AA1910">
        <v>0</v>
      </c>
      <c r="AB1910">
        <v>0.5</v>
      </c>
      <c r="AC1910">
        <v>394</v>
      </c>
      <c r="AD1910">
        <f>AC1910/AY1910</f>
        <v>1.0368475623555912E-2</v>
      </c>
      <c r="AH1910">
        <v>0</v>
      </c>
      <c r="AI1910">
        <v>0</v>
      </c>
      <c r="AJ1910">
        <v>0</v>
      </c>
      <c r="AK1910">
        <v>0</v>
      </c>
      <c r="AL1910">
        <v>0</v>
      </c>
      <c r="AM1910" s="1">
        <f>(AI1910+AK1910+AJ1910)*(0.75+0.25*AL1910)</f>
        <v>0</v>
      </c>
      <c r="AN1910">
        <v>0</v>
      </c>
      <c r="AO1910">
        <v>0</v>
      </c>
      <c r="AP1910">
        <v>0</v>
      </c>
      <c r="AQ1910">
        <v>0</v>
      </c>
      <c r="AR1910">
        <v>0</v>
      </c>
      <c r="AS1910">
        <f>IF(AR1910&gt;0.75,AR1910,0)</f>
        <v>0</v>
      </c>
      <c r="AT1910">
        <v>0</v>
      </c>
      <c r="AV1910">
        <v>0</v>
      </c>
      <c r="AX1910">
        <v>1</v>
      </c>
      <c r="AY1910">
        <v>37999.800000000003</v>
      </c>
    </row>
    <row r="1911" spans="1:51" ht="12.75" customHeight="1" x14ac:dyDescent="0.2">
      <c r="A1911" t="s">
        <v>43</v>
      </c>
      <c r="B1911">
        <v>2011</v>
      </c>
      <c r="E1911">
        <v>0</v>
      </c>
      <c r="F1911">
        <v>0</v>
      </c>
      <c r="G1911">
        <v>1</v>
      </c>
      <c r="H1911">
        <v>1</v>
      </c>
      <c r="I1911" s="1">
        <f>G1911+H1911</f>
        <v>2</v>
      </c>
      <c r="J1911">
        <v>0</v>
      </c>
      <c r="K1911">
        <v>1</v>
      </c>
      <c r="M1911">
        <v>0</v>
      </c>
      <c r="O1911">
        <v>1</v>
      </c>
      <c r="P1911">
        <v>1</v>
      </c>
      <c r="Q1911">
        <v>1</v>
      </c>
      <c r="R1911">
        <v>0</v>
      </c>
      <c r="T1911">
        <v>0.5</v>
      </c>
      <c r="U1911">
        <v>0</v>
      </c>
      <c r="V1911">
        <v>0</v>
      </c>
      <c r="W1911">
        <v>1</v>
      </c>
      <c r="X1911">
        <v>0</v>
      </c>
      <c r="Y1911">
        <v>1</v>
      </c>
      <c r="Z1911">
        <v>1</v>
      </c>
      <c r="AA1911">
        <v>0</v>
      </c>
      <c r="AB1911">
        <v>0</v>
      </c>
      <c r="AC1911">
        <v>160242</v>
      </c>
      <c r="AD1911">
        <f>AC1911/AY1911</f>
        <v>0.21422899114164018</v>
      </c>
      <c r="AE1911">
        <v>381.12200000000001</v>
      </c>
      <c r="AF1911">
        <f>AE1911/AY1911</f>
        <v>5.0952547747709208E-4</v>
      </c>
      <c r="AG1911">
        <f>LN(AE1911+1)/LN(AY1911)</f>
        <v>0.43960620220875862</v>
      </c>
      <c r="AH1911">
        <v>0</v>
      </c>
      <c r="AI1911">
        <v>0</v>
      </c>
      <c r="AJ1911">
        <v>1</v>
      </c>
      <c r="AK1911">
        <v>1</v>
      </c>
      <c r="AL1911">
        <v>1</v>
      </c>
      <c r="AM1911" s="1">
        <f>(AI1911+AK1911+AJ1911)*(0.75+0.25*AL1911)</f>
        <v>2</v>
      </c>
      <c r="AN1911">
        <v>0</v>
      </c>
      <c r="AO1911">
        <v>0</v>
      </c>
      <c r="AP1911">
        <v>0.5</v>
      </c>
      <c r="AQ1911">
        <v>1</v>
      </c>
      <c r="AR1911">
        <v>2</v>
      </c>
      <c r="AS1911">
        <f>IF(AR1911&gt;0.75,AR1911,0)</f>
        <v>2</v>
      </c>
      <c r="AT1911">
        <v>0</v>
      </c>
      <c r="AV1911">
        <v>0</v>
      </c>
      <c r="AX1911">
        <v>1</v>
      </c>
      <c r="AY1911">
        <v>747994</v>
      </c>
    </row>
    <row r="1912" spans="1:51" ht="12.75" customHeight="1" x14ac:dyDescent="0.2">
      <c r="A1912" t="s">
        <v>45</v>
      </c>
      <c r="B1912">
        <v>2011</v>
      </c>
      <c r="E1912">
        <v>0</v>
      </c>
      <c r="F1912">
        <v>0</v>
      </c>
      <c r="G1912">
        <v>1</v>
      </c>
      <c r="H1912">
        <v>1</v>
      </c>
      <c r="I1912" s="1">
        <f>G1912+H1912</f>
        <v>2</v>
      </c>
      <c r="J1912">
        <v>1</v>
      </c>
      <c r="K1912">
        <v>1</v>
      </c>
      <c r="M1912">
        <v>0</v>
      </c>
      <c r="O1912">
        <v>1</v>
      </c>
      <c r="P1912">
        <v>1</v>
      </c>
      <c r="Q1912">
        <v>1</v>
      </c>
      <c r="R1912">
        <v>0</v>
      </c>
      <c r="T1912">
        <v>0</v>
      </c>
      <c r="U1912">
        <v>1</v>
      </c>
      <c r="W1912">
        <v>0</v>
      </c>
      <c r="X1912">
        <v>0</v>
      </c>
      <c r="Y1912">
        <v>0</v>
      </c>
      <c r="Z1912">
        <v>1</v>
      </c>
      <c r="AA1912">
        <v>0</v>
      </c>
      <c r="AB1912">
        <v>0</v>
      </c>
      <c r="AC1912">
        <v>624</v>
      </c>
      <c r="AD1912">
        <f>AC1912/AY1912</f>
        <v>1.8037914308344271E-3</v>
      </c>
      <c r="AE1912">
        <v>0</v>
      </c>
      <c r="AF1912">
        <f>AE1912/AY1912</f>
        <v>0</v>
      </c>
      <c r="AG1912">
        <f>LN(AE1912+1)/LN(AY1912)</f>
        <v>0</v>
      </c>
      <c r="AH1912">
        <v>0</v>
      </c>
      <c r="AI1912">
        <v>0</v>
      </c>
      <c r="AJ1912">
        <v>1</v>
      </c>
      <c r="AK1912">
        <v>1</v>
      </c>
      <c r="AL1912">
        <v>1</v>
      </c>
      <c r="AM1912" s="1">
        <f>(AI1912+AK1912+AJ1912)*(0.75+0.25*AL1912)</f>
        <v>2</v>
      </c>
      <c r="AN1912">
        <v>0</v>
      </c>
      <c r="AO1912">
        <v>0</v>
      </c>
      <c r="AP1912">
        <v>0</v>
      </c>
      <c r="AQ1912">
        <v>0</v>
      </c>
      <c r="AR1912">
        <v>0</v>
      </c>
      <c r="AS1912">
        <f>IF(AR1912&gt;0.75,AR1912,0)</f>
        <v>0</v>
      </c>
      <c r="AT1912">
        <v>0</v>
      </c>
      <c r="AV1912">
        <v>-0.5</v>
      </c>
      <c r="AX1912">
        <v>1</v>
      </c>
      <c r="AY1912">
        <v>345938</v>
      </c>
    </row>
    <row r="1913" spans="1:51" ht="12.75" customHeight="1" x14ac:dyDescent="0.2">
      <c r="A1913" t="s">
        <v>47</v>
      </c>
      <c r="B1913">
        <v>2011</v>
      </c>
      <c r="E1913">
        <v>0.5</v>
      </c>
      <c r="F1913">
        <v>0</v>
      </c>
      <c r="G1913">
        <v>1</v>
      </c>
      <c r="H1913">
        <v>1</v>
      </c>
      <c r="I1913" s="1">
        <f>G1913+H1913</f>
        <v>2</v>
      </c>
      <c r="J1913">
        <v>0</v>
      </c>
      <c r="K1913">
        <v>1</v>
      </c>
      <c r="M1913">
        <v>0</v>
      </c>
      <c r="O1913">
        <v>1</v>
      </c>
      <c r="P1913">
        <v>1</v>
      </c>
      <c r="Q1913">
        <v>1</v>
      </c>
      <c r="R1913">
        <v>0</v>
      </c>
      <c r="T1913">
        <v>1</v>
      </c>
      <c r="U1913">
        <v>1</v>
      </c>
      <c r="V1913">
        <v>0</v>
      </c>
      <c r="W1913">
        <v>0</v>
      </c>
      <c r="X1913">
        <v>0</v>
      </c>
      <c r="Y1913">
        <v>0</v>
      </c>
      <c r="Z1913">
        <v>0</v>
      </c>
      <c r="AA1913">
        <v>0</v>
      </c>
      <c r="AB1913">
        <v>0</v>
      </c>
      <c r="AC1913">
        <v>0</v>
      </c>
      <c r="AD1913">
        <f>AC1913/AY1913</f>
        <v>0</v>
      </c>
      <c r="AE1913">
        <v>0</v>
      </c>
      <c r="AF1913">
        <f>AE1913/AY1913</f>
        <v>0</v>
      </c>
      <c r="AG1913">
        <f>LN(AE1913+1)/LN(AY1913)</f>
        <v>0</v>
      </c>
      <c r="AH1913">
        <v>0</v>
      </c>
      <c r="AI1913">
        <v>0</v>
      </c>
      <c r="AJ1913">
        <v>1</v>
      </c>
      <c r="AK1913">
        <v>1</v>
      </c>
      <c r="AL1913">
        <v>1</v>
      </c>
      <c r="AM1913" s="1">
        <f>(AI1913+AK1913+AJ1913)*(0.75+0.25*AL1913)</f>
        <v>2</v>
      </c>
      <c r="AN1913">
        <v>0</v>
      </c>
      <c r="AO1913">
        <v>0</v>
      </c>
      <c r="AP1913">
        <v>0</v>
      </c>
      <c r="AQ1913">
        <v>1</v>
      </c>
      <c r="AR1913">
        <v>0</v>
      </c>
      <c r="AS1913">
        <f>IF(AR1913&gt;0.75,AR1913,0)</f>
        <v>0</v>
      </c>
      <c r="AT1913">
        <v>0</v>
      </c>
      <c r="AV1913">
        <v>0</v>
      </c>
      <c r="AX1913">
        <v>1</v>
      </c>
      <c r="AY1913">
        <v>58112.6</v>
      </c>
    </row>
    <row r="1914" spans="1:51" ht="12.75" customHeight="1" x14ac:dyDescent="0.2">
      <c r="A1914" t="s">
        <v>48</v>
      </c>
      <c r="B1914">
        <v>2011</v>
      </c>
      <c r="E1914">
        <v>0</v>
      </c>
      <c r="F1914">
        <v>0</v>
      </c>
      <c r="G1914">
        <v>1</v>
      </c>
      <c r="H1914">
        <v>0</v>
      </c>
      <c r="I1914" s="1">
        <f>G1914+H1914</f>
        <v>1</v>
      </c>
      <c r="J1914">
        <v>0</v>
      </c>
      <c r="K1914">
        <v>1</v>
      </c>
      <c r="M1914">
        <v>0</v>
      </c>
      <c r="O1914">
        <v>1</v>
      </c>
      <c r="P1914">
        <v>0</v>
      </c>
      <c r="Q1914">
        <v>1</v>
      </c>
      <c r="R1914">
        <v>0</v>
      </c>
      <c r="T1914">
        <v>0</v>
      </c>
      <c r="U1914">
        <v>0</v>
      </c>
      <c r="V1914">
        <v>0</v>
      </c>
      <c r="W1914">
        <v>0</v>
      </c>
      <c r="X1914">
        <v>0</v>
      </c>
      <c r="Y1914">
        <v>1</v>
      </c>
      <c r="Z1914">
        <v>1</v>
      </c>
      <c r="AA1914">
        <v>0</v>
      </c>
      <c r="AB1914">
        <v>0</v>
      </c>
      <c r="AC1914">
        <v>336</v>
      </c>
      <c r="AD1914">
        <f>AC1914/AY1914</f>
        <v>6.4712951835074421E-3</v>
      </c>
      <c r="AE1914">
        <v>0</v>
      </c>
      <c r="AF1914">
        <f>AE1914/AY1914</f>
        <v>0</v>
      </c>
      <c r="AG1914">
        <f>LN(AE1914+1)/LN(AY1914)</f>
        <v>0</v>
      </c>
      <c r="AH1914">
        <v>1</v>
      </c>
      <c r="AI1914">
        <v>0</v>
      </c>
      <c r="AJ1914">
        <v>1</v>
      </c>
      <c r="AK1914">
        <v>1</v>
      </c>
      <c r="AL1914">
        <v>0</v>
      </c>
      <c r="AM1914" s="1">
        <f>(AI1914+AK1914+AJ1914)*(0.75+0.25*AL1914)</f>
        <v>1.5</v>
      </c>
      <c r="AN1914">
        <v>0</v>
      </c>
      <c r="AO1914">
        <v>0</v>
      </c>
      <c r="AP1914">
        <v>0.75</v>
      </c>
      <c r="AQ1914">
        <v>0</v>
      </c>
      <c r="AR1914">
        <v>0</v>
      </c>
      <c r="AS1914">
        <f>IF(AR1914&gt;0.75,AR1914,0)</f>
        <v>0</v>
      </c>
      <c r="AT1914">
        <v>0</v>
      </c>
      <c r="AV1914">
        <v>0</v>
      </c>
      <c r="AX1914">
        <v>1</v>
      </c>
      <c r="AY1914">
        <v>51921.599999999999</v>
      </c>
    </row>
    <row r="1915" spans="1:51" ht="12.75" customHeight="1" x14ac:dyDescent="0.2">
      <c r="A1915" t="s">
        <v>49</v>
      </c>
      <c r="B1915">
        <v>2011</v>
      </c>
      <c r="E1915">
        <v>0</v>
      </c>
      <c r="F1915">
        <v>0</v>
      </c>
      <c r="G1915">
        <v>1</v>
      </c>
      <c r="H1915">
        <v>1</v>
      </c>
      <c r="I1915" s="1">
        <f>G1915+H1915</f>
        <v>2</v>
      </c>
      <c r="J1915">
        <v>0</v>
      </c>
      <c r="K1915">
        <v>0</v>
      </c>
      <c r="M1915">
        <v>0</v>
      </c>
      <c r="O1915">
        <v>1</v>
      </c>
      <c r="P1915">
        <v>1</v>
      </c>
      <c r="Q1915">
        <v>1</v>
      </c>
      <c r="R1915">
        <v>1</v>
      </c>
      <c r="T1915">
        <v>0</v>
      </c>
      <c r="U1915">
        <v>0</v>
      </c>
      <c r="V1915">
        <v>1</v>
      </c>
      <c r="W1915">
        <v>0</v>
      </c>
      <c r="X1915">
        <v>1</v>
      </c>
      <c r="Y1915">
        <v>1</v>
      </c>
      <c r="Z1915">
        <v>1</v>
      </c>
      <c r="AA1915">
        <v>0</v>
      </c>
      <c r="AB1915">
        <v>0</v>
      </c>
      <c r="AC1915">
        <v>601935</v>
      </c>
      <c r="AD1915">
        <f>AC1915/AY1915</f>
        <v>1.082805813244397</v>
      </c>
      <c r="AE1915">
        <f>1476.988</f>
        <v>1476.9880000000001</v>
      </c>
      <c r="AF1915">
        <f>AE1915/AY1915</f>
        <v>2.6569167642556345E-3</v>
      </c>
      <c r="AG1915">
        <f>LN(AE1915+1)/LN(AY1915)</f>
        <v>0.55172697126128434</v>
      </c>
      <c r="AH1915">
        <v>1</v>
      </c>
      <c r="AI1915">
        <v>0</v>
      </c>
      <c r="AJ1915">
        <v>0</v>
      </c>
      <c r="AK1915">
        <v>1</v>
      </c>
      <c r="AL1915">
        <v>1</v>
      </c>
      <c r="AM1915" s="1">
        <f>(AI1915+AK1915+AJ1915)*(0.75+0.25*AL1915)</f>
        <v>1</v>
      </c>
      <c r="AN1915">
        <v>0</v>
      </c>
      <c r="AO1915">
        <v>0</v>
      </c>
      <c r="AP1915">
        <v>0.75</v>
      </c>
      <c r="AQ1915">
        <v>1</v>
      </c>
      <c r="AR1915">
        <v>0.5</v>
      </c>
      <c r="AS1915">
        <f>IF(AR1915&gt;0.75,AR1915,0)</f>
        <v>0</v>
      </c>
      <c r="AT1915">
        <v>0</v>
      </c>
      <c r="AV1915">
        <v>1</v>
      </c>
      <c r="AX1915">
        <v>1</v>
      </c>
      <c r="AY1915">
        <v>555903</v>
      </c>
    </row>
    <row r="1916" spans="1:51" ht="12.75" customHeight="1" x14ac:dyDescent="0.2">
      <c r="A1916" t="s">
        <v>50</v>
      </c>
      <c r="B1916">
        <v>2011</v>
      </c>
      <c r="E1916">
        <v>0</v>
      </c>
      <c r="F1916">
        <v>0</v>
      </c>
      <c r="G1916">
        <v>1</v>
      </c>
      <c r="H1916">
        <v>1</v>
      </c>
      <c r="I1916" s="1">
        <f>G1916+H1916</f>
        <v>2</v>
      </c>
      <c r="J1916">
        <v>0</v>
      </c>
      <c r="K1916">
        <v>1</v>
      </c>
      <c r="M1916">
        <v>0</v>
      </c>
      <c r="O1916">
        <v>1</v>
      </c>
      <c r="P1916">
        <v>1</v>
      </c>
      <c r="Q1916">
        <v>1</v>
      </c>
      <c r="R1916">
        <v>0</v>
      </c>
      <c r="T1916">
        <v>0</v>
      </c>
      <c r="U1916">
        <v>1</v>
      </c>
      <c r="V1916">
        <v>1</v>
      </c>
      <c r="W1916">
        <v>1</v>
      </c>
      <c r="X1916">
        <v>1</v>
      </c>
      <c r="Y1916">
        <v>1</v>
      </c>
      <c r="Z1916">
        <v>1</v>
      </c>
      <c r="AA1916">
        <v>0</v>
      </c>
      <c r="AB1916">
        <v>0</v>
      </c>
      <c r="AC1916">
        <v>872719</v>
      </c>
      <c r="AD1916">
        <f>AC1916/AY1916</f>
        <v>3.7964937466014139</v>
      </c>
      <c r="AE1916">
        <v>2773.8229999999999</v>
      </c>
      <c r="AF1916">
        <f>AE1916/AY1916</f>
        <v>1.2066657966286025E-2</v>
      </c>
      <c r="AG1916">
        <f>LN(AE1916+1)/LN(AY1916)</f>
        <v>0.64221590765472047</v>
      </c>
      <c r="AH1916">
        <v>0.5</v>
      </c>
      <c r="AI1916">
        <v>1</v>
      </c>
      <c r="AJ1916">
        <v>1</v>
      </c>
      <c r="AK1916">
        <v>1</v>
      </c>
      <c r="AL1916">
        <v>1</v>
      </c>
      <c r="AM1916" s="1">
        <f>(AI1916+AK1916+AJ1916)*(0.75+0.25*AL1916)</f>
        <v>3</v>
      </c>
      <c r="AN1916">
        <v>0</v>
      </c>
      <c r="AO1916">
        <v>0</v>
      </c>
      <c r="AP1916">
        <v>0</v>
      </c>
      <c r="AQ1916">
        <v>0</v>
      </c>
      <c r="AR1916">
        <v>0</v>
      </c>
      <c r="AS1916">
        <f>IF(AR1916&gt;0.75,AR1916,0)</f>
        <v>0</v>
      </c>
      <c r="AT1916">
        <v>0</v>
      </c>
      <c r="AV1916">
        <v>0</v>
      </c>
      <c r="AX1916">
        <v>1</v>
      </c>
      <c r="AY1916">
        <v>229875</v>
      </c>
    </row>
    <row r="1917" spans="1:51" ht="12.75" customHeight="1" x14ac:dyDescent="0.2">
      <c r="A1917" t="s">
        <v>51</v>
      </c>
      <c r="B1917">
        <v>2011</v>
      </c>
      <c r="E1917">
        <v>0</v>
      </c>
      <c r="F1917">
        <v>0</v>
      </c>
      <c r="G1917">
        <v>1</v>
      </c>
      <c r="H1917">
        <v>1</v>
      </c>
      <c r="I1917" s="1">
        <f>G1917+H1917</f>
        <v>2</v>
      </c>
      <c r="J1917">
        <v>0</v>
      </c>
      <c r="K1917">
        <v>0</v>
      </c>
      <c r="M1917">
        <v>0</v>
      </c>
      <c r="O1917">
        <v>1</v>
      </c>
      <c r="P1917">
        <v>0</v>
      </c>
      <c r="Q1917">
        <v>1</v>
      </c>
      <c r="R1917">
        <v>0</v>
      </c>
      <c r="T1917">
        <v>0.5</v>
      </c>
      <c r="U1917">
        <v>0</v>
      </c>
      <c r="V1917">
        <v>0</v>
      </c>
      <c r="W1917">
        <v>1</v>
      </c>
      <c r="X1917">
        <v>1</v>
      </c>
      <c r="Y1917">
        <v>1</v>
      </c>
      <c r="Z1917">
        <v>1</v>
      </c>
      <c r="AA1917">
        <v>0</v>
      </c>
      <c r="AB1917">
        <v>0</v>
      </c>
      <c r="AC1917">
        <v>294681</v>
      </c>
      <c r="AD1917">
        <f>AC1917/AY1917</f>
        <v>2.3642760291722493</v>
      </c>
      <c r="AE1917">
        <f>439.24+939.931</f>
        <v>1379.171</v>
      </c>
      <c r="AF1917">
        <f>AE1917/AY1917</f>
        <v>1.1065324657611182E-2</v>
      </c>
      <c r="AG1917">
        <f>LN(AE1917+1)/LN(AY1917)</f>
        <v>0.61619822008679337</v>
      </c>
      <c r="AH1917">
        <v>0</v>
      </c>
      <c r="AI1917">
        <v>0</v>
      </c>
      <c r="AJ1917">
        <v>0</v>
      </c>
      <c r="AK1917">
        <v>1</v>
      </c>
      <c r="AL1917">
        <v>1</v>
      </c>
      <c r="AM1917" s="1">
        <f>(AI1917+AK1917+AJ1917)*(0.75+0.25*AL1917)</f>
        <v>1</v>
      </c>
      <c r="AN1917">
        <v>0</v>
      </c>
      <c r="AO1917">
        <v>0</v>
      </c>
      <c r="AP1917">
        <v>0</v>
      </c>
      <c r="AQ1917">
        <v>0.5</v>
      </c>
      <c r="AR1917">
        <v>0</v>
      </c>
      <c r="AS1917">
        <f>IF(AR1917&gt;0.75,AR1917,0)</f>
        <v>0</v>
      </c>
      <c r="AT1917">
        <v>0</v>
      </c>
      <c r="AV1917">
        <v>0</v>
      </c>
      <c r="AX1917">
        <v>1</v>
      </c>
      <c r="AY1917">
        <v>124639</v>
      </c>
    </row>
    <row r="1918" spans="1:51" ht="12.75" customHeight="1" x14ac:dyDescent="0.2">
      <c r="A1918" t="s">
        <v>52</v>
      </c>
      <c r="B1918">
        <v>2011</v>
      </c>
      <c r="E1918">
        <v>0</v>
      </c>
      <c r="F1918">
        <v>0</v>
      </c>
      <c r="G1918">
        <v>1</v>
      </c>
      <c r="H1918">
        <v>1</v>
      </c>
      <c r="I1918" s="1">
        <f>G1918+H1918</f>
        <v>2</v>
      </c>
      <c r="J1918">
        <v>0</v>
      </c>
      <c r="K1918">
        <v>1</v>
      </c>
      <c r="M1918">
        <v>0</v>
      </c>
      <c r="O1918">
        <v>1</v>
      </c>
      <c r="P1918">
        <v>1</v>
      </c>
      <c r="Q1918">
        <v>1</v>
      </c>
      <c r="R1918">
        <v>2</v>
      </c>
      <c r="T1918">
        <v>0</v>
      </c>
      <c r="U1918">
        <v>1</v>
      </c>
      <c r="V1918">
        <v>0</v>
      </c>
      <c r="W1918">
        <v>0</v>
      </c>
      <c r="X1918">
        <v>1</v>
      </c>
      <c r="Y1918">
        <v>1</v>
      </c>
      <c r="Z1918">
        <v>1</v>
      </c>
      <c r="AA1918">
        <v>0</v>
      </c>
      <c r="AB1918">
        <v>0</v>
      </c>
      <c r="AC1918">
        <v>582</v>
      </c>
      <c r="AD1918">
        <f>AC1918/AY1918</f>
        <v>5.0164629626437279E-3</v>
      </c>
      <c r="AE1918">
        <f>40.055</f>
        <v>40.055</v>
      </c>
      <c r="AF1918">
        <f>AE1918/AY1918</f>
        <v>3.4524815114895965E-4</v>
      </c>
      <c r="AG1918">
        <f>LN(AE1918+1)/LN(AY1918)</f>
        <v>0.31856214297634894</v>
      </c>
      <c r="AH1918">
        <v>1</v>
      </c>
      <c r="AI1918">
        <v>0</v>
      </c>
      <c r="AJ1918">
        <v>1</v>
      </c>
      <c r="AK1918">
        <v>1</v>
      </c>
      <c r="AL1918">
        <v>0</v>
      </c>
      <c r="AM1918" s="1">
        <f>(AI1918+AK1918+AJ1918)*(0.75+0.25*AL1918)</f>
        <v>1.5</v>
      </c>
      <c r="AN1918">
        <v>0</v>
      </c>
      <c r="AO1918">
        <v>0</v>
      </c>
      <c r="AP1918">
        <v>0</v>
      </c>
      <c r="AQ1918">
        <v>0</v>
      </c>
      <c r="AR1918">
        <v>2.25</v>
      </c>
      <c r="AS1918">
        <f>IF(AR1918&gt;0.75,AR1918,0)</f>
        <v>2.25</v>
      </c>
      <c r="AT1918">
        <v>0</v>
      </c>
      <c r="AV1918">
        <v>1</v>
      </c>
      <c r="AX1918">
        <v>1</v>
      </c>
      <c r="AY1918">
        <v>116018</v>
      </c>
    </row>
    <row r="1919" spans="1:51" ht="12.75" customHeight="1" x14ac:dyDescent="0.2">
      <c r="A1919" t="s">
        <v>53</v>
      </c>
      <c r="B1919">
        <v>2011</v>
      </c>
      <c r="E1919">
        <v>0</v>
      </c>
      <c r="F1919">
        <v>0</v>
      </c>
      <c r="G1919">
        <v>1</v>
      </c>
      <c r="H1919">
        <v>1</v>
      </c>
      <c r="I1919" s="1">
        <f>G1919+H1919</f>
        <v>2</v>
      </c>
      <c r="J1919">
        <v>0</v>
      </c>
      <c r="K1919">
        <v>1</v>
      </c>
      <c r="M1919">
        <v>0</v>
      </c>
      <c r="O1919">
        <v>1</v>
      </c>
      <c r="P1919">
        <v>1</v>
      </c>
      <c r="Q1919">
        <v>1</v>
      </c>
      <c r="R1919">
        <v>0</v>
      </c>
      <c r="T1919">
        <v>1</v>
      </c>
      <c r="U1919">
        <v>1</v>
      </c>
      <c r="V1919">
        <v>0</v>
      </c>
      <c r="W1919">
        <v>0</v>
      </c>
      <c r="X1919">
        <v>0</v>
      </c>
      <c r="Y1919">
        <v>1</v>
      </c>
      <c r="Z1919">
        <v>1</v>
      </c>
      <c r="AA1919">
        <v>0</v>
      </c>
      <c r="AB1919">
        <v>0</v>
      </c>
      <c r="AC1919">
        <v>448</v>
      </c>
      <c r="AD1919">
        <f>AC1919/AY1919</f>
        <v>3.0452160200114195E-3</v>
      </c>
      <c r="AE1919">
        <v>0</v>
      </c>
      <c r="AF1919">
        <f>AE1919/AY1919</f>
        <v>0</v>
      </c>
      <c r="AG1919">
        <f>LN(AE1919+1)/LN(AY1919)</f>
        <v>0</v>
      </c>
      <c r="AH1919">
        <v>0</v>
      </c>
      <c r="AI1919">
        <v>1</v>
      </c>
      <c r="AJ1919">
        <v>1</v>
      </c>
      <c r="AK1919">
        <v>1</v>
      </c>
      <c r="AL1919">
        <v>1</v>
      </c>
      <c r="AM1919" s="1">
        <f>(AI1919+AK1919+AJ1919)*(0.75+0.25*AL1919)</f>
        <v>3</v>
      </c>
      <c r="AN1919">
        <v>0</v>
      </c>
      <c r="AO1919">
        <v>0</v>
      </c>
      <c r="AP1919">
        <v>0</v>
      </c>
      <c r="AQ1919">
        <v>0</v>
      </c>
      <c r="AR1919">
        <v>0</v>
      </c>
      <c r="AS1919">
        <f>IF(AR1919&gt;0.75,AR1919,0)</f>
        <v>0</v>
      </c>
      <c r="AT1919">
        <v>0</v>
      </c>
      <c r="AV1919">
        <v>0.5</v>
      </c>
      <c r="AX1919">
        <v>1</v>
      </c>
      <c r="AY1919">
        <v>147116</v>
      </c>
    </row>
    <row r="1920" spans="1:51" ht="12.75" customHeight="1" x14ac:dyDescent="0.2">
      <c r="A1920" t="s">
        <v>54</v>
      </c>
      <c r="B1920">
        <v>2011</v>
      </c>
      <c r="E1920">
        <v>0</v>
      </c>
      <c r="F1920">
        <v>0</v>
      </c>
      <c r="G1920">
        <v>1</v>
      </c>
      <c r="H1920">
        <v>1</v>
      </c>
      <c r="I1920" s="1">
        <f>G1920+H1920</f>
        <v>2</v>
      </c>
      <c r="J1920">
        <v>1</v>
      </c>
      <c r="K1920">
        <v>1</v>
      </c>
      <c r="M1920">
        <v>0</v>
      </c>
      <c r="O1920">
        <v>1</v>
      </c>
      <c r="P1920">
        <v>1</v>
      </c>
      <c r="Q1920">
        <v>1</v>
      </c>
      <c r="R1920">
        <v>0</v>
      </c>
      <c r="T1920">
        <v>1</v>
      </c>
      <c r="U1920">
        <v>1</v>
      </c>
      <c r="V1920">
        <v>1</v>
      </c>
      <c r="W1920">
        <v>1</v>
      </c>
      <c r="X1920">
        <v>1</v>
      </c>
      <c r="Y1920">
        <v>1</v>
      </c>
      <c r="Z1920">
        <v>1</v>
      </c>
      <c r="AA1920">
        <v>1</v>
      </c>
      <c r="AB1920">
        <v>0</v>
      </c>
      <c r="AC1920">
        <v>739836</v>
      </c>
      <c r="AD1920">
        <f>AC1920/AY1920</f>
        <v>4.2724584786676214</v>
      </c>
      <c r="AE1920">
        <f>389.966+1648.298+350.882+613.88</f>
        <v>3003.0260000000003</v>
      </c>
      <c r="AF1920">
        <f>AE1920/AY1920</f>
        <v>1.7342091889769238E-2</v>
      </c>
      <c r="AG1920">
        <f>LN(AE1920+1)/LN(AY1920)</f>
        <v>0.66387932223728396</v>
      </c>
      <c r="AH1920">
        <v>0</v>
      </c>
      <c r="AI1920">
        <v>1</v>
      </c>
      <c r="AJ1920">
        <v>1</v>
      </c>
      <c r="AK1920">
        <v>1</v>
      </c>
      <c r="AL1920">
        <v>0</v>
      </c>
      <c r="AM1920" s="1">
        <f>(AI1920+AK1920+AJ1920)*(0.75+0.25*AL1920)</f>
        <v>2.25</v>
      </c>
      <c r="AN1920">
        <v>0</v>
      </c>
      <c r="AO1920">
        <v>0</v>
      </c>
      <c r="AP1920">
        <v>0.75</v>
      </c>
      <c r="AQ1920">
        <v>1</v>
      </c>
      <c r="AR1920">
        <v>2.25</v>
      </c>
      <c r="AS1920">
        <f>IF(AR1920&gt;0.75,AR1920,0)</f>
        <v>2.25</v>
      </c>
      <c r="AT1920">
        <v>0</v>
      </c>
      <c r="AV1920">
        <v>0</v>
      </c>
      <c r="AX1920">
        <v>1</v>
      </c>
      <c r="AY1920">
        <v>173164</v>
      </c>
    </row>
    <row r="1921" spans="1:51" ht="12.75" customHeight="1" x14ac:dyDescent="0.2">
      <c r="A1921" t="s">
        <v>55</v>
      </c>
      <c r="B1921">
        <v>2011</v>
      </c>
      <c r="E1921">
        <v>0</v>
      </c>
      <c r="F1921">
        <v>0</v>
      </c>
      <c r="G1921">
        <v>1</v>
      </c>
      <c r="H1921">
        <v>1</v>
      </c>
      <c r="I1921" s="1">
        <f>G1921+H1921</f>
        <v>2</v>
      </c>
      <c r="J1921">
        <v>0</v>
      </c>
      <c r="K1921">
        <v>1</v>
      </c>
      <c r="M1921">
        <v>0</v>
      </c>
      <c r="O1921">
        <v>1</v>
      </c>
      <c r="P1921">
        <v>1</v>
      </c>
      <c r="Q1921">
        <v>1</v>
      </c>
      <c r="R1921">
        <v>2</v>
      </c>
      <c r="T1921">
        <v>1</v>
      </c>
      <c r="V1921">
        <v>0</v>
      </c>
      <c r="W1921">
        <v>1</v>
      </c>
      <c r="X1921">
        <v>0</v>
      </c>
      <c r="Y1921">
        <v>1</v>
      </c>
      <c r="Z1921">
        <v>1</v>
      </c>
      <c r="AA1921">
        <v>0</v>
      </c>
      <c r="AB1921">
        <v>0</v>
      </c>
      <c r="AC1921">
        <v>28759</v>
      </c>
      <c r="AD1921">
        <f>AC1921/AY1921</f>
        <v>0.57050980672217222</v>
      </c>
      <c r="AE1921">
        <v>669.93499999999995</v>
      </c>
      <c r="AF1921">
        <f>AE1921/AY1921</f>
        <v>1.3289908806509909E-2</v>
      </c>
      <c r="AG1921">
        <f>LN(AE1921+1)/LN(AY1921)</f>
        <v>0.6011002734937837</v>
      </c>
      <c r="AH1921">
        <v>1</v>
      </c>
      <c r="AI1921">
        <v>0</v>
      </c>
      <c r="AJ1921">
        <v>1</v>
      </c>
      <c r="AK1921">
        <v>1</v>
      </c>
      <c r="AL1921">
        <v>1</v>
      </c>
      <c r="AM1921" s="1">
        <f>(AI1921+AK1921+AJ1921)*(0.75+0.25*AL1921)</f>
        <v>2</v>
      </c>
      <c r="AN1921">
        <v>0</v>
      </c>
      <c r="AO1921">
        <v>0</v>
      </c>
      <c r="AP1921">
        <v>0</v>
      </c>
      <c r="AQ1921">
        <v>0</v>
      </c>
      <c r="AR1921">
        <v>0</v>
      </c>
      <c r="AS1921">
        <f>IF(AR1921&gt;0.75,AR1921,0)</f>
        <v>0</v>
      </c>
      <c r="AT1921">
        <v>0</v>
      </c>
      <c r="AV1921">
        <v>0</v>
      </c>
      <c r="AX1921">
        <v>1</v>
      </c>
      <c r="AY1921">
        <v>50409.3</v>
      </c>
    </row>
    <row r="1922" spans="1:51" ht="12.75" customHeight="1" x14ac:dyDescent="0.2">
      <c r="A1922" t="s">
        <v>56</v>
      </c>
      <c r="B1922">
        <v>2011</v>
      </c>
      <c r="E1922">
        <v>0</v>
      </c>
      <c r="F1922">
        <v>0</v>
      </c>
      <c r="G1922">
        <v>1</v>
      </c>
      <c r="H1922">
        <v>1</v>
      </c>
      <c r="I1922" s="1">
        <f>G1922+H1922</f>
        <v>2</v>
      </c>
      <c r="J1922">
        <v>1</v>
      </c>
      <c r="K1922">
        <v>1</v>
      </c>
      <c r="M1922">
        <v>1</v>
      </c>
      <c r="O1922">
        <v>1</v>
      </c>
      <c r="P1922">
        <v>1</v>
      </c>
      <c r="Q1922">
        <v>1</v>
      </c>
      <c r="R1922">
        <v>2</v>
      </c>
      <c r="T1922">
        <v>0</v>
      </c>
      <c r="U1922">
        <v>1</v>
      </c>
      <c r="V1922">
        <v>0</v>
      </c>
      <c r="W1922">
        <v>1</v>
      </c>
      <c r="X1922">
        <v>1</v>
      </c>
      <c r="Y1922">
        <v>1</v>
      </c>
      <c r="Z1922">
        <v>1</v>
      </c>
      <c r="AA1922">
        <v>0.25</v>
      </c>
      <c r="AB1922">
        <v>0</v>
      </c>
      <c r="AC1922">
        <v>104800</v>
      </c>
      <c r="AD1922">
        <f>AC1922/AY1922</f>
        <v>0.35229140684615151</v>
      </c>
      <c r="AH1922">
        <v>0</v>
      </c>
      <c r="AI1922">
        <v>0</v>
      </c>
      <c r="AJ1922">
        <v>1</v>
      </c>
      <c r="AK1922">
        <v>1</v>
      </c>
      <c r="AL1922">
        <v>1</v>
      </c>
      <c r="AM1922" s="1">
        <f>(AI1922+AK1922+AJ1922)*(0.75+0.25*AL1922)</f>
        <v>2</v>
      </c>
      <c r="AN1922">
        <v>0</v>
      </c>
      <c r="AO1922">
        <v>0</v>
      </c>
      <c r="AP1922">
        <v>0</v>
      </c>
      <c r="AQ1922">
        <v>1</v>
      </c>
      <c r="AR1922">
        <v>1</v>
      </c>
      <c r="AS1922">
        <f>IF(AR1922&gt;0.75,AR1922,0)</f>
        <v>1</v>
      </c>
      <c r="AT1922">
        <v>0</v>
      </c>
      <c r="AV1922">
        <v>0.75</v>
      </c>
      <c r="AX1922">
        <v>1</v>
      </c>
      <c r="AY1922">
        <v>297481</v>
      </c>
    </row>
    <row r="1923" spans="1:51" ht="12.75" customHeight="1" x14ac:dyDescent="0.2">
      <c r="A1923" t="s">
        <v>57</v>
      </c>
      <c r="B1923">
        <v>2011</v>
      </c>
      <c r="E1923">
        <v>0</v>
      </c>
      <c r="F1923">
        <v>0</v>
      </c>
      <c r="G1923">
        <v>1</v>
      </c>
      <c r="H1923">
        <v>0</v>
      </c>
      <c r="I1923" s="1">
        <f>G1923+H1923</f>
        <v>1</v>
      </c>
      <c r="J1923">
        <v>1</v>
      </c>
      <c r="K1923">
        <v>1</v>
      </c>
      <c r="M1923">
        <v>0</v>
      </c>
      <c r="O1923">
        <v>1</v>
      </c>
      <c r="P1923">
        <v>1</v>
      </c>
      <c r="Q1923">
        <v>1</v>
      </c>
      <c r="R1923">
        <v>2</v>
      </c>
      <c r="T1923">
        <v>0</v>
      </c>
      <c r="U1923">
        <v>0</v>
      </c>
      <c r="V1923">
        <v>0</v>
      </c>
      <c r="W1923">
        <v>0</v>
      </c>
      <c r="X1923">
        <v>1</v>
      </c>
      <c r="Y1923">
        <v>1</v>
      </c>
      <c r="Z1923">
        <v>1</v>
      </c>
      <c r="AA1923">
        <v>0</v>
      </c>
      <c r="AB1923">
        <v>0</v>
      </c>
      <c r="AC1923">
        <v>5682</v>
      </c>
      <c r="AD1923">
        <f>AC1923/AY1923</f>
        <v>1.625830154828704E-2</v>
      </c>
      <c r="AE1923">
        <v>0</v>
      </c>
      <c r="AF1923">
        <f>AE1923/AY1923</f>
        <v>0</v>
      </c>
      <c r="AG1923">
        <f>LN(AE1923+1)/LN(AY1923)</f>
        <v>0</v>
      </c>
      <c r="AH1923">
        <v>1</v>
      </c>
      <c r="AI1923">
        <v>0</v>
      </c>
      <c r="AJ1923">
        <v>0</v>
      </c>
      <c r="AK1923">
        <v>0</v>
      </c>
      <c r="AL1923">
        <v>0</v>
      </c>
      <c r="AM1923" s="1">
        <f>(AI1923+AK1923+AJ1923)*(0.75+0.25*AL1923)</f>
        <v>0</v>
      </c>
      <c r="AN1923">
        <v>0</v>
      </c>
      <c r="AO1923">
        <v>0</v>
      </c>
      <c r="AP1923">
        <v>0</v>
      </c>
      <c r="AQ1923">
        <v>1</v>
      </c>
      <c r="AR1923">
        <v>0</v>
      </c>
      <c r="AS1923">
        <f>IF(AR1923&gt;0.75,AR1923,0)</f>
        <v>0</v>
      </c>
      <c r="AT1923">
        <v>0</v>
      </c>
      <c r="AV1923">
        <v>0</v>
      </c>
      <c r="AX1923">
        <v>1</v>
      </c>
      <c r="AY1923">
        <v>349483</v>
      </c>
    </row>
    <row r="1924" spans="1:51" ht="12.75" customHeight="1" x14ac:dyDescent="0.2">
      <c r="A1924" t="s">
        <v>58</v>
      </c>
      <c r="B1924">
        <v>2011</v>
      </c>
      <c r="E1924">
        <v>0</v>
      </c>
      <c r="F1924">
        <v>0</v>
      </c>
      <c r="G1924">
        <v>1</v>
      </c>
      <c r="H1924">
        <v>1</v>
      </c>
      <c r="I1924" s="1">
        <f>G1924+H1924</f>
        <v>2</v>
      </c>
      <c r="J1924">
        <v>1</v>
      </c>
      <c r="K1924">
        <v>1</v>
      </c>
      <c r="M1924">
        <v>0</v>
      </c>
      <c r="O1924">
        <v>1</v>
      </c>
      <c r="P1924">
        <v>0</v>
      </c>
      <c r="Q1924">
        <v>1</v>
      </c>
      <c r="R1924">
        <v>0</v>
      </c>
      <c r="T1924">
        <v>1</v>
      </c>
      <c r="U1924">
        <v>1</v>
      </c>
      <c r="V1924">
        <v>0</v>
      </c>
      <c r="W1924">
        <v>0</v>
      </c>
      <c r="X1924">
        <v>1</v>
      </c>
      <c r="Y1924">
        <v>1</v>
      </c>
      <c r="Z1924">
        <v>1</v>
      </c>
      <c r="AA1924">
        <v>0</v>
      </c>
      <c r="AB1924">
        <v>0</v>
      </c>
      <c r="AC1924">
        <v>290916</v>
      </c>
      <c r="AD1924">
        <f>AC1924/AY1924</f>
        <v>0.81350756556778814</v>
      </c>
      <c r="AE1924">
        <v>1424.4449999999999</v>
      </c>
      <c r="AF1924">
        <f>AE1924/AY1924</f>
        <v>3.9832693431616269E-3</v>
      </c>
      <c r="AG1924">
        <f>LN(AE1924+1)/LN(AY1924)</f>
        <v>0.56793082632952285</v>
      </c>
      <c r="AH1924">
        <v>0</v>
      </c>
      <c r="AI1924">
        <v>0</v>
      </c>
      <c r="AJ1924">
        <v>1</v>
      </c>
      <c r="AK1924">
        <v>1</v>
      </c>
      <c r="AL1924">
        <v>1</v>
      </c>
      <c r="AM1924" s="1">
        <f>(AI1924+AK1924+AJ1924)*(0.75+0.25*AL1924)</f>
        <v>2</v>
      </c>
      <c r="AN1924">
        <v>0</v>
      </c>
      <c r="AO1924">
        <v>0</v>
      </c>
      <c r="AP1924">
        <v>0</v>
      </c>
      <c r="AQ1924">
        <v>0</v>
      </c>
      <c r="AR1924">
        <v>1</v>
      </c>
      <c r="AS1924">
        <f>IF(AR1924&gt;0.75,AR1924,0)</f>
        <v>1</v>
      </c>
      <c r="AT1924">
        <v>0</v>
      </c>
      <c r="AV1924">
        <v>0</v>
      </c>
      <c r="AX1924">
        <v>1</v>
      </c>
      <c r="AY1924">
        <v>357607</v>
      </c>
    </row>
    <row r="1925" spans="1:51" ht="12.75" customHeight="1" x14ac:dyDescent="0.2">
      <c r="A1925" t="s">
        <v>59</v>
      </c>
      <c r="B1925">
        <v>2011</v>
      </c>
      <c r="E1925">
        <v>0</v>
      </c>
      <c r="F1925">
        <v>0</v>
      </c>
      <c r="G1925">
        <v>1</v>
      </c>
      <c r="H1925">
        <v>1</v>
      </c>
      <c r="I1925" s="1">
        <f>G1925+H1925</f>
        <v>2</v>
      </c>
      <c r="J1925">
        <v>0</v>
      </c>
      <c r="K1925">
        <v>1</v>
      </c>
      <c r="M1925">
        <v>0</v>
      </c>
      <c r="O1925">
        <v>1</v>
      </c>
      <c r="P1925">
        <v>0</v>
      </c>
      <c r="Q1925">
        <v>1</v>
      </c>
      <c r="R1925">
        <v>2</v>
      </c>
      <c r="T1925">
        <v>1</v>
      </c>
      <c r="U1925">
        <v>0</v>
      </c>
      <c r="V1925">
        <v>0</v>
      </c>
      <c r="W1925">
        <v>0</v>
      </c>
      <c r="X1925">
        <v>0</v>
      </c>
      <c r="Y1925">
        <v>1</v>
      </c>
      <c r="Z1925">
        <v>1</v>
      </c>
      <c r="AA1925">
        <v>0</v>
      </c>
      <c r="AB1925">
        <v>0</v>
      </c>
      <c r="AC1925">
        <v>50323</v>
      </c>
      <c r="AD1925">
        <f>AC1925/AY1925</f>
        <v>0.21401474878581939</v>
      </c>
      <c r="AE1925">
        <v>0</v>
      </c>
      <c r="AF1925">
        <f>AE1925/AY1925</f>
        <v>0</v>
      </c>
      <c r="AG1925">
        <f>LN(AE1925+1)/LN(AY1925)</f>
        <v>0</v>
      </c>
      <c r="AH1925">
        <v>1</v>
      </c>
      <c r="AI1925">
        <v>0</v>
      </c>
      <c r="AJ1925">
        <v>1</v>
      </c>
      <c r="AK1925">
        <v>1</v>
      </c>
      <c r="AL1925">
        <v>1</v>
      </c>
      <c r="AM1925" s="1">
        <f>(AI1925+AK1925+AJ1925)*(0.75+0.25*AL1925)</f>
        <v>2</v>
      </c>
      <c r="AN1925">
        <v>0</v>
      </c>
      <c r="AO1925">
        <v>0</v>
      </c>
      <c r="AP1925">
        <v>0</v>
      </c>
      <c r="AQ1925">
        <v>0</v>
      </c>
      <c r="AR1925">
        <v>0.75</v>
      </c>
      <c r="AS1925">
        <f>IF(AR1925&gt;0.75,AR1925,0)</f>
        <v>0</v>
      </c>
      <c r="AT1925">
        <v>0</v>
      </c>
      <c r="AV1925">
        <v>0</v>
      </c>
      <c r="AX1925">
        <v>1</v>
      </c>
      <c r="AY1925">
        <v>235138</v>
      </c>
    </row>
    <row r="1926" spans="1:51" ht="12.75" customHeight="1" x14ac:dyDescent="0.2">
      <c r="A1926" t="s">
        <v>60</v>
      </c>
      <c r="B1926">
        <v>2011</v>
      </c>
      <c r="E1926">
        <v>0</v>
      </c>
      <c r="F1926">
        <v>0</v>
      </c>
      <c r="G1926">
        <v>1</v>
      </c>
      <c r="H1926">
        <v>1</v>
      </c>
      <c r="I1926" s="1">
        <f>G1926+H1926</f>
        <v>2</v>
      </c>
      <c r="J1926">
        <v>1</v>
      </c>
      <c r="K1926">
        <v>1</v>
      </c>
      <c r="M1926">
        <v>0</v>
      </c>
      <c r="O1926">
        <v>0</v>
      </c>
      <c r="P1926">
        <v>1</v>
      </c>
      <c r="Q1926">
        <v>1</v>
      </c>
      <c r="R1926">
        <v>0</v>
      </c>
      <c r="T1926">
        <v>0</v>
      </c>
      <c r="U1926">
        <v>0</v>
      </c>
      <c r="V1926">
        <v>0</v>
      </c>
      <c r="W1926">
        <v>0</v>
      </c>
      <c r="X1926">
        <v>1</v>
      </c>
      <c r="Y1926">
        <v>0</v>
      </c>
      <c r="Z1926">
        <v>1</v>
      </c>
      <c r="AA1926">
        <v>0</v>
      </c>
      <c r="AB1926">
        <v>0</v>
      </c>
      <c r="AC1926">
        <v>186163</v>
      </c>
      <c r="AD1926">
        <f>AC1926/AY1926</f>
        <v>1.986808894391112</v>
      </c>
      <c r="AE1926">
        <v>2239.0839999999998</v>
      </c>
      <c r="AF1926">
        <f>AE1926/AY1926</f>
        <v>2.3896434879588469E-2</v>
      </c>
      <c r="AG1926">
        <f>LN(AE1926+1)/LN(AY1926)</f>
        <v>0.67386189571821564</v>
      </c>
      <c r="AH1926">
        <v>0</v>
      </c>
      <c r="AI1926">
        <v>1</v>
      </c>
      <c r="AJ1926">
        <v>1</v>
      </c>
      <c r="AK1926">
        <v>1</v>
      </c>
      <c r="AL1926">
        <v>0</v>
      </c>
      <c r="AM1926" s="1">
        <f>(AI1926+AK1926+AJ1926)*(0.75+0.25*AL1926)</f>
        <v>2.25</v>
      </c>
      <c r="AN1926">
        <v>0</v>
      </c>
      <c r="AO1926">
        <v>0</v>
      </c>
      <c r="AP1926">
        <v>0</v>
      </c>
      <c r="AQ1926">
        <v>0</v>
      </c>
      <c r="AR1926">
        <v>0</v>
      </c>
      <c r="AS1926">
        <f>IF(AR1926&gt;0.75,AR1926,0)</f>
        <v>0</v>
      </c>
      <c r="AT1926">
        <v>0</v>
      </c>
      <c r="AV1926">
        <v>0</v>
      </c>
      <c r="AX1926">
        <v>1</v>
      </c>
      <c r="AY1926">
        <v>93699.5</v>
      </c>
    </row>
    <row r="1927" spans="1:51" x14ac:dyDescent="0.2">
      <c r="A1927" t="s">
        <v>61</v>
      </c>
      <c r="B1927">
        <v>2011</v>
      </c>
      <c r="E1927">
        <v>0</v>
      </c>
      <c r="F1927">
        <v>0</v>
      </c>
      <c r="G1927">
        <v>1</v>
      </c>
      <c r="H1927">
        <v>0</v>
      </c>
      <c r="I1927" s="1">
        <f>G1927+H1927</f>
        <v>1</v>
      </c>
      <c r="J1927">
        <v>1</v>
      </c>
      <c r="K1927">
        <v>1</v>
      </c>
      <c r="M1927">
        <v>0</v>
      </c>
      <c r="O1927">
        <v>0</v>
      </c>
      <c r="P1927">
        <v>1</v>
      </c>
      <c r="Q1927">
        <v>1</v>
      </c>
      <c r="R1927">
        <v>1</v>
      </c>
      <c r="T1927">
        <v>0</v>
      </c>
      <c r="U1927">
        <v>1</v>
      </c>
      <c r="V1927">
        <v>0</v>
      </c>
      <c r="W1927">
        <v>0</v>
      </c>
      <c r="X1927">
        <v>1</v>
      </c>
      <c r="Y1927">
        <v>0</v>
      </c>
      <c r="Z1927">
        <v>1</v>
      </c>
      <c r="AA1927">
        <v>0</v>
      </c>
      <c r="AB1927">
        <v>0</v>
      </c>
      <c r="AC1927">
        <v>468656</v>
      </c>
      <c r="AD1927">
        <f>AC1927/AY1927</f>
        <v>2.0956477800682367</v>
      </c>
      <c r="AE1927">
        <v>1806.3710000000001</v>
      </c>
      <c r="AF1927">
        <f>AE1927/AY1927</f>
        <v>8.077390188389013E-3</v>
      </c>
      <c r="AG1927">
        <f>LN(AE1927+1)/LN(AY1927)</f>
        <v>0.6088467068264598</v>
      </c>
      <c r="AH1927">
        <v>1</v>
      </c>
      <c r="AI1927">
        <v>1</v>
      </c>
      <c r="AJ1927">
        <v>1</v>
      </c>
      <c r="AK1927">
        <v>1</v>
      </c>
      <c r="AL1927">
        <v>0</v>
      </c>
      <c r="AM1927" s="1">
        <f>(AI1927+AK1927+AJ1927)*(0.75+0.25*AL1927)</f>
        <v>2.25</v>
      </c>
      <c r="AN1927">
        <v>0</v>
      </c>
      <c r="AO1927">
        <v>0</v>
      </c>
      <c r="AP1927">
        <v>0.5</v>
      </c>
      <c r="AQ1927">
        <v>0</v>
      </c>
      <c r="AR1927">
        <v>1</v>
      </c>
      <c r="AS1927">
        <f>IF(AR1927&gt;0.75,AR1927,0)</f>
        <v>1</v>
      </c>
      <c r="AT1927">
        <v>0</v>
      </c>
      <c r="AV1927">
        <v>0</v>
      </c>
      <c r="AX1927">
        <v>1</v>
      </c>
      <c r="AY1927">
        <v>223633</v>
      </c>
    </row>
    <row r="1928" spans="1:51" ht="12.75" customHeight="1" x14ac:dyDescent="0.2">
      <c r="A1928" t="s">
        <v>62</v>
      </c>
      <c r="B1928">
        <v>2011</v>
      </c>
      <c r="E1928">
        <v>0</v>
      </c>
      <c r="F1928">
        <v>0</v>
      </c>
      <c r="G1928">
        <v>1</v>
      </c>
      <c r="H1928">
        <v>0</v>
      </c>
      <c r="I1928" s="1">
        <f>G1928+H1928</f>
        <v>1</v>
      </c>
      <c r="J1928">
        <v>0</v>
      </c>
      <c r="K1928">
        <v>1</v>
      </c>
      <c r="M1928">
        <v>0</v>
      </c>
      <c r="O1928">
        <v>1</v>
      </c>
      <c r="P1928">
        <v>1</v>
      </c>
      <c r="Q1928">
        <v>1</v>
      </c>
      <c r="R1928">
        <v>0</v>
      </c>
      <c r="T1928">
        <v>1</v>
      </c>
      <c r="U1928">
        <v>0</v>
      </c>
      <c r="V1928">
        <v>1</v>
      </c>
      <c r="W1928">
        <v>0</v>
      </c>
      <c r="X1928">
        <v>0</v>
      </c>
      <c r="Y1928">
        <v>1</v>
      </c>
      <c r="Z1928">
        <v>1</v>
      </c>
      <c r="AA1928">
        <v>1</v>
      </c>
      <c r="AB1928">
        <v>0.5</v>
      </c>
      <c r="AC1928">
        <v>54265</v>
      </c>
      <c r="AD1928">
        <f>AC1928/AY1928</f>
        <v>1.5291256664299644</v>
      </c>
      <c r="AE1928">
        <v>0</v>
      </c>
      <c r="AF1928">
        <f>AE1928/AY1928</f>
        <v>0</v>
      </c>
      <c r="AG1928">
        <f>LN(AE1928+1)/LN(AY1928)</f>
        <v>0</v>
      </c>
      <c r="AH1928">
        <v>0</v>
      </c>
      <c r="AI1928">
        <v>0</v>
      </c>
      <c r="AJ1928">
        <v>1</v>
      </c>
      <c r="AK1928">
        <v>1</v>
      </c>
      <c r="AL1928">
        <v>0</v>
      </c>
      <c r="AM1928" s="1">
        <f>(AI1928+AK1928+AJ1928)*(0.75+0.25*AL1928)</f>
        <v>1.5</v>
      </c>
      <c r="AN1928">
        <v>0</v>
      </c>
      <c r="AO1928">
        <v>1</v>
      </c>
      <c r="AP1928">
        <v>0</v>
      </c>
      <c r="AQ1928">
        <v>1</v>
      </c>
      <c r="AR1928">
        <v>0</v>
      </c>
      <c r="AS1928">
        <f>IF(AR1928&gt;0.75,AR1928,0)</f>
        <v>0</v>
      </c>
      <c r="AT1928">
        <v>0</v>
      </c>
      <c r="AV1928">
        <v>0</v>
      </c>
      <c r="AX1928">
        <v>1</v>
      </c>
      <c r="AY1928">
        <v>35487.599999999999</v>
      </c>
    </row>
    <row r="1929" spans="1:51" ht="12.75" customHeight="1" x14ac:dyDescent="0.2">
      <c r="A1929" t="s">
        <v>64</v>
      </c>
      <c r="B1929">
        <v>2011</v>
      </c>
      <c r="E1929">
        <v>0</v>
      </c>
      <c r="F1929">
        <v>0</v>
      </c>
      <c r="G1929">
        <v>1</v>
      </c>
      <c r="H1929">
        <v>0</v>
      </c>
      <c r="I1929" s="1">
        <f>G1929+H1929</f>
        <v>1</v>
      </c>
      <c r="J1929">
        <v>1</v>
      </c>
      <c r="K1929">
        <v>1</v>
      </c>
      <c r="M1929">
        <v>0</v>
      </c>
      <c r="O1929">
        <v>1</v>
      </c>
      <c r="P1929">
        <v>1</v>
      </c>
      <c r="Q1929">
        <v>1</v>
      </c>
      <c r="R1929">
        <v>2</v>
      </c>
      <c r="T1929">
        <v>0</v>
      </c>
      <c r="U1929">
        <v>0</v>
      </c>
      <c r="V1929">
        <v>0</v>
      </c>
      <c r="W1929">
        <v>0</v>
      </c>
      <c r="X1929">
        <v>0</v>
      </c>
      <c r="Y1929">
        <v>1</v>
      </c>
      <c r="Z1929">
        <v>1</v>
      </c>
      <c r="AA1929">
        <v>0</v>
      </c>
      <c r="AB1929">
        <v>0</v>
      </c>
      <c r="AC1929">
        <v>6193</v>
      </c>
      <c r="AD1929">
        <f>AC1929/AY1929</f>
        <v>8.0585975724011563E-2</v>
      </c>
      <c r="AE1929">
        <v>0</v>
      </c>
      <c r="AF1929">
        <f>AE1929/AY1929</f>
        <v>0</v>
      </c>
      <c r="AG1929">
        <f>LN(AE1929+1)/LN(AY1929)</f>
        <v>0</v>
      </c>
      <c r="AH1929">
        <v>1</v>
      </c>
      <c r="AI1929">
        <v>0</v>
      </c>
      <c r="AJ1929">
        <v>1</v>
      </c>
      <c r="AK1929">
        <v>1</v>
      </c>
      <c r="AL1929">
        <v>0</v>
      </c>
      <c r="AM1929" s="1">
        <f>(AI1929+AK1929+AJ1929)*(0.75+0.25*AL1929)</f>
        <v>1.5</v>
      </c>
      <c r="AN1929">
        <v>0</v>
      </c>
      <c r="AO1929">
        <v>0</v>
      </c>
      <c r="AP1929">
        <v>0</v>
      </c>
      <c r="AQ1929">
        <v>0.5</v>
      </c>
      <c r="AR1929">
        <v>0</v>
      </c>
      <c r="AS1929">
        <f>IF(AR1929&gt;0.75,AR1929,0)</f>
        <v>0</v>
      </c>
      <c r="AT1929">
        <v>0</v>
      </c>
      <c r="AV1929">
        <v>1</v>
      </c>
      <c r="AX1929">
        <v>1</v>
      </c>
      <c r="AY1929">
        <v>76849.600000000006</v>
      </c>
    </row>
    <row r="1930" spans="1:51" ht="12.75" customHeight="1" x14ac:dyDescent="0.2">
      <c r="A1930" t="s">
        <v>65</v>
      </c>
      <c r="B1930">
        <v>2011</v>
      </c>
      <c r="E1930">
        <v>0</v>
      </c>
      <c r="F1930">
        <v>0</v>
      </c>
      <c r="G1930">
        <v>1</v>
      </c>
      <c r="H1930">
        <v>0</v>
      </c>
      <c r="I1930" s="1">
        <f>G1930+H1930</f>
        <v>1</v>
      </c>
      <c r="J1930">
        <v>1</v>
      </c>
      <c r="K1930">
        <v>1</v>
      </c>
      <c r="M1930">
        <v>2</v>
      </c>
      <c r="O1930">
        <v>1</v>
      </c>
      <c r="P1930">
        <v>1</v>
      </c>
      <c r="Q1930">
        <v>1</v>
      </c>
      <c r="R1930">
        <v>0</v>
      </c>
      <c r="T1930">
        <v>1</v>
      </c>
      <c r="U1930">
        <v>1</v>
      </c>
      <c r="W1930">
        <v>0</v>
      </c>
      <c r="X1930">
        <v>1</v>
      </c>
      <c r="Y1930">
        <v>1</v>
      </c>
      <c r="Z1930">
        <v>1</v>
      </c>
      <c r="AA1930">
        <v>1</v>
      </c>
      <c r="AB1930">
        <v>1</v>
      </c>
      <c r="AC1930" s="9">
        <v>1100000</v>
      </c>
      <c r="AD1930">
        <f>AC1930/AY1930</f>
        <v>10.945273631840797</v>
      </c>
      <c r="AE1930">
        <v>10700.994000000001</v>
      </c>
      <c r="AF1930">
        <f>AE1930/AY1930</f>
        <v>0.10647755223880598</v>
      </c>
      <c r="AG1930">
        <f>LN(AE1930+1)/LN(AY1930)</f>
        <v>0.80554396903391068</v>
      </c>
      <c r="AH1930">
        <v>0</v>
      </c>
      <c r="AI1930">
        <v>0</v>
      </c>
      <c r="AJ1930">
        <v>1</v>
      </c>
      <c r="AK1930">
        <v>1</v>
      </c>
      <c r="AL1930">
        <v>1</v>
      </c>
      <c r="AM1930" s="1">
        <f>(AI1930+AK1930+AJ1930)*(0.75+0.25*AL1930)</f>
        <v>2</v>
      </c>
      <c r="AN1930">
        <v>1</v>
      </c>
      <c r="AO1930">
        <v>0</v>
      </c>
      <c r="AP1930">
        <v>0</v>
      </c>
      <c r="AQ1930">
        <v>0</v>
      </c>
      <c r="AR1930">
        <v>0</v>
      </c>
      <c r="AS1930">
        <f>IF(AR1930&gt;0.75,AR1930,0)</f>
        <v>0</v>
      </c>
      <c r="AT1930">
        <v>0</v>
      </c>
      <c r="AV1930">
        <v>0</v>
      </c>
      <c r="AX1930">
        <v>1</v>
      </c>
      <c r="AY1930">
        <v>100500</v>
      </c>
    </row>
    <row r="1931" spans="1:51" ht="12.75" customHeight="1" x14ac:dyDescent="0.2">
      <c r="A1931" t="s">
        <v>66</v>
      </c>
      <c r="B1931">
        <v>2011</v>
      </c>
      <c r="E1931">
        <v>0</v>
      </c>
      <c r="F1931">
        <v>0</v>
      </c>
      <c r="G1931">
        <v>0</v>
      </c>
      <c r="H1931">
        <v>0</v>
      </c>
      <c r="I1931" s="1">
        <f>G1931+H1931</f>
        <v>0</v>
      </c>
      <c r="J1931">
        <v>0</v>
      </c>
      <c r="K1931">
        <v>0</v>
      </c>
      <c r="M1931">
        <v>0</v>
      </c>
      <c r="O1931">
        <v>1</v>
      </c>
      <c r="P1931">
        <v>1</v>
      </c>
      <c r="Q1931">
        <v>0</v>
      </c>
      <c r="R1931">
        <v>0.5</v>
      </c>
      <c r="T1931">
        <v>0</v>
      </c>
      <c r="U1931">
        <v>1</v>
      </c>
      <c r="V1931">
        <v>0</v>
      </c>
      <c r="W1931">
        <v>0</v>
      </c>
      <c r="X1931">
        <v>0</v>
      </c>
      <c r="Y1931">
        <v>1</v>
      </c>
      <c r="Z1931">
        <v>1</v>
      </c>
      <c r="AA1931">
        <v>0</v>
      </c>
      <c r="AB1931">
        <v>0</v>
      </c>
      <c r="AC1931">
        <v>318</v>
      </c>
      <c r="AD1931">
        <f>AC1931/AY1931</f>
        <v>5.2045911695436488E-3</v>
      </c>
      <c r="AE1931">
        <v>0</v>
      </c>
      <c r="AF1931">
        <f>AE1931/AY1931</f>
        <v>0</v>
      </c>
      <c r="AG1931">
        <f>LN(AE1931+1)/LN(AY1931)</f>
        <v>0</v>
      </c>
      <c r="AH1931">
        <v>1</v>
      </c>
      <c r="AI1931">
        <v>0</v>
      </c>
      <c r="AJ1931">
        <v>1</v>
      </c>
      <c r="AK1931">
        <v>1</v>
      </c>
      <c r="AL1931">
        <v>1</v>
      </c>
      <c r="AM1931" s="1">
        <f>(AI1931+AK1931+AJ1931)*(0.75+0.25*AL1931)</f>
        <v>2</v>
      </c>
      <c r="AN1931">
        <v>0</v>
      </c>
      <c r="AO1931">
        <v>0</v>
      </c>
      <c r="AP1931">
        <v>0</v>
      </c>
      <c r="AQ1931">
        <v>1</v>
      </c>
      <c r="AR1931">
        <v>0</v>
      </c>
      <c r="AS1931">
        <f>IF(AR1931&gt;0.75,AR1931,0)</f>
        <v>0</v>
      </c>
      <c r="AT1931">
        <v>0</v>
      </c>
      <c r="AV1931">
        <v>0</v>
      </c>
      <c r="AX1931">
        <v>1</v>
      </c>
      <c r="AY1931">
        <v>61099.9</v>
      </c>
    </row>
    <row r="1932" spans="1:51" ht="12.75" customHeight="1" x14ac:dyDescent="0.2">
      <c r="A1932" t="s">
        <v>67</v>
      </c>
      <c r="B1932">
        <v>2011</v>
      </c>
      <c r="E1932">
        <v>0</v>
      </c>
      <c r="F1932">
        <v>0</v>
      </c>
      <c r="G1932">
        <v>1</v>
      </c>
      <c r="H1932">
        <v>1</v>
      </c>
      <c r="I1932" s="1">
        <f>G1932+H1932</f>
        <v>2</v>
      </c>
      <c r="J1932">
        <v>1</v>
      </c>
      <c r="K1932">
        <v>1</v>
      </c>
      <c r="M1932">
        <v>2</v>
      </c>
      <c r="O1932">
        <v>1</v>
      </c>
      <c r="P1932">
        <v>1</v>
      </c>
      <c r="Q1932">
        <v>1</v>
      </c>
      <c r="R1932">
        <v>2</v>
      </c>
      <c r="T1932">
        <v>1</v>
      </c>
      <c r="U1932">
        <v>0</v>
      </c>
      <c r="V1932">
        <v>0</v>
      </c>
      <c r="W1932">
        <v>0</v>
      </c>
      <c r="X1932">
        <v>1</v>
      </c>
      <c r="Y1932">
        <v>1</v>
      </c>
      <c r="Z1932">
        <v>1</v>
      </c>
      <c r="AA1932">
        <v>0</v>
      </c>
      <c r="AB1932">
        <v>0</v>
      </c>
      <c r="AC1932">
        <v>330797</v>
      </c>
      <c r="AD1932">
        <f>AC1932/AY1932</f>
        <v>0.72002080852888495</v>
      </c>
      <c r="AE1932">
        <v>3317.72</v>
      </c>
      <c r="AF1932">
        <f>AE1932/AY1932</f>
        <v>7.2214301728022075E-3</v>
      </c>
      <c r="AG1932">
        <f>LN(AE1932+1)/LN(AY1932)</f>
        <v>0.62183609607710955</v>
      </c>
      <c r="AH1932">
        <v>0</v>
      </c>
      <c r="AI1932">
        <v>0</v>
      </c>
      <c r="AJ1932">
        <v>0</v>
      </c>
      <c r="AK1932">
        <v>0</v>
      </c>
      <c r="AL1932">
        <v>0</v>
      </c>
      <c r="AM1932" s="1">
        <f>(AI1932+AK1932+AJ1932)*(0.75+0.25*AL1932)</f>
        <v>0</v>
      </c>
      <c r="AN1932">
        <v>0</v>
      </c>
      <c r="AO1932">
        <v>0</v>
      </c>
      <c r="AP1932">
        <v>0</v>
      </c>
      <c r="AQ1932">
        <v>0</v>
      </c>
      <c r="AR1932">
        <v>1</v>
      </c>
      <c r="AS1932">
        <f>IF(AR1932&gt;0.75,AR1932,0)</f>
        <v>1</v>
      </c>
      <c r="AT1932">
        <v>0</v>
      </c>
      <c r="AV1932">
        <v>0</v>
      </c>
      <c r="AX1932">
        <v>1</v>
      </c>
      <c r="AY1932">
        <v>459427</v>
      </c>
    </row>
    <row r="1933" spans="1:51" ht="12.75" customHeight="1" x14ac:dyDescent="0.2">
      <c r="A1933" t="s">
        <v>68</v>
      </c>
      <c r="B1933">
        <v>2011</v>
      </c>
      <c r="E1933">
        <v>0</v>
      </c>
      <c r="F1933">
        <v>1</v>
      </c>
      <c r="G1933">
        <v>1</v>
      </c>
      <c r="H1933">
        <v>1</v>
      </c>
      <c r="I1933" s="1">
        <f>G1933+H1933</f>
        <v>2</v>
      </c>
      <c r="J1933">
        <v>0</v>
      </c>
      <c r="K1933">
        <v>1</v>
      </c>
      <c r="M1933">
        <v>0</v>
      </c>
      <c r="O1933">
        <v>1</v>
      </c>
      <c r="P1933">
        <v>1</v>
      </c>
      <c r="Q1933">
        <v>1</v>
      </c>
      <c r="R1933">
        <v>0</v>
      </c>
      <c r="T1933">
        <v>1</v>
      </c>
      <c r="U1933">
        <v>1</v>
      </c>
      <c r="V1933">
        <v>0</v>
      </c>
      <c r="W1933">
        <v>1</v>
      </c>
      <c r="X1933">
        <v>0</v>
      </c>
      <c r="Y1933">
        <v>1</v>
      </c>
      <c r="Z1933">
        <v>1</v>
      </c>
      <c r="AA1933">
        <v>0</v>
      </c>
      <c r="AB1933">
        <v>0</v>
      </c>
      <c r="AC1933">
        <v>70544</v>
      </c>
      <c r="AD1933">
        <f>AC1933/AY1933</f>
        <v>1.0000439461362132</v>
      </c>
      <c r="AE1933">
        <v>257.923</v>
      </c>
      <c r="AF1933">
        <f>AE1933/AY1933</f>
        <v>3.6563610614551278E-3</v>
      </c>
      <c r="AG1933">
        <f>LN(AE1933+1)/LN(AY1933)</f>
        <v>0.49772094414103801</v>
      </c>
      <c r="AH1933">
        <v>1</v>
      </c>
      <c r="AI1933">
        <v>1</v>
      </c>
      <c r="AJ1933">
        <v>1</v>
      </c>
      <c r="AK1933">
        <v>1</v>
      </c>
      <c r="AL1933">
        <v>1</v>
      </c>
      <c r="AM1933" s="1">
        <f>(AI1933+AK1933+AJ1933)*(0.75+0.25*AL1933)</f>
        <v>3</v>
      </c>
      <c r="AN1933">
        <v>0</v>
      </c>
      <c r="AO1933">
        <v>0</v>
      </c>
      <c r="AP1933">
        <v>1</v>
      </c>
      <c r="AQ1933">
        <v>1</v>
      </c>
      <c r="AR1933">
        <v>1.5</v>
      </c>
      <c r="AS1933">
        <f>IF(AR1933&gt;0.75,AR1933,0)</f>
        <v>1.5</v>
      </c>
      <c r="AT1933">
        <v>0</v>
      </c>
      <c r="AV1933">
        <v>1</v>
      </c>
      <c r="AX1933">
        <v>1</v>
      </c>
      <c r="AY1933">
        <v>70540.899999999994</v>
      </c>
    </row>
    <row r="1934" spans="1:51" ht="12.75" customHeight="1" x14ac:dyDescent="0.2">
      <c r="A1934" t="s">
        <v>70</v>
      </c>
      <c r="B1934">
        <v>2011</v>
      </c>
      <c r="E1934">
        <v>0</v>
      </c>
      <c r="F1934">
        <v>0</v>
      </c>
      <c r="G1934">
        <v>1</v>
      </c>
      <c r="H1934">
        <v>1</v>
      </c>
      <c r="I1934" s="1">
        <f>G1934+H1934</f>
        <v>2</v>
      </c>
      <c r="J1934">
        <v>1</v>
      </c>
      <c r="K1934">
        <v>1</v>
      </c>
      <c r="M1934">
        <v>2</v>
      </c>
      <c r="O1934">
        <v>1</v>
      </c>
      <c r="P1934">
        <v>1</v>
      </c>
      <c r="Q1934">
        <v>1</v>
      </c>
      <c r="R1934">
        <v>1</v>
      </c>
      <c r="T1934">
        <v>1</v>
      </c>
      <c r="U1934">
        <v>1</v>
      </c>
      <c r="V1934">
        <v>0</v>
      </c>
      <c r="W1934">
        <v>1</v>
      </c>
      <c r="X1934">
        <v>0</v>
      </c>
      <c r="Y1934">
        <v>1</v>
      </c>
      <c r="Z1934">
        <v>1</v>
      </c>
      <c r="AA1934">
        <v>0</v>
      </c>
      <c r="AB1934">
        <v>0</v>
      </c>
      <c r="AC1934">
        <v>3323</v>
      </c>
      <c r="AD1934">
        <f>AC1934/AY1934</f>
        <v>3.3633603238866399E-3</v>
      </c>
      <c r="AE1934">
        <v>1109.5619999999999</v>
      </c>
      <c r="AF1934">
        <f>AE1934/AY1934</f>
        <v>1.1230384615384613E-3</v>
      </c>
      <c r="AG1934">
        <f>LN(AE1934+1)/LN(AY1934)</f>
        <v>0.50803441029002006</v>
      </c>
      <c r="AH1934">
        <v>1</v>
      </c>
      <c r="AI1934">
        <v>0</v>
      </c>
      <c r="AJ1934">
        <v>0</v>
      </c>
      <c r="AK1934">
        <v>0</v>
      </c>
      <c r="AL1934">
        <v>0</v>
      </c>
      <c r="AM1934" s="1">
        <f>(AI1934+AK1934+AJ1934)*(0.75+0.25*AL1934)</f>
        <v>0</v>
      </c>
      <c r="AN1934">
        <v>0</v>
      </c>
      <c r="AO1934">
        <v>0</v>
      </c>
      <c r="AP1934">
        <v>0</v>
      </c>
      <c r="AQ1934">
        <v>0</v>
      </c>
      <c r="AR1934">
        <v>0</v>
      </c>
      <c r="AS1934">
        <f>IF(AR1934&gt;0.75,AR1934,0)</f>
        <v>0</v>
      </c>
      <c r="AT1934">
        <v>0</v>
      </c>
      <c r="AV1934">
        <v>1</v>
      </c>
      <c r="AX1934">
        <v>0</v>
      </c>
      <c r="AY1934">
        <v>988000</v>
      </c>
    </row>
    <row r="1935" spans="1:51" ht="12.75" customHeight="1" x14ac:dyDescent="0.2">
      <c r="A1935" t="s">
        <v>71</v>
      </c>
      <c r="B1935">
        <v>2011</v>
      </c>
      <c r="E1935">
        <v>0</v>
      </c>
      <c r="F1935">
        <v>0</v>
      </c>
      <c r="G1935">
        <v>1</v>
      </c>
      <c r="H1935">
        <v>1</v>
      </c>
      <c r="I1935" s="1">
        <f>G1935+H1935</f>
        <v>2</v>
      </c>
      <c r="J1935">
        <v>1</v>
      </c>
      <c r="K1935">
        <v>1</v>
      </c>
      <c r="M1935">
        <v>0</v>
      </c>
      <c r="O1935">
        <v>1</v>
      </c>
      <c r="P1935">
        <v>1</v>
      </c>
      <c r="Q1935">
        <v>1</v>
      </c>
      <c r="R1935">
        <v>2</v>
      </c>
      <c r="T1935">
        <v>0</v>
      </c>
      <c r="U1935">
        <v>0</v>
      </c>
      <c r="V1935">
        <v>0</v>
      </c>
      <c r="W1935">
        <v>0</v>
      </c>
      <c r="X1935">
        <v>0</v>
      </c>
      <c r="Y1935">
        <v>0</v>
      </c>
      <c r="Z1935">
        <v>1</v>
      </c>
      <c r="AA1935">
        <v>0</v>
      </c>
      <c r="AB1935">
        <v>0</v>
      </c>
      <c r="AC1935">
        <v>16772</v>
      </c>
      <c r="AD1935">
        <f>AC1935/AY1935</f>
        <v>4.8599701540110979E-2</v>
      </c>
      <c r="AE1935">
        <v>0</v>
      </c>
      <c r="AF1935">
        <f>AE1935/AY1935</f>
        <v>0</v>
      </c>
      <c r="AG1935">
        <f>LN(AE1935+1)/LN(AY1935)</f>
        <v>0</v>
      </c>
      <c r="AH1935">
        <v>0</v>
      </c>
      <c r="AI1935">
        <v>0</v>
      </c>
      <c r="AJ1935">
        <v>1</v>
      </c>
      <c r="AK1935">
        <v>1</v>
      </c>
      <c r="AL1935">
        <v>1</v>
      </c>
      <c r="AM1935" s="1">
        <f>(AI1935+AK1935+AJ1935)*(0.75+0.25*AL1935)</f>
        <v>2</v>
      </c>
      <c r="AN1935">
        <v>0</v>
      </c>
      <c r="AO1935">
        <v>0</v>
      </c>
      <c r="AP1935">
        <v>0</v>
      </c>
      <c r="AQ1935">
        <v>0</v>
      </c>
      <c r="AR1935">
        <v>0.75</v>
      </c>
      <c r="AS1935">
        <f>IF(AR1935&gt;0.75,AR1935,0)</f>
        <v>0</v>
      </c>
      <c r="AT1935">
        <v>0</v>
      </c>
      <c r="AV1935">
        <v>0</v>
      </c>
      <c r="AX1935">
        <v>1</v>
      </c>
      <c r="AY1935">
        <v>345105</v>
      </c>
    </row>
    <row r="1936" spans="1:51" ht="12.75" customHeight="1" x14ac:dyDescent="0.2">
      <c r="A1936" t="s">
        <v>72</v>
      </c>
      <c r="B1936">
        <v>2011</v>
      </c>
      <c r="E1936">
        <v>0</v>
      </c>
      <c r="F1936">
        <v>0</v>
      </c>
      <c r="G1936">
        <v>1</v>
      </c>
      <c r="H1936">
        <v>0</v>
      </c>
      <c r="I1936" s="1">
        <f>G1936+H1936</f>
        <v>1</v>
      </c>
      <c r="J1936">
        <v>0</v>
      </c>
      <c r="K1936">
        <v>1</v>
      </c>
      <c r="M1936">
        <v>0</v>
      </c>
      <c r="O1936">
        <v>1</v>
      </c>
      <c r="P1936">
        <v>1</v>
      </c>
      <c r="Q1936">
        <v>1</v>
      </c>
      <c r="R1936">
        <v>2</v>
      </c>
      <c r="T1936">
        <v>0.5</v>
      </c>
      <c r="U1936">
        <v>1</v>
      </c>
      <c r="V1936">
        <v>0</v>
      </c>
      <c r="W1936">
        <v>0</v>
      </c>
      <c r="X1936">
        <v>0</v>
      </c>
      <c r="Y1936">
        <v>1</v>
      </c>
      <c r="Z1936">
        <v>1</v>
      </c>
      <c r="AA1936">
        <v>0</v>
      </c>
      <c r="AB1936">
        <v>0</v>
      </c>
      <c r="AC1936">
        <v>8933</v>
      </c>
      <c r="AD1936">
        <f>AC1936/AY1936</f>
        <v>0.28924924069241081</v>
      </c>
      <c r="AE1936">
        <v>0</v>
      </c>
      <c r="AF1936">
        <f>AE1936/AY1936</f>
        <v>0</v>
      </c>
      <c r="AG1936">
        <f>LN(AE1936+1)/LN(AY1936)</f>
        <v>0</v>
      </c>
      <c r="AH1936">
        <v>0</v>
      </c>
      <c r="AI1936">
        <v>1</v>
      </c>
      <c r="AJ1936">
        <v>1</v>
      </c>
      <c r="AK1936">
        <v>1</v>
      </c>
      <c r="AL1936">
        <v>0</v>
      </c>
      <c r="AM1936" s="1">
        <f>(AI1936+AK1936+AJ1936)*(0.75+0.25*AL1936)</f>
        <v>2.25</v>
      </c>
      <c r="AN1936">
        <v>0</v>
      </c>
      <c r="AO1936">
        <v>0</v>
      </c>
      <c r="AP1936">
        <v>0</v>
      </c>
      <c r="AQ1936">
        <v>0</v>
      </c>
      <c r="AR1936">
        <v>2</v>
      </c>
      <c r="AS1936">
        <f>IF(AR1936&gt;0.75,AR1936,0)</f>
        <v>2</v>
      </c>
      <c r="AT1936">
        <v>0</v>
      </c>
      <c r="AV1936">
        <v>0</v>
      </c>
      <c r="AX1936">
        <v>1</v>
      </c>
      <c r="AY1936">
        <v>30883.4</v>
      </c>
    </row>
    <row r="1937" spans="1:51" ht="12.75" customHeight="1" x14ac:dyDescent="0.2">
      <c r="A1937" t="s">
        <v>73</v>
      </c>
      <c r="B1937">
        <v>2011</v>
      </c>
      <c r="E1937">
        <v>0</v>
      </c>
      <c r="F1937">
        <v>0</v>
      </c>
      <c r="G1937">
        <v>1</v>
      </c>
      <c r="H1937">
        <v>0</v>
      </c>
      <c r="I1937" s="1">
        <f>G1937+H1937</f>
        <v>1</v>
      </c>
      <c r="J1937">
        <v>0</v>
      </c>
      <c r="K1937">
        <v>1</v>
      </c>
      <c r="M1937">
        <v>0</v>
      </c>
      <c r="O1937">
        <v>1</v>
      </c>
      <c r="P1937">
        <v>1</v>
      </c>
      <c r="Q1937">
        <v>1</v>
      </c>
      <c r="R1937">
        <v>0</v>
      </c>
      <c r="T1937">
        <v>1</v>
      </c>
      <c r="U1937">
        <v>1</v>
      </c>
      <c r="V1937">
        <v>0</v>
      </c>
      <c r="W1937">
        <v>1</v>
      </c>
      <c r="X1937">
        <v>1</v>
      </c>
      <c r="Y1937">
        <v>1</v>
      </c>
      <c r="Z1937">
        <v>1</v>
      </c>
      <c r="AA1937">
        <v>0</v>
      </c>
      <c r="AB1937">
        <v>0</v>
      </c>
      <c r="AC1937">
        <v>20745</v>
      </c>
      <c r="AD1937">
        <f>AC1937/AY1937</f>
        <v>4.7965983343121521E-2</v>
      </c>
      <c r="AE1937">
        <v>0</v>
      </c>
      <c r="AF1937">
        <f>AE1937/AY1937</f>
        <v>0</v>
      </c>
      <c r="AG1937">
        <f>LN(AE1937+1)/LN(AY1937)</f>
        <v>0</v>
      </c>
      <c r="AH1937">
        <v>0.5</v>
      </c>
      <c r="AI1937">
        <v>0</v>
      </c>
      <c r="AJ1937">
        <v>0</v>
      </c>
      <c r="AK1937">
        <v>1</v>
      </c>
      <c r="AL1937">
        <v>1</v>
      </c>
      <c r="AM1937" s="1">
        <f>(AI1937+AK1937+AJ1937)*(0.75+0.25*AL1937)</f>
        <v>1</v>
      </c>
      <c r="AN1937">
        <v>0</v>
      </c>
      <c r="AO1937">
        <v>0</v>
      </c>
      <c r="AP1937">
        <v>0</v>
      </c>
      <c r="AQ1937">
        <v>0</v>
      </c>
      <c r="AR1937">
        <v>2</v>
      </c>
      <c r="AS1937">
        <f>IF(AR1937&gt;0.75,AR1937,0)</f>
        <v>2</v>
      </c>
      <c r="AT1937">
        <v>0</v>
      </c>
      <c r="AV1937">
        <v>0</v>
      </c>
      <c r="AX1937">
        <v>1</v>
      </c>
      <c r="AY1937">
        <v>432494</v>
      </c>
    </row>
    <row r="1938" spans="1:51" ht="12.75" customHeight="1" x14ac:dyDescent="0.2">
      <c r="A1938" t="s">
        <v>74</v>
      </c>
      <c r="B1938">
        <v>2011</v>
      </c>
      <c r="E1938">
        <v>0</v>
      </c>
      <c r="F1938">
        <v>0</v>
      </c>
      <c r="G1938">
        <v>1</v>
      </c>
      <c r="H1938">
        <v>1</v>
      </c>
      <c r="I1938" s="1">
        <f>G1938+H1938</f>
        <v>2</v>
      </c>
      <c r="J1938">
        <v>0</v>
      </c>
      <c r="K1938">
        <v>1</v>
      </c>
      <c r="M1938">
        <v>0</v>
      </c>
      <c r="O1938">
        <v>1</v>
      </c>
      <c r="P1938">
        <v>1</v>
      </c>
      <c r="Q1938">
        <v>1</v>
      </c>
      <c r="R1938">
        <v>0</v>
      </c>
      <c r="T1938">
        <v>0</v>
      </c>
      <c r="U1938">
        <v>1</v>
      </c>
      <c r="V1938">
        <v>0</v>
      </c>
      <c r="W1938">
        <v>1</v>
      </c>
      <c r="X1938">
        <v>0</v>
      </c>
      <c r="Y1938">
        <v>1</v>
      </c>
      <c r="Z1938">
        <v>1</v>
      </c>
      <c r="AA1938">
        <v>0</v>
      </c>
      <c r="AB1938">
        <v>0</v>
      </c>
      <c r="AC1938">
        <v>140642</v>
      </c>
      <c r="AD1938">
        <f>AC1938/AY1938</f>
        <v>0.99435100147764788</v>
      </c>
      <c r="AE1938">
        <v>106.23</v>
      </c>
      <c r="AF1938">
        <f>AE1938/AY1938</f>
        <v>7.5105521029970098E-4</v>
      </c>
      <c r="AG1938">
        <f>LN(AE1938+1)/LN(AY1938)</f>
        <v>0.39419213982223172</v>
      </c>
      <c r="AH1938">
        <v>1</v>
      </c>
      <c r="AI1938">
        <v>0</v>
      </c>
      <c r="AJ1938">
        <v>1</v>
      </c>
      <c r="AK1938">
        <v>1</v>
      </c>
      <c r="AL1938">
        <v>0</v>
      </c>
      <c r="AM1938" s="1">
        <f>(AI1938+AK1938+AJ1938)*(0.75+0.25*AL1938)</f>
        <v>1.5</v>
      </c>
      <c r="AN1938">
        <v>0</v>
      </c>
      <c r="AO1938">
        <v>0</v>
      </c>
      <c r="AP1938">
        <v>0.75</v>
      </c>
      <c r="AQ1938">
        <v>0</v>
      </c>
      <c r="AR1938">
        <v>1</v>
      </c>
      <c r="AS1938">
        <f>IF(AR1938&gt;0.75,AR1938,0)</f>
        <v>1</v>
      </c>
      <c r="AT1938">
        <v>0</v>
      </c>
      <c r="AV1938">
        <v>0.5</v>
      </c>
      <c r="AX1938">
        <v>1</v>
      </c>
      <c r="AY1938">
        <v>141441</v>
      </c>
    </row>
    <row r="1939" spans="1:51" ht="12.75" customHeight="1" x14ac:dyDescent="0.2">
      <c r="A1939" t="s">
        <v>75</v>
      </c>
      <c r="B1939">
        <v>2011</v>
      </c>
      <c r="E1939">
        <v>0</v>
      </c>
      <c r="F1939">
        <v>0</v>
      </c>
      <c r="G1939">
        <v>1</v>
      </c>
      <c r="H1939">
        <v>1</v>
      </c>
      <c r="I1939" s="1">
        <f>G1939+H1939</f>
        <v>2</v>
      </c>
      <c r="J1939">
        <v>1</v>
      </c>
      <c r="K1939">
        <v>1</v>
      </c>
      <c r="M1939">
        <v>2</v>
      </c>
      <c r="O1939">
        <v>1</v>
      </c>
      <c r="P1939">
        <v>0</v>
      </c>
      <c r="Q1939">
        <v>1</v>
      </c>
      <c r="R1939">
        <v>2</v>
      </c>
      <c r="T1939">
        <v>1</v>
      </c>
      <c r="U1939">
        <v>1</v>
      </c>
      <c r="V1939">
        <v>1</v>
      </c>
      <c r="W1939">
        <v>0</v>
      </c>
      <c r="X1939">
        <v>0</v>
      </c>
      <c r="Y1939">
        <v>1</v>
      </c>
      <c r="Z1939">
        <v>1</v>
      </c>
      <c r="AA1939">
        <v>1</v>
      </c>
      <c r="AB1939">
        <v>0</v>
      </c>
      <c r="AC1939">
        <v>4509</v>
      </c>
      <c r="AD1939">
        <f>AC1939/AY1939</f>
        <v>3.1817604470976757E-2</v>
      </c>
      <c r="AE1939">
        <v>0</v>
      </c>
      <c r="AF1939">
        <f>AE1939/AY1939</f>
        <v>0</v>
      </c>
      <c r="AG1939">
        <f>LN(AE1939+1)/LN(AY1939)</f>
        <v>0</v>
      </c>
      <c r="AH1939">
        <v>1</v>
      </c>
      <c r="AI1939">
        <v>0</v>
      </c>
      <c r="AJ1939">
        <v>1</v>
      </c>
      <c r="AK1939">
        <v>1</v>
      </c>
      <c r="AL1939">
        <v>0</v>
      </c>
      <c r="AM1939" s="1">
        <f>(AI1939+AK1939+AJ1939)*(0.75+0.25*AL1939)</f>
        <v>1.5</v>
      </c>
      <c r="AN1939">
        <v>0</v>
      </c>
      <c r="AO1939">
        <v>1</v>
      </c>
      <c r="AP1939">
        <v>0</v>
      </c>
      <c r="AQ1939">
        <v>0</v>
      </c>
      <c r="AR1939">
        <v>0</v>
      </c>
      <c r="AS1939">
        <f>IF(AR1939&gt;0.75,AR1939,0)</f>
        <v>0</v>
      </c>
      <c r="AT1939">
        <v>0</v>
      </c>
      <c r="AV1939">
        <v>0</v>
      </c>
      <c r="AX1939">
        <v>1</v>
      </c>
      <c r="AY1939">
        <v>141714</v>
      </c>
    </row>
    <row r="1940" spans="1:51" ht="12.75" customHeight="1" x14ac:dyDescent="0.2">
      <c r="A1940" t="s">
        <v>76</v>
      </c>
      <c r="B1940">
        <v>2011</v>
      </c>
      <c r="E1940">
        <v>0</v>
      </c>
      <c r="F1940">
        <v>0</v>
      </c>
      <c r="G1940">
        <v>1</v>
      </c>
      <c r="H1940">
        <v>0</v>
      </c>
      <c r="I1940" s="1">
        <f>G1940+H1940</f>
        <v>1</v>
      </c>
      <c r="J1940">
        <v>0</v>
      </c>
      <c r="K1940">
        <v>1</v>
      </c>
      <c r="M1940">
        <v>0</v>
      </c>
      <c r="O1940">
        <v>1</v>
      </c>
      <c r="P1940">
        <v>1</v>
      </c>
      <c r="Q1940">
        <v>1</v>
      </c>
      <c r="R1940">
        <v>0</v>
      </c>
      <c r="T1940">
        <v>0</v>
      </c>
      <c r="U1940">
        <v>0</v>
      </c>
      <c r="V1940">
        <v>0</v>
      </c>
      <c r="W1940">
        <v>1</v>
      </c>
      <c r="X1940">
        <v>1</v>
      </c>
      <c r="Y1940">
        <v>1</v>
      </c>
      <c r="Z1940">
        <v>1</v>
      </c>
      <c r="AA1940">
        <v>0</v>
      </c>
      <c r="AB1940">
        <v>0</v>
      </c>
      <c r="AC1940" s="9">
        <v>1500000</v>
      </c>
      <c r="AD1940">
        <f>AC1940/AY1940</f>
        <v>2.7528694075457985</v>
      </c>
      <c r="AE1940">
        <f>2346.642+507.711</f>
        <v>2854.3530000000001</v>
      </c>
      <c r="AF1940">
        <f>AE1940/AY1940</f>
        <v>5.2384407013577154E-3</v>
      </c>
      <c r="AG1940">
        <f>LN(AE1940+1)/LN(AY1940)</f>
        <v>0.60241905117189665</v>
      </c>
      <c r="AH1940">
        <v>1</v>
      </c>
      <c r="AI1940">
        <v>0</v>
      </c>
      <c r="AJ1940">
        <v>1</v>
      </c>
      <c r="AK1940">
        <v>1</v>
      </c>
      <c r="AL1940">
        <v>1</v>
      </c>
      <c r="AM1940" s="1">
        <f>(AI1940+AK1940+AJ1940)*(0.75+0.25*AL1940)</f>
        <v>2</v>
      </c>
      <c r="AN1940">
        <v>0</v>
      </c>
      <c r="AO1940">
        <v>0</v>
      </c>
      <c r="AP1940">
        <v>0.5</v>
      </c>
      <c r="AQ1940">
        <v>1</v>
      </c>
      <c r="AR1940">
        <v>0</v>
      </c>
      <c r="AS1940">
        <f>IF(AR1940&gt;0.75,AR1940,0)</f>
        <v>0</v>
      </c>
      <c r="AT1940">
        <v>0</v>
      </c>
      <c r="AV1940">
        <v>0</v>
      </c>
      <c r="AX1940">
        <v>1</v>
      </c>
      <c r="AY1940">
        <v>544886</v>
      </c>
    </row>
    <row r="1941" spans="1:51" ht="12.75" customHeight="1" x14ac:dyDescent="0.2">
      <c r="A1941" t="s">
        <v>77</v>
      </c>
      <c r="B1941">
        <v>2011</v>
      </c>
      <c r="E1941">
        <v>0</v>
      </c>
      <c r="F1941">
        <v>0</v>
      </c>
      <c r="G1941">
        <v>1</v>
      </c>
      <c r="H1941">
        <v>1</v>
      </c>
      <c r="I1941" s="1">
        <f>G1941+H1941</f>
        <v>2</v>
      </c>
      <c r="J1941">
        <v>0</v>
      </c>
      <c r="K1941">
        <v>1</v>
      </c>
      <c r="M1941">
        <v>0</v>
      </c>
      <c r="O1941">
        <v>1</v>
      </c>
      <c r="P1941">
        <v>0</v>
      </c>
      <c r="Q1941">
        <v>1</v>
      </c>
      <c r="R1941">
        <v>0</v>
      </c>
      <c r="T1941">
        <v>0</v>
      </c>
      <c r="U1941">
        <v>1</v>
      </c>
      <c r="V1941">
        <v>0</v>
      </c>
      <c r="W1941">
        <v>1</v>
      </c>
      <c r="X1941">
        <v>0</v>
      </c>
      <c r="Y1941">
        <v>1</v>
      </c>
      <c r="Z1941">
        <v>1</v>
      </c>
      <c r="AA1941">
        <v>0</v>
      </c>
      <c r="AB1941">
        <v>0</v>
      </c>
      <c r="AC1941">
        <v>437</v>
      </c>
      <c r="AD1941">
        <f>AC1941/AY1941</f>
        <v>9.4639546769694563E-3</v>
      </c>
      <c r="AE1941">
        <f>(450-412+46-41+47+441+462+50+458+52+46+451+500+52+44+442+491+49+50+499+49+508+452+45+414+43-379-39-414-41-464-45-456-46-450-45-403-40-456-47-412-41-418-48-46-43-423-403)</f>
        <v>529</v>
      </c>
      <c r="AF1941">
        <f>AE1941/AY1941</f>
        <v>1.1456366187910395E-2</v>
      </c>
      <c r="AG1941">
        <f>LN(AE1941+1)/LN(AY1941)</f>
        <v>0.58405598545551152</v>
      </c>
      <c r="AH1941">
        <v>0</v>
      </c>
      <c r="AI1941">
        <v>0</v>
      </c>
      <c r="AJ1941">
        <v>1</v>
      </c>
      <c r="AK1941">
        <v>1</v>
      </c>
      <c r="AL1941">
        <v>1</v>
      </c>
      <c r="AM1941" s="1">
        <f>(AI1941+AK1941+AJ1941)*(0.75+0.25*AL1941)</f>
        <v>2</v>
      </c>
      <c r="AN1941">
        <v>0</v>
      </c>
      <c r="AO1941">
        <v>0</v>
      </c>
      <c r="AP1941">
        <v>1</v>
      </c>
      <c r="AQ1941">
        <v>0</v>
      </c>
      <c r="AR1941">
        <v>0</v>
      </c>
      <c r="AS1941">
        <f>IF(AR1941&gt;0.75,AR1941,0)</f>
        <v>0</v>
      </c>
      <c r="AT1941">
        <v>0</v>
      </c>
      <c r="AV1941">
        <v>0.5</v>
      </c>
      <c r="AX1941">
        <v>1</v>
      </c>
      <c r="AY1941">
        <v>46175.199999999997</v>
      </c>
    </row>
    <row r="1942" spans="1:51" ht="12.75" customHeight="1" x14ac:dyDescent="0.2">
      <c r="A1942" t="s">
        <v>78</v>
      </c>
      <c r="B1942">
        <v>2011</v>
      </c>
      <c r="E1942">
        <v>0</v>
      </c>
      <c r="F1942">
        <v>0</v>
      </c>
      <c r="G1942">
        <v>1</v>
      </c>
      <c r="H1942">
        <v>1</v>
      </c>
      <c r="I1942" s="1">
        <f>G1942+H1942</f>
        <v>2</v>
      </c>
      <c r="J1942">
        <v>0</v>
      </c>
      <c r="K1942">
        <v>1</v>
      </c>
      <c r="M1942">
        <v>0</v>
      </c>
      <c r="O1942">
        <v>1</v>
      </c>
      <c r="P1942">
        <v>1</v>
      </c>
      <c r="Q1942">
        <v>1</v>
      </c>
      <c r="R1942">
        <v>1</v>
      </c>
      <c r="T1942">
        <v>1</v>
      </c>
      <c r="U1942">
        <v>0</v>
      </c>
      <c r="V1942">
        <v>0</v>
      </c>
      <c r="W1942">
        <v>0</v>
      </c>
      <c r="X1942">
        <v>0</v>
      </c>
      <c r="Y1942">
        <v>0</v>
      </c>
      <c r="Z1942">
        <v>1</v>
      </c>
      <c r="AA1942">
        <v>0</v>
      </c>
      <c r="AB1942">
        <v>0</v>
      </c>
      <c r="AC1942">
        <v>39913</v>
      </c>
      <c r="AD1942">
        <f>AC1942/AY1942</f>
        <v>0.2565416085511727</v>
      </c>
      <c r="AE1942">
        <v>0</v>
      </c>
      <c r="AF1942">
        <f>AE1942/AY1942</f>
        <v>0</v>
      </c>
      <c r="AG1942">
        <f>LN(AE1942+1)/LN(AY1942)</f>
        <v>0</v>
      </c>
      <c r="AH1942">
        <v>1</v>
      </c>
      <c r="AI1942">
        <v>1</v>
      </c>
      <c r="AJ1942">
        <v>1</v>
      </c>
      <c r="AK1942">
        <v>1</v>
      </c>
      <c r="AL1942">
        <v>1</v>
      </c>
      <c r="AM1942" s="1">
        <f>(AI1942+AK1942+AJ1942)*(0.75+0.25*AL1942)</f>
        <v>3</v>
      </c>
      <c r="AN1942">
        <v>0</v>
      </c>
      <c r="AO1942">
        <v>0</v>
      </c>
      <c r="AP1942">
        <v>0.75</v>
      </c>
      <c r="AQ1942">
        <v>0</v>
      </c>
      <c r="AR1942">
        <v>2.25</v>
      </c>
      <c r="AS1942">
        <f>IF(AR1942&gt;0.75,AR1942,0)</f>
        <v>2.25</v>
      </c>
      <c r="AT1942">
        <v>0</v>
      </c>
      <c r="AV1942">
        <v>-1</v>
      </c>
      <c r="AX1942">
        <v>1</v>
      </c>
      <c r="AY1942">
        <v>155581</v>
      </c>
    </row>
    <row r="1943" spans="1:51" ht="12.75" customHeight="1" x14ac:dyDescent="0.2">
      <c r="A1943" t="s">
        <v>80</v>
      </c>
      <c r="B1943">
        <v>2011</v>
      </c>
      <c r="E1943">
        <v>0</v>
      </c>
      <c r="F1943">
        <v>0</v>
      </c>
      <c r="G1943">
        <v>1</v>
      </c>
      <c r="H1943">
        <v>0</v>
      </c>
      <c r="I1943" s="1">
        <f>G1943+H1943</f>
        <v>1</v>
      </c>
      <c r="J1943">
        <v>0</v>
      </c>
      <c r="K1943">
        <v>1</v>
      </c>
      <c r="M1943">
        <v>0</v>
      </c>
      <c r="O1943">
        <v>1</v>
      </c>
      <c r="P1943">
        <v>1</v>
      </c>
      <c r="Q1943">
        <v>1</v>
      </c>
      <c r="R1943">
        <v>2</v>
      </c>
      <c r="T1943">
        <v>0</v>
      </c>
      <c r="V1943">
        <v>1</v>
      </c>
      <c r="W1943">
        <v>0</v>
      </c>
      <c r="X1943">
        <v>1</v>
      </c>
      <c r="Y1943">
        <v>1</v>
      </c>
      <c r="Z1943">
        <v>1</v>
      </c>
      <c r="AA1943">
        <v>1</v>
      </c>
      <c r="AB1943">
        <v>0</v>
      </c>
      <c r="AC1943">
        <v>16242</v>
      </c>
      <c r="AD1943">
        <f>AC1943/AY1943</f>
        <v>0.46466917854659995</v>
      </c>
      <c r="AE1943">
        <v>100.898</v>
      </c>
      <c r="AF1943">
        <f>AE1943/AY1943</f>
        <v>2.8866020672943505E-3</v>
      </c>
      <c r="AG1943">
        <f>LN(AE1943+1)/LN(AY1943)</f>
        <v>0.4419869235844226</v>
      </c>
      <c r="AH1943">
        <v>1</v>
      </c>
      <c r="AI1943">
        <v>1</v>
      </c>
      <c r="AJ1943">
        <v>1</v>
      </c>
      <c r="AK1943">
        <v>1</v>
      </c>
      <c r="AL1943">
        <v>0</v>
      </c>
      <c r="AM1943" s="1">
        <f>(AI1943+AK1943+AJ1943)*(0.75+0.25*AL1943)</f>
        <v>2.25</v>
      </c>
      <c r="AN1943">
        <v>0</v>
      </c>
      <c r="AO1943">
        <v>0</v>
      </c>
      <c r="AP1943">
        <v>0</v>
      </c>
      <c r="AQ1943">
        <v>0</v>
      </c>
      <c r="AR1943">
        <v>2.25</v>
      </c>
      <c r="AS1943">
        <f>IF(AR1943&gt;0.75,AR1943,0)</f>
        <v>2.25</v>
      </c>
      <c r="AT1943">
        <v>0</v>
      </c>
      <c r="AV1943">
        <v>0</v>
      </c>
      <c r="AX1943">
        <v>1</v>
      </c>
      <c r="AY1943">
        <v>34953.9</v>
      </c>
    </row>
    <row r="1944" spans="1:51" ht="12.75" customHeight="1" x14ac:dyDescent="0.2">
      <c r="A1944" t="s">
        <v>81</v>
      </c>
      <c r="B1944">
        <v>2011</v>
      </c>
      <c r="E1944">
        <v>0</v>
      </c>
      <c r="F1944">
        <v>0</v>
      </c>
      <c r="G1944">
        <v>1</v>
      </c>
      <c r="H1944">
        <v>1</v>
      </c>
      <c r="I1944" s="1">
        <f>G1944+H1944</f>
        <v>2</v>
      </c>
      <c r="J1944">
        <v>1</v>
      </c>
      <c r="K1944">
        <v>1</v>
      </c>
      <c r="M1944">
        <v>0</v>
      </c>
      <c r="O1944">
        <v>1</v>
      </c>
      <c r="P1944">
        <v>1</v>
      </c>
      <c r="Q1944">
        <v>1</v>
      </c>
      <c r="R1944">
        <v>0</v>
      </c>
      <c r="T1944">
        <v>0</v>
      </c>
      <c r="U1944">
        <v>1</v>
      </c>
      <c r="V1944">
        <v>0</v>
      </c>
      <c r="W1944">
        <v>0</v>
      </c>
      <c r="X1944">
        <v>0</v>
      </c>
      <c r="Y1944">
        <v>0</v>
      </c>
      <c r="Z1944">
        <v>1</v>
      </c>
      <c r="AA1944">
        <v>0</v>
      </c>
      <c r="AB1944">
        <v>0</v>
      </c>
      <c r="AC1944">
        <v>5283</v>
      </c>
      <c r="AD1944">
        <f>AC1944/AY1944</f>
        <v>2.2804677484104065E-2</v>
      </c>
      <c r="AE1944">
        <v>0</v>
      </c>
      <c r="AF1944">
        <f>AE1944/AY1944</f>
        <v>0</v>
      </c>
      <c r="AG1944">
        <f>LN(AE1944+1)/LN(AY1944)</f>
        <v>0</v>
      </c>
      <c r="AH1944">
        <v>0.5</v>
      </c>
      <c r="AI1944">
        <v>1</v>
      </c>
      <c r="AJ1944">
        <v>1</v>
      </c>
      <c r="AK1944">
        <v>1</v>
      </c>
      <c r="AL1944">
        <v>1</v>
      </c>
      <c r="AM1944" s="1">
        <f>(AI1944+AK1944+AJ1944)*(0.75+0.25*AL1944)</f>
        <v>3</v>
      </c>
      <c r="AN1944">
        <v>0</v>
      </c>
      <c r="AO1944">
        <v>0</v>
      </c>
      <c r="AP1944">
        <v>0.75</v>
      </c>
      <c r="AQ1944">
        <v>0</v>
      </c>
      <c r="AR1944">
        <v>0.5</v>
      </c>
      <c r="AS1944">
        <f>IF(AR1944&gt;0.75,AR1944,0)</f>
        <v>0</v>
      </c>
      <c r="AT1944">
        <v>0</v>
      </c>
      <c r="AV1944">
        <v>0</v>
      </c>
      <c r="AX1944">
        <v>1</v>
      </c>
      <c r="AY1944">
        <v>231663</v>
      </c>
    </row>
    <row r="1945" spans="1:51" ht="12.75" customHeight="1" x14ac:dyDescent="0.2">
      <c r="A1945" t="s">
        <v>82</v>
      </c>
      <c r="B1945">
        <v>2011</v>
      </c>
      <c r="E1945">
        <v>1</v>
      </c>
      <c r="F1945">
        <v>0</v>
      </c>
      <c r="G1945">
        <v>1</v>
      </c>
      <c r="H1945">
        <v>1</v>
      </c>
      <c r="I1945" s="1">
        <f>G1945+H1945</f>
        <v>2</v>
      </c>
      <c r="J1945">
        <v>0</v>
      </c>
      <c r="K1945">
        <v>1</v>
      </c>
      <c r="M1945">
        <v>0</v>
      </c>
      <c r="O1945">
        <v>1</v>
      </c>
      <c r="P1945">
        <v>0</v>
      </c>
      <c r="Q1945">
        <v>1</v>
      </c>
      <c r="R1945">
        <v>0</v>
      </c>
      <c r="T1945">
        <v>1</v>
      </c>
      <c r="U1945">
        <v>0</v>
      </c>
      <c r="V1945">
        <v>0</v>
      </c>
      <c r="W1945">
        <v>0</v>
      </c>
      <c r="X1945">
        <v>0</v>
      </c>
      <c r="Y1945">
        <v>1</v>
      </c>
      <c r="Z1945">
        <v>1</v>
      </c>
      <c r="AA1945">
        <v>0</v>
      </c>
      <c r="AB1945">
        <v>0</v>
      </c>
      <c r="AC1945">
        <v>55044</v>
      </c>
      <c r="AD1945">
        <f>AC1945/AY1945</f>
        <v>5.5044000000000003E-2</v>
      </c>
      <c r="AE1945">
        <v>0</v>
      </c>
      <c r="AF1945">
        <f>AE1945/AY1945</f>
        <v>0</v>
      </c>
      <c r="AG1945">
        <f>LN(AE1945+1)/LN(AY1945)</f>
        <v>0</v>
      </c>
      <c r="AH1945">
        <v>1</v>
      </c>
      <c r="AI1945">
        <v>1</v>
      </c>
      <c r="AJ1945">
        <v>1</v>
      </c>
      <c r="AK1945">
        <v>1</v>
      </c>
      <c r="AL1945">
        <v>0</v>
      </c>
      <c r="AM1945" s="1">
        <f>(AI1945+AK1945+AJ1945)*(0.75+0.25*AL1945)</f>
        <v>2.25</v>
      </c>
      <c r="AN1945">
        <v>0</v>
      </c>
      <c r="AO1945">
        <v>0</v>
      </c>
      <c r="AP1945">
        <v>0.5</v>
      </c>
      <c r="AQ1945">
        <v>0</v>
      </c>
      <c r="AR1945">
        <v>0.5</v>
      </c>
      <c r="AS1945">
        <f>IF(AR1945&gt;0.75,AR1945,0)</f>
        <v>0</v>
      </c>
      <c r="AT1945">
        <v>0</v>
      </c>
      <c r="AV1945">
        <v>1</v>
      </c>
      <c r="AX1945">
        <v>1</v>
      </c>
      <c r="AY1945" s="9">
        <v>1000000</v>
      </c>
    </row>
    <row r="1946" spans="1:51" ht="12.75" customHeight="1" x14ac:dyDescent="0.2">
      <c r="A1946" t="s">
        <v>83</v>
      </c>
      <c r="B1946">
        <v>2011</v>
      </c>
      <c r="E1946">
        <v>0</v>
      </c>
      <c r="F1946">
        <v>1</v>
      </c>
      <c r="G1946">
        <v>1</v>
      </c>
      <c r="H1946">
        <v>0</v>
      </c>
      <c r="I1946" s="1">
        <f>G1946+H1946</f>
        <v>1</v>
      </c>
      <c r="J1946">
        <v>0</v>
      </c>
      <c r="K1946">
        <v>1</v>
      </c>
      <c r="M1946">
        <v>1</v>
      </c>
      <c r="O1946">
        <v>1</v>
      </c>
      <c r="P1946">
        <v>1</v>
      </c>
      <c r="Q1946">
        <v>1</v>
      </c>
      <c r="R1946">
        <v>0</v>
      </c>
      <c r="T1946">
        <v>0</v>
      </c>
      <c r="U1946">
        <v>1</v>
      </c>
      <c r="W1946">
        <v>0</v>
      </c>
      <c r="X1946">
        <v>0</v>
      </c>
      <c r="Y1946">
        <v>0</v>
      </c>
      <c r="Z1946">
        <v>0</v>
      </c>
      <c r="AA1946">
        <v>0</v>
      </c>
      <c r="AB1946">
        <v>0</v>
      </c>
      <c r="AC1946">
        <v>0</v>
      </c>
      <c r="AD1946">
        <f>AC1946/AY1946</f>
        <v>0</v>
      </c>
      <c r="AE1946">
        <v>0</v>
      </c>
      <c r="AF1946">
        <f>AE1946/AY1946</f>
        <v>0</v>
      </c>
      <c r="AG1946">
        <f>LN(AE1946+1)/LN(AY1946)</f>
        <v>0</v>
      </c>
      <c r="AH1946">
        <v>1</v>
      </c>
      <c r="AI1946">
        <v>0</v>
      </c>
      <c r="AJ1946">
        <v>1</v>
      </c>
      <c r="AK1946">
        <v>1</v>
      </c>
      <c r="AL1946">
        <v>0</v>
      </c>
      <c r="AM1946" s="1">
        <f>(AI1946+AK1946+AJ1946)*(0.75+0.25*AL1946)</f>
        <v>1.5</v>
      </c>
      <c r="AN1946">
        <v>0</v>
      </c>
      <c r="AO1946">
        <v>0</v>
      </c>
      <c r="AP1946">
        <v>0.25</v>
      </c>
      <c r="AQ1946">
        <v>1</v>
      </c>
      <c r="AR1946">
        <v>1</v>
      </c>
      <c r="AS1946">
        <f>IF(AR1946&gt;0.75,AR1946,0)</f>
        <v>1</v>
      </c>
      <c r="AT1946">
        <v>0</v>
      </c>
      <c r="AV1946">
        <v>1</v>
      </c>
      <c r="AX1946">
        <v>1</v>
      </c>
      <c r="AY1946">
        <v>93176.4</v>
      </c>
    </row>
    <row r="1947" spans="1:51" ht="12.75" customHeight="1" x14ac:dyDescent="0.2">
      <c r="A1947" t="s">
        <v>84</v>
      </c>
      <c r="B1947">
        <v>2011</v>
      </c>
      <c r="E1947">
        <v>0</v>
      </c>
      <c r="F1947">
        <v>0</v>
      </c>
      <c r="G1947">
        <v>1</v>
      </c>
      <c r="H1947">
        <v>0</v>
      </c>
      <c r="I1947" s="1">
        <f>G1947+H1947</f>
        <v>1</v>
      </c>
      <c r="J1947">
        <v>1</v>
      </c>
      <c r="K1947">
        <v>1</v>
      </c>
      <c r="M1947">
        <v>0</v>
      </c>
      <c r="O1947">
        <v>1</v>
      </c>
      <c r="P1947">
        <v>1</v>
      </c>
      <c r="Q1947">
        <v>1</v>
      </c>
      <c r="R1947">
        <v>2</v>
      </c>
      <c r="T1947">
        <v>0</v>
      </c>
      <c r="U1947">
        <v>0</v>
      </c>
      <c r="V1947">
        <v>0</v>
      </c>
      <c r="W1947">
        <v>0</v>
      </c>
      <c r="X1947">
        <v>0</v>
      </c>
      <c r="Y1947">
        <v>0</v>
      </c>
      <c r="Z1947">
        <v>1</v>
      </c>
      <c r="AA1947">
        <v>0</v>
      </c>
      <c r="AB1947">
        <v>0</v>
      </c>
      <c r="AC1947">
        <v>37</v>
      </c>
      <c r="AD1947">
        <f>AC1947/AY1947</f>
        <v>1.4221579902217029E-3</v>
      </c>
      <c r="AE1947">
        <v>0</v>
      </c>
      <c r="AF1947">
        <f>AE1947/AY1947</f>
        <v>0</v>
      </c>
      <c r="AG1947">
        <f>LN(AE1947+1)/LN(AY1947)</f>
        <v>0</v>
      </c>
      <c r="AH1947">
        <v>1</v>
      </c>
      <c r="AI1947">
        <v>0</v>
      </c>
      <c r="AJ1947">
        <v>0</v>
      </c>
      <c r="AK1947">
        <v>1</v>
      </c>
      <c r="AL1947">
        <v>1</v>
      </c>
      <c r="AM1947" s="1">
        <f>(AI1947+AK1947+AJ1947)*(0.75+0.25*AL1947)</f>
        <v>1</v>
      </c>
      <c r="AN1947">
        <v>0</v>
      </c>
      <c r="AO1947">
        <v>0</v>
      </c>
      <c r="AP1947">
        <v>0</v>
      </c>
      <c r="AQ1947">
        <v>0</v>
      </c>
      <c r="AR1947">
        <v>1.5</v>
      </c>
      <c r="AS1947">
        <f>IF(AR1947&gt;0.75,AR1947,0)</f>
        <v>1.5</v>
      </c>
      <c r="AT1947">
        <v>0</v>
      </c>
      <c r="AV1947">
        <v>0</v>
      </c>
      <c r="AX1947">
        <v>0</v>
      </c>
      <c r="AY1947">
        <v>26016.799999999999</v>
      </c>
    </row>
    <row r="1948" spans="1:51" ht="12.75" customHeight="1" x14ac:dyDescent="0.2">
      <c r="A1948" t="s">
        <v>85</v>
      </c>
      <c r="B1948">
        <v>2011</v>
      </c>
      <c r="E1948">
        <v>0</v>
      </c>
      <c r="F1948">
        <v>0</v>
      </c>
      <c r="G1948">
        <v>1</v>
      </c>
      <c r="H1948">
        <v>0</v>
      </c>
      <c r="I1948" s="1">
        <f>G1948+H1948</f>
        <v>1</v>
      </c>
      <c r="J1948">
        <v>1</v>
      </c>
      <c r="K1948">
        <v>1</v>
      </c>
      <c r="M1948">
        <v>0</v>
      </c>
      <c r="O1948">
        <v>0</v>
      </c>
      <c r="P1948">
        <v>1</v>
      </c>
      <c r="Q1948">
        <v>1</v>
      </c>
      <c r="R1948">
        <v>2</v>
      </c>
      <c r="T1948">
        <v>1</v>
      </c>
      <c r="U1948">
        <v>1</v>
      </c>
      <c r="V1948">
        <v>0</v>
      </c>
      <c r="W1948">
        <v>0</v>
      </c>
      <c r="X1948">
        <v>0</v>
      </c>
      <c r="Y1948">
        <v>1</v>
      </c>
      <c r="Z1948">
        <v>1</v>
      </c>
      <c r="AA1948">
        <v>0</v>
      </c>
      <c r="AB1948">
        <v>0</v>
      </c>
      <c r="AC1948">
        <v>15618</v>
      </c>
      <c r="AD1948">
        <f>AC1948/AY1948</f>
        <v>4.2133490162647468E-2</v>
      </c>
      <c r="AE1948">
        <v>0</v>
      </c>
      <c r="AF1948">
        <f>AE1948/AY1948</f>
        <v>0</v>
      </c>
      <c r="AG1948">
        <f>LN(AE1948+1)/LN(AY1948)</f>
        <v>0</v>
      </c>
      <c r="AH1948">
        <v>0.5</v>
      </c>
      <c r="AI1948">
        <v>0</v>
      </c>
      <c r="AJ1948">
        <v>1</v>
      </c>
      <c r="AK1948">
        <v>1</v>
      </c>
      <c r="AL1948">
        <v>1</v>
      </c>
      <c r="AM1948" s="1">
        <f>(AI1948+AK1948+AJ1948)*(0.75+0.25*AL1948)</f>
        <v>2</v>
      </c>
      <c r="AN1948">
        <v>0</v>
      </c>
      <c r="AO1948">
        <v>0</v>
      </c>
      <c r="AP1948">
        <v>0.5</v>
      </c>
      <c r="AQ1948">
        <v>0.5</v>
      </c>
      <c r="AR1948">
        <v>0.5</v>
      </c>
      <c r="AS1948">
        <f>IF(AR1948&gt;0.75,AR1948,0)</f>
        <v>0</v>
      </c>
      <c r="AT1948">
        <v>0</v>
      </c>
      <c r="AV1948">
        <v>0</v>
      </c>
      <c r="AX1948">
        <v>1</v>
      </c>
      <c r="AY1948">
        <v>370679</v>
      </c>
    </row>
    <row r="1949" spans="1:51" ht="12.75" customHeight="1" x14ac:dyDescent="0.2">
      <c r="A1949" t="s">
        <v>86</v>
      </c>
      <c r="B1949">
        <v>2011</v>
      </c>
      <c r="E1949">
        <v>0</v>
      </c>
      <c r="F1949">
        <v>1</v>
      </c>
      <c r="G1949">
        <v>1</v>
      </c>
      <c r="H1949">
        <v>1</v>
      </c>
      <c r="I1949" s="1">
        <f>G1949+H1949</f>
        <v>2</v>
      </c>
      <c r="J1949">
        <v>1</v>
      </c>
      <c r="K1949">
        <v>1</v>
      </c>
      <c r="M1949">
        <v>2</v>
      </c>
      <c r="O1949">
        <v>1</v>
      </c>
      <c r="P1949">
        <v>0</v>
      </c>
      <c r="Q1949">
        <v>1</v>
      </c>
      <c r="R1949">
        <v>0</v>
      </c>
      <c r="T1949">
        <v>1</v>
      </c>
      <c r="U1949">
        <v>1</v>
      </c>
      <c r="V1949">
        <v>1</v>
      </c>
      <c r="W1949">
        <v>0</v>
      </c>
      <c r="X1949">
        <v>0</v>
      </c>
      <c r="Y1949">
        <v>1</v>
      </c>
      <c r="Z1949">
        <v>1</v>
      </c>
      <c r="AA1949">
        <v>0</v>
      </c>
      <c r="AB1949">
        <v>0</v>
      </c>
      <c r="AC1949">
        <v>46515</v>
      </c>
      <c r="AD1949">
        <f>AC1949/AY1949</f>
        <v>0.15764643681433205</v>
      </c>
      <c r="AE1949">
        <v>0</v>
      </c>
      <c r="AF1949">
        <f>AE1949/AY1949</f>
        <v>0</v>
      </c>
      <c r="AG1949">
        <f>LN(AE1949+1)/LN(AY1949)</f>
        <v>0</v>
      </c>
      <c r="AH1949">
        <v>1</v>
      </c>
      <c r="AI1949">
        <v>0</v>
      </c>
      <c r="AJ1949">
        <v>1</v>
      </c>
      <c r="AK1949">
        <v>1</v>
      </c>
      <c r="AL1949">
        <v>0</v>
      </c>
      <c r="AM1949" s="1">
        <f>(AI1949+AK1949+AJ1949)*(0.75+0.25*AL1949)</f>
        <v>1.5</v>
      </c>
      <c r="AN1949">
        <v>0</v>
      </c>
      <c r="AO1949">
        <v>1</v>
      </c>
      <c r="AP1949">
        <v>0</v>
      </c>
      <c r="AQ1949">
        <v>1</v>
      </c>
      <c r="AR1949">
        <v>0</v>
      </c>
      <c r="AS1949">
        <f>IF(AR1949&gt;0.75,AR1949,0)</f>
        <v>0</v>
      </c>
      <c r="AT1949">
        <v>0</v>
      </c>
      <c r="AV1949">
        <v>1</v>
      </c>
      <c r="AX1949">
        <v>1</v>
      </c>
      <c r="AY1949">
        <v>295059</v>
      </c>
    </row>
    <row r="1950" spans="1:51" ht="12.75" customHeight="1" x14ac:dyDescent="0.2">
      <c r="A1950" t="s">
        <v>87</v>
      </c>
      <c r="B1950">
        <v>2011</v>
      </c>
      <c r="E1950">
        <v>0</v>
      </c>
      <c r="F1950">
        <v>0</v>
      </c>
      <c r="G1950">
        <v>1</v>
      </c>
      <c r="H1950">
        <v>0</v>
      </c>
      <c r="I1950" s="1">
        <f>G1950+H1950</f>
        <v>1</v>
      </c>
      <c r="J1950">
        <v>1</v>
      </c>
      <c r="K1950">
        <v>1</v>
      </c>
      <c r="M1950">
        <v>0</v>
      </c>
      <c r="O1950">
        <v>0</v>
      </c>
      <c r="P1950">
        <v>1</v>
      </c>
      <c r="Q1950">
        <v>1</v>
      </c>
      <c r="R1950">
        <v>1</v>
      </c>
      <c r="T1950">
        <v>0</v>
      </c>
      <c r="U1950">
        <v>0</v>
      </c>
      <c r="V1950">
        <v>0</v>
      </c>
      <c r="W1950">
        <v>1</v>
      </c>
      <c r="X1950">
        <v>1</v>
      </c>
      <c r="Y1950">
        <v>1</v>
      </c>
      <c r="Z1950">
        <v>1</v>
      </c>
      <c r="AA1950">
        <v>1</v>
      </c>
      <c r="AB1950">
        <v>0</v>
      </c>
      <c r="AC1950">
        <v>71052</v>
      </c>
      <c r="AD1950">
        <f>AC1950/AY1950</f>
        <v>1.1650771995644815</v>
      </c>
      <c r="AH1950">
        <v>0</v>
      </c>
      <c r="AI1950">
        <v>0</v>
      </c>
      <c r="AJ1950">
        <v>1</v>
      </c>
      <c r="AK1950">
        <v>1</v>
      </c>
      <c r="AL1950">
        <v>1</v>
      </c>
      <c r="AM1950" s="1">
        <f>(AI1950+AK1950+AJ1950)*(0.75+0.25*AL1950)</f>
        <v>2</v>
      </c>
      <c r="AN1950">
        <v>0</v>
      </c>
      <c r="AO1950">
        <v>0</v>
      </c>
      <c r="AP1950">
        <v>0</v>
      </c>
      <c r="AQ1950">
        <v>0</v>
      </c>
      <c r="AR1950">
        <v>0</v>
      </c>
      <c r="AS1950">
        <f>IF(AR1950&gt;0.75,AR1950,0)</f>
        <v>0</v>
      </c>
      <c r="AT1950">
        <v>0</v>
      </c>
      <c r="AV1950">
        <v>0</v>
      </c>
      <c r="AX1950">
        <v>1</v>
      </c>
      <c r="AY1950">
        <v>60984.800000000003</v>
      </c>
    </row>
    <row r="1951" spans="1:51" ht="12.75" customHeight="1" x14ac:dyDescent="0.2">
      <c r="A1951" t="s">
        <v>88</v>
      </c>
      <c r="B1951">
        <v>2011</v>
      </c>
      <c r="E1951">
        <v>0</v>
      </c>
      <c r="F1951">
        <v>0</v>
      </c>
      <c r="G1951">
        <v>1</v>
      </c>
      <c r="H1951">
        <v>1</v>
      </c>
      <c r="I1951" s="1">
        <f>G1951+H1951</f>
        <v>2</v>
      </c>
      <c r="J1951">
        <v>0</v>
      </c>
      <c r="K1951">
        <v>1</v>
      </c>
      <c r="M1951">
        <v>0</v>
      </c>
      <c r="O1951">
        <v>1</v>
      </c>
      <c r="P1951">
        <v>0</v>
      </c>
      <c r="Q1951">
        <v>1</v>
      </c>
      <c r="R1951">
        <v>2</v>
      </c>
      <c r="T1951">
        <v>0</v>
      </c>
      <c r="U1951">
        <v>1</v>
      </c>
      <c r="V1951">
        <v>1</v>
      </c>
      <c r="W1951">
        <v>0</v>
      </c>
      <c r="X1951">
        <v>0</v>
      </c>
      <c r="Y1951">
        <v>1</v>
      </c>
      <c r="Z1951">
        <v>1</v>
      </c>
      <c r="AA1951">
        <v>0</v>
      </c>
      <c r="AB1951">
        <v>0</v>
      </c>
      <c r="AC1951">
        <v>915</v>
      </c>
      <c r="AD1951">
        <f>AC1951/AY1951</f>
        <v>4.0315474092351075E-3</v>
      </c>
      <c r="AE1951">
        <v>0</v>
      </c>
      <c r="AF1951">
        <f>AE1951/AY1951</f>
        <v>0</v>
      </c>
      <c r="AG1951">
        <f>LN(AE1951+1)/LN(AY1951)</f>
        <v>0</v>
      </c>
      <c r="AH1951">
        <v>0</v>
      </c>
      <c r="AI1951">
        <v>0</v>
      </c>
      <c r="AJ1951">
        <v>1</v>
      </c>
      <c r="AK1951">
        <v>1</v>
      </c>
      <c r="AL1951">
        <v>1</v>
      </c>
      <c r="AM1951" s="1">
        <f>(AI1951+AK1951+AJ1951)*(0.75+0.25*AL1951)</f>
        <v>2</v>
      </c>
      <c r="AN1951">
        <v>0</v>
      </c>
      <c r="AO1951">
        <v>0</v>
      </c>
      <c r="AP1951">
        <v>0</v>
      </c>
      <c r="AQ1951">
        <v>0</v>
      </c>
      <c r="AR1951">
        <v>0</v>
      </c>
      <c r="AS1951">
        <f>IF(AR1951&gt;0.75,AR1951,0)</f>
        <v>0</v>
      </c>
      <c r="AT1951">
        <v>0</v>
      </c>
      <c r="AV1951">
        <v>0</v>
      </c>
      <c r="AX1951">
        <v>1</v>
      </c>
      <c r="AY1951">
        <v>226960</v>
      </c>
    </row>
    <row r="1952" spans="1:51" ht="12.75" customHeight="1" x14ac:dyDescent="0.2">
      <c r="A1952" t="s">
        <v>89</v>
      </c>
      <c r="B1952">
        <v>2011</v>
      </c>
      <c r="E1952">
        <v>0</v>
      </c>
      <c r="F1952">
        <v>0</v>
      </c>
      <c r="G1952">
        <v>1</v>
      </c>
      <c r="H1952">
        <v>0</v>
      </c>
      <c r="I1952" s="1">
        <f>G1952+H1952</f>
        <v>1</v>
      </c>
      <c r="J1952">
        <v>0</v>
      </c>
      <c r="K1952">
        <v>1</v>
      </c>
      <c r="M1952">
        <v>0</v>
      </c>
      <c r="O1952">
        <v>1</v>
      </c>
      <c r="P1952">
        <v>0</v>
      </c>
      <c r="Q1952">
        <v>1</v>
      </c>
      <c r="R1952">
        <v>0</v>
      </c>
      <c r="T1952">
        <v>1</v>
      </c>
      <c r="U1952">
        <v>1</v>
      </c>
      <c r="V1952">
        <v>0</v>
      </c>
      <c r="W1952">
        <v>0</v>
      </c>
      <c r="X1952">
        <v>0</v>
      </c>
      <c r="Y1952">
        <v>1</v>
      </c>
      <c r="Z1952">
        <v>1</v>
      </c>
      <c r="AA1952">
        <v>0</v>
      </c>
      <c r="AB1952">
        <v>0</v>
      </c>
      <c r="AC1952">
        <v>0</v>
      </c>
      <c r="AD1952">
        <f>AC1952/AY1952</f>
        <v>0</v>
      </c>
      <c r="AE1952">
        <v>0</v>
      </c>
      <c r="AF1952">
        <f>AE1952/AY1952</f>
        <v>0</v>
      </c>
      <c r="AG1952">
        <f>LN(AE1952+1)/LN(AY1952)</f>
        <v>0</v>
      </c>
      <c r="AH1952">
        <v>0.5</v>
      </c>
      <c r="AI1952">
        <v>1</v>
      </c>
      <c r="AJ1952">
        <v>1</v>
      </c>
      <c r="AK1952">
        <v>1</v>
      </c>
      <c r="AL1952">
        <v>1</v>
      </c>
      <c r="AM1952" s="1">
        <f>(AI1952+AK1952+AJ1952)*(0.75+0.25*AL1952)</f>
        <v>3</v>
      </c>
      <c r="AN1952">
        <v>0</v>
      </c>
      <c r="AO1952">
        <v>0</v>
      </c>
      <c r="AP1952">
        <v>0</v>
      </c>
      <c r="AQ1952">
        <v>1</v>
      </c>
      <c r="AR1952">
        <v>0</v>
      </c>
      <c r="AS1952">
        <f>IF(AR1952&gt;0.75,AR1952,0)</f>
        <v>0</v>
      </c>
      <c r="AT1952">
        <v>0</v>
      </c>
      <c r="AV1952">
        <v>0</v>
      </c>
      <c r="AX1952">
        <v>1</v>
      </c>
      <c r="AY1952">
        <v>26731.1</v>
      </c>
    </row>
    <row r="1953" spans="1:51" ht="12.75" customHeight="1" x14ac:dyDescent="0.2">
      <c r="A1953" t="s">
        <v>34</v>
      </c>
      <c r="B1953">
        <v>2012</v>
      </c>
      <c r="E1953">
        <v>0</v>
      </c>
      <c r="F1953">
        <v>0</v>
      </c>
      <c r="G1953">
        <v>1</v>
      </c>
      <c r="H1953">
        <v>1</v>
      </c>
      <c r="I1953" s="1">
        <f>G1953+H1953</f>
        <v>2</v>
      </c>
      <c r="J1953">
        <v>1</v>
      </c>
      <c r="K1953">
        <v>1</v>
      </c>
      <c r="L1953">
        <v>1</v>
      </c>
      <c r="M1953">
        <v>0</v>
      </c>
      <c r="N1953">
        <v>2</v>
      </c>
      <c r="O1953">
        <v>1</v>
      </c>
      <c r="P1953">
        <v>1</v>
      </c>
      <c r="Q1953">
        <v>1</v>
      </c>
      <c r="R1953">
        <v>0</v>
      </c>
      <c r="S1953">
        <v>0</v>
      </c>
      <c r="T1953">
        <v>1</v>
      </c>
      <c r="U1953">
        <v>0</v>
      </c>
      <c r="V1953">
        <v>0</v>
      </c>
      <c r="W1953">
        <v>0</v>
      </c>
      <c r="X1953">
        <v>0</v>
      </c>
      <c r="Y1953">
        <v>1</v>
      </c>
      <c r="Z1953">
        <v>1</v>
      </c>
      <c r="AA1953">
        <v>0</v>
      </c>
      <c r="AB1953">
        <v>0</v>
      </c>
      <c r="AC1953">
        <v>551</v>
      </c>
      <c r="AD1953">
        <f>AC1953/AY1953</f>
        <v>3.2307051849593377E-3</v>
      </c>
      <c r="AE1953">
        <v>0</v>
      </c>
      <c r="AF1953">
        <f>AE1953/AY1953</f>
        <v>0</v>
      </c>
      <c r="AG1953">
        <f>LN(AE1953+1)/LN(AY1953)</f>
        <v>0</v>
      </c>
      <c r="AH1953">
        <v>0</v>
      </c>
      <c r="AI1953">
        <v>1</v>
      </c>
      <c r="AJ1953">
        <v>1</v>
      </c>
      <c r="AK1953">
        <v>1</v>
      </c>
      <c r="AL1953">
        <v>0</v>
      </c>
      <c r="AM1953" s="1">
        <f>(AI1953+AK1953+AJ1953)*(0.75+0.25*AL1953)</f>
        <v>2.25</v>
      </c>
      <c r="AN1953">
        <v>0</v>
      </c>
      <c r="AO1953">
        <v>0</v>
      </c>
      <c r="AP1953">
        <v>1</v>
      </c>
      <c r="AQ1953">
        <v>0</v>
      </c>
      <c r="AR1953">
        <v>2.25</v>
      </c>
      <c r="AS1953">
        <f>IF(AR1953&gt;0.75,AR1953,0)</f>
        <v>2.25</v>
      </c>
      <c r="AT1953">
        <v>0</v>
      </c>
      <c r="AU1953">
        <v>0</v>
      </c>
      <c r="AV1953">
        <v>-1</v>
      </c>
      <c r="AW1953">
        <v>0</v>
      </c>
      <c r="AX1953">
        <v>1</v>
      </c>
      <c r="AY1953">
        <v>170551</v>
      </c>
    </row>
    <row r="1954" spans="1:51" ht="12.75" customHeight="1" x14ac:dyDescent="0.2">
      <c r="A1954" t="s">
        <v>35</v>
      </c>
      <c r="B1954">
        <v>2012</v>
      </c>
      <c r="E1954">
        <v>0</v>
      </c>
      <c r="F1954">
        <v>0</v>
      </c>
      <c r="G1954">
        <v>1</v>
      </c>
      <c r="H1954">
        <v>1</v>
      </c>
      <c r="I1954" s="1">
        <f>G1954+H1954</f>
        <v>2</v>
      </c>
      <c r="J1954">
        <v>0</v>
      </c>
      <c r="K1954">
        <v>1</v>
      </c>
      <c r="L1954">
        <v>0</v>
      </c>
      <c r="M1954">
        <v>0</v>
      </c>
      <c r="N1954">
        <v>2</v>
      </c>
      <c r="O1954">
        <v>1</v>
      </c>
      <c r="P1954">
        <v>0</v>
      </c>
      <c r="Q1954">
        <v>1</v>
      </c>
      <c r="R1954">
        <v>0</v>
      </c>
      <c r="S1954">
        <v>0</v>
      </c>
      <c r="T1954">
        <v>1</v>
      </c>
      <c r="U1954">
        <v>1</v>
      </c>
      <c r="V1954">
        <v>0</v>
      </c>
      <c r="W1954">
        <v>0</v>
      </c>
      <c r="X1954">
        <v>0</v>
      </c>
      <c r="Y1954">
        <v>0</v>
      </c>
      <c r="Z1954">
        <v>1</v>
      </c>
      <c r="AA1954">
        <v>0</v>
      </c>
      <c r="AB1954">
        <v>0</v>
      </c>
      <c r="AC1954">
        <v>8712</v>
      </c>
      <c r="AD1954">
        <f>AC1954/AY1954</f>
        <v>0.24336691081574843</v>
      </c>
      <c r="AE1954">
        <v>0</v>
      </c>
      <c r="AF1954">
        <f>AE1954/AY1954</f>
        <v>0</v>
      </c>
      <c r="AG1954">
        <f>LN(AE1954+1)/LN(AY1954)</f>
        <v>0</v>
      </c>
      <c r="AH1954">
        <v>0.5</v>
      </c>
      <c r="AI1954">
        <v>1</v>
      </c>
      <c r="AJ1954">
        <v>1</v>
      </c>
      <c r="AK1954">
        <v>1</v>
      </c>
      <c r="AL1954">
        <v>1</v>
      </c>
      <c r="AM1954" s="1">
        <f>(AI1954+AK1954+AJ1954)*(0.75+0.25*AL1954)</f>
        <v>3</v>
      </c>
      <c r="AN1954">
        <v>0</v>
      </c>
      <c r="AO1954">
        <v>0</v>
      </c>
      <c r="AP1954">
        <v>0</v>
      </c>
      <c r="AQ1954">
        <v>1</v>
      </c>
      <c r="AR1954">
        <v>2</v>
      </c>
      <c r="AS1954">
        <f>IF(AR1954&gt;0.75,AR1954,0)</f>
        <v>2</v>
      </c>
      <c r="AT1954">
        <v>0</v>
      </c>
      <c r="AU1954">
        <v>0</v>
      </c>
      <c r="AV1954">
        <v>0</v>
      </c>
      <c r="AW1954">
        <v>0</v>
      </c>
      <c r="AX1954">
        <v>1</v>
      </c>
      <c r="AY1954">
        <v>35797.800000000003</v>
      </c>
    </row>
    <row r="1955" spans="1:51" ht="12.75" customHeight="1" x14ac:dyDescent="0.2">
      <c r="A1955" t="s">
        <v>36</v>
      </c>
      <c r="B1955">
        <v>2012</v>
      </c>
      <c r="E1955">
        <v>0</v>
      </c>
      <c r="F1955">
        <v>0</v>
      </c>
      <c r="G1955">
        <v>1</v>
      </c>
      <c r="H1955">
        <v>0</v>
      </c>
      <c r="I1955" s="1">
        <f>G1955+H1955</f>
        <v>1</v>
      </c>
      <c r="J1955">
        <v>0</v>
      </c>
      <c r="K1955">
        <v>1</v>
      </c>
      <c r="L1955">
        <v>0</v>
      </c>
      <c r="M1955">
        <v>0</v>
      </c>
      <c r="N1955">
        <v>0</v>
      </c>
      <c r="O1955">
        <v>1</v>
      </c>
      <c r="P1955">
        <v>1</v>
      </c>
      <c r="Q1955">
        <v>1</v>
      </c>
      <c r="R1955">
        <v>0</v>
      </c>
      <c r="S1955">
        <v>0</v>
      </c>
      <c r="T1955">
        <v>1</v>
      </c>
      <c r="U1955">
        <v>1</v>
      </c>
      <c r="V1955">
        <v>0</v>
      </c>
      <c r="W1955">
        <v>0</v>
      </c>
      <c r="X1955">
        <v>0</v>
      </c>
      <c r="Y1955">
        <v>1</v>
      </c>
      <c r="Z1955">
        <v>1</v>
      </c>
      <c r="AA1955">
        <v>0</v>
      </c>
      <c r="AB1955">
        <v>0</v>
      </c>
      <c r="AC1955">
        <v>3642</v>
      </c>
      <c r="AD1955">
        <f>AC1955/AY1955</f>
        <v>1.5534560344643733E-2</v>
      </c>
      <c r="AE1955">
        <v>0</v>
      </c>
      <c r="AF1955">
        <f>AE1955/AY1955</f>
        <v>0</v>
      </c>
      <c r="AG1955">
        <f>LN(AE1955+1)/LN(AY1955)</f>
        <v>0</v>
      </c>
      <c r="AH1955">
        <v>1</v>
      </c>
      <c r="AI1955">
        <v>0</v>
      </c>
      <c r="AJ1955">
        <v>1</v>
      </c>
      <c r="AK1955">
        <v>1</v>
      </c>
      <c r="AL1955">
        <v>1</v>
      </c>
      <c r="AM1955" s="1">
        <f>(AI1955+AK1955+AJ1955)*(0.75+0.25*AL1955)</f>
        <v>2</v>
      </c>
      <c r="AN1955">
        <v>0</v>
      </c>
      <c r="AO1955">
        <v>0</v>
      </c>
      <c r="AP1955">
        <v>0.75</v>
      </c>
      <c r="AQ1955">
        <v>0</v>
      </c>
      <c r="AR1955">
        <v>1.25</v>
      </c>
      <c r="AS1955">
        <f>IF(AR1955&gt;0.75,AR1955,0)</f>
        <v>1.25</v>
      </c>
      <c r="AT1955">
        <v>0</v>
      </c>
      <c r="AU1955">
        <v>0</v>
      </c>
      <c r="AV1955">
        <v>0</v>
      </c>
      <c r="AW1955">
        <v>0</v>
      </c>
      <c r="AX1955">
        <v>1</v>
      </c>
      <c r="AY1955">
        <v>234445</v>
      </c>
    </row>
    <row r="1956" spans="1:51" ht="12.75" customHeight="1" x14ac:dyDescent="0.2">
      <c r="A1956" t="s">
        <v>38</v>
      </c>
      <c r="B1956">
        <v>2012</v>
      </c>
      <c r="E1956">
        <v>0</v>
      </c>
      <c r="F1956">
        <v>0</v>
      </c>
      <c r="G1956">
        <v>1</v>
      </c>
      <c r="H1956">
        <v>1</v>
      </c>
      <c r="I1956" s="1">
        <f>G1956+H1956</f>
        <v>2</v>
      </c>
      <c r="J1956">
        <v>0</v>
      </c>
      <c r="K1956">
        <v>1</v>
      </c>
      <c r="L1956">
        <v>0</v>
      </c>
      <c r="M1956">
        <v>0</v>
      </c>
      <c r="N1956">
        <v>2</v>
      </c>
      <c r="O1956">
        <v>0</v>
      </c>
      <c r="P1956">
        <v>1</v>
      </c>
      <c r="Q1956">
        <v>1</v>
      </c>
      <c r="R1956">
        <v>0</v>
      </c>
      <c r="S1956">
        <v>1</v>
      </c>
      <c r="T1956">
        <v>0</v>
      </c>
      <c r="U1956">
        <v>0</v>
      </c>
      <c r="V1956">
        <v>0</v>
      </c>
      <c r="W1956">
        <v>0</v>
      </c>
      <c r="X1956">
        <v>0</v>
      </c>
      <c r="Y1956">
        <v>1</v>
      </c>
      <c r="Z1956">
        <v>1</v>
      </c>
      <c r="AA1956">
        <v>0</v>
      </c>
      <c r="AB1956">
        <v>0</v>
      </c>
      <c r="AC1956">
        <v>28091</v>
      </c>
      <c r="AD1956">
        <f>AC1956/AY1956</f>
        <v>0.27097340523020824</v>
      </c>
      <c r="AE1956">
        <v>0</v>
      </c>
      <c r="AF1956">
        <f>AE1956/AY1956</f>
        <v>0</v>
      </c>
      <c r="AG1956">
        <f>LN(AE1956+1)/LN(AY1956)</f>
        <v>0</v>
      </c>
      <c r="AH1956">
        <v>0</v>
      </c>
      <c r="AI1956">
        <v>1</v>
      </c>
      <c r="AJ1956">
        <v>1</v>
      </c>
      <c r="AK1956">
        <v>1</v>
      </c>
      <c r="AL1956">
        <v>0</v>
      </c>
      <c r="AM1956" s="1">
        <f>(AI1956+AK1956+AJ1956)*(0.75+0.25*AL1956)</f>
        <v>2.25</v>
      </c>
      <c r="AN1956">
        <v>0</v>
      </c>
      <c r="AO1956">
        <v>0</v>
      </c>
      <c r="AP1956">
        <v>0</v>
      </c>
      <c r="AQ1956">
        <v>0</v>
      </c>
      <c r="AR1956">
        <v>1</v>
      </c>
      <c r="AS1956">
        <f>IF(AR1956&gt;0.75,AR1956,0)</f>
        <v>1</v>
      </c>
      <c r="AT1956">
        <v>0</v>
      </c>
      <c r="AU1956">
        <v>0</v>
      </c>
      <c r="AV1956">
        <v>0</v>
      </c>
      <c r="AW1956">
        <v>0</v>
      </c>
      <c r="AX1956">
        <v>1</v>
      </c>
      <c r="AY1956">
        <v>103667</v>
      </c>
    </row>
    <row r="1957" spans="1:51" ht="12.75" customHeight="1" x14ac:dyDescent="0.2">
      <c r="A1957" t="s">
        <v>39</v>
      </c>
      <c r="B1957">
        <v>2012</v>
      </c>
      <c r="E1957">
        <v>1</v>
      </c>
      <c r="F1957">
        <v>0</v>
      </c>
      <c r="G1957">
        <v>1</v>
      </c>
      <c r="H1957">
        <v>1</v>
      </c>
      <c r="I1957" s="1">
        <f>G1957+H1957</f>
        <v>2</v>
      </c>
      <c r="J1957">
        <v>1</v>
      </c>
      <c r="K1957">
        <v>1</v>
      </c>
      <c r="L1957">
        <v>1</v>
      </c>
      <c r="M1957">
        <v>2</v>
      </c>
      <c r="N1957">
        <v>2</v>
      </c>
      <c r="O1957">
        <v>1</v>
      </c>
      <c r="P1957">
        <v>1</v>
      </c>
      <c r="Q1957">
        <v>1</v>
      </c>
      <c r="R1957">
        <v>0</v>
      </c>
      <c r="S1957">
        <v>0</v>
      </c>
      <c r="T1957">
        <v>1</v>
      </c>
      <c r="U1957">
        <v>0</v>
      </c>
      <c r="V1957">
        <v>0</v>
      </c>
      <c r="W1957">
        <v>0</v>
      </c>
      <c r="X1957">
        <v>0</v>
      </c>
      <c r="Y1957">
        <v>1</v>
      </c>
      <c r="Z1957">
        <v>1</v>
      </c>
      <c r="AA1957">
        <v>0</v>
      </c>
      <c r="AB1957">
        <v>0</v>
      </c>
      <c r="AC1957">
        <v>30472</v>
      </c>
      <c r="AD1957">
        <f>AC1957/AY1957</f>
        <v>1.792470588235294E-2</v>
      </c>
      <c r="AE1957">
        <v>0</v>
      </c>
      <c r="AF1957">
        <f>AE1957/AY1957</f>
        <v>0</v>
      </c>
      <c r="AG1957">
        <f>LN(AE1957+1)/LN(AY1957)</f>
        <v>0</v>
      </c>
      <c r="AH1957">
        <v>1</v>
      </c>
      <c r="AI1957">
        <v>0</v>
      </c>
      <c r="AJ1957">
        <v>1</v>
      </c>
      <c r="AK1957">
        <v>1</v>
      </c>
      <c r="AL1957">
        <v>0</v>
      </c>
      <c r="AM1957" s="1">
        <f>(AI1957+AK1957+AJ1957)*(0.75+0.25*AL1957)</f>
        <v>1.5</v>
      </c>
      <c r="AN1957">
        <v>0</v>
      </c>
      <c r="AO1957">
        <v>0</v>
      </c>
      <c r="AP1957">
        <v>0</v>
      </c>
      <c r="AQ1957">
        <v>0.5</v>
      </c>
      <c r="AR1957">
        <v>2</v>
      </c>
      <c r="AS1957">
        <f>IF(AR1957&gt;0.75,AR1957,0)</f>
        <v>2</v>
      </c>
      <c r="AT1957">
        <v>1</v>
      </c>
      <c r="AU1957">
        <v>0.5</v>
      </c>
      <c r="AV1957">
        <v>1</v>
      </c>
      <c r="AW1957">
        <v>1</v>
      </c>
      <c r="AX1957">
        <v>1</v>
      </c>
      <c r="AY1957" s="9">
        <v>1700000</v>
      </c>
    </row>
    <row r="1958" spans="1:51" ht="12.75" customHeight="1" x14ac:dyDescent="0.2">
      <c r="A1958" t="s">
        <v>40</v>
      </c>
      <c r="B1958">
        <v>2012</v>
      </c>
      <c r="E1958">
        <v>1</v>
      </c>
      <c r="F1958">
        <v>0</v>
      </c>
      <c r="G1958">
        <v>1</v>
      </c>
      <c r="H1958">
        <v>0</v>
      </c>
      <c r="I1958" s="1">
        <f>G1958+H1958</f>
        <v>1</v>
      </c>
      <c r="J1958">
        <v>0</v>
      </c>
      <c r="K1958">
        <v>1</v>
      </c>
      <c r="L1958">
        <v>0</v>
      </c>
      <c r="M1958">
        <v>0</v>
      </c>
      <c r="N1958">
        <v>2</v>
      </c>
      <c r="O1958">
        <v>1</v>
      </c>
      <c r="P1958">
        <v>1</v>
      </c>
      <c r="Q1958">
        <v>1</v>
      </c>
      <c r="R1958">
        <v>0</v>
      </c>
      <c r="S1958">
        <v>0</v>
      </c>
      <c r="T1958">
        <v>1</v>
      </c>
      <c r="U1958">
        <v>0</v>
      </c>
      <c r="V1958">
        <v>0</v>
      </c>
      <c r="W1958">
        <v>0</v>
      </c>
      <c r="X1958">
        <v>1</v>
      </c>
      <c r="Y1958">
        <v>1</v>
      </c>
      <c r="Z1958">
        <v>1</v>
      </c>
      <c r="AA1958">
        <v>0</v>
      </c>
      <c r="AB1958">
        <v>0</v>
      </c>
      <c r="AC1958">
        <v>121225</v>
      </c>
      <c r="AD1958">
        <f>AC1958/AY1958</f>
        <v>0.52093852731999746</v>
      </c>
      <c r="AE1958">
        <v>766.25400000000002</v>
      </c>
      <c r="AF1958">
        <f>AE1958/AY1958</f>
        <v>3.2928127887239208E-3</v>
      </c>
      <c r="AG1958">
        <f>LN(AE1958+1)/LN(AY1958)</f>
        <v>0.53755237557602953</v>
      </c>
      <c r="AH1958">
        <v>0.5</v>
      </c>
      <c r="AI1958">
        <v>0</v>
      </c>
      <c r="AJ1958">
        <v>1</v>
      </c>
      <c r="AK1958">
        <v>1</v>
      </c>
      <c r="AL1958">
        <v>1</v>
      </c>
      <c r="AM1958" s="1">
        <f>(AI1958+AK1958+AJ1958)*(0.75+0.25*AL1958)</f>
        <v>2</v>
      </c>
      <c r="AN1958">
        <v>0</v>
      </c>
      <c r="AO1958">
        <v>0</v>
      </c>
      <c r="AP1958">
        <v>0</v>
      </c>
      <c r="AQ1958">
        <v>1</v>
      </c>
      <c r="AR1958">
        <v>1.5</v>
      </c>
      <c r="AS1958">
        <f>IF(AR1958&gt;0.75,AR1958,0)</f>
        <v>1.5</v>
      </c>
      <c r="AT1958">
        <v>0</v>
      </c>
      <c r="AU1958">
        <v>0</v>
      </c>
      <c r="AV1958">
        <v>0</v>
      </c>
      <c r="AW1958">
        <v>0</v>
      </c>
      <c r="AX1958">
        <v>1</v>
      </c>
      <c r="AY1958">
        <v>232705</v>
      </c>
    </row>
    <row r="1959" spans="1:51" ht="12.75" customHeight="1" x14ac:dyDescent="0.2">
      <c r="A1959" t="s">
        <v>41</v>
      </c>
      <c r="B1959">
        <v>2012</v>
      </c>
      <c r="E1959">
        <v>0</v>
      </c>
      <c r="F1959">
        <v>0</v>
      </c>
      <c r="G1959">
        <v>1</v>
      </c>
      <c r="H1959">
        <v>1</v>
      </c>
      <c r="I1959" s="1">
        <f>G1959+H1959</f>
        <v>2</v>
      </c>
      <c r="J1959">
        <v>0</v>
      </c>
      <c r="K1959">
        <v>1</v>
      </c>
      <c r="L1959">
        <v>1</v>
      </c>
      <c r="M1959">
        <v>2</v>
      </c>
      <c r="N1959">
        <v>2</v>
      </c>
      <c r="O1959">
        <v>0</v>
      </c>
      <c r="P1959">
        <v>1</v>
      </c>
      <c r="Q1959">
        <v>1</v>
      </c>
      <c r="R1959">
        <v>0</v>
      </c>
      <c r="S1959">
        <v>0</v>
      </c>
      <c r="T1959">
        <v>1</v>
      </c>
      <c r="U1959">
        <v>0</v>
      </c>
      <c r="V1959">
        <v>0</v>
      </c>
      <c r="W1959">
        <v>0</v>
      </c>
      <c r="X1959">
        <v>0</v>
      </c>
      <c r="Y1959">
        <v>1</v>
      </c>
      <c r="Z1959">
        <v>1</v>
      </c>
      <c r="AA1959">
        <v>0</v>
      </c>
      <c r="AB1959">
        <v>0</v>
      </c>
      <c r="AC1959">
        <v>380657</v>
      </c>
      <c r="AD1959">
        <f>AC1959/AY1959</f>
        <v>1.8088537879975861</v>
      </c>
      <c r="AE1959">
        <v>0</v>
      </c>
      <c r="AF1959">
        <f>AE1959/AY1959</f>
        <v>0</v>
      </c>
      <c r="AG1959">
        <f>LN(AE1959+1)/LN(AY1959)</f>
        <v>0</v>
      </c>
      <c r="AH1959">
        <v>1</v>
      </c>
      <c r="AI1959">
        <v>0</v>
      </c>
      <c r="AJ1959">
        <v>1</v>
      </c>
      <c r="AK1959">
        <v>1</v>
      </c>
      <c r="AL1959">
        <v>1</v>
      </c>
      <c r="AM1959" s="1">
        <f>(AI1959+AK1959+AJ1959)*(0.75+0.25*AL1959)</f>
        <v>2</v>
      </c>
      <c r="AN1959">
        <v>0</v>
      </c>
      <c r="AO1959">
        <v>0</v>
      </c>
      <c r="AP1959">
        <v>1</v>
      </c>
      <c r="AQ1959">
        <v>1</v>
      </c>
      <c r="AR1959">
        <v>1</v>
      </c>
      <c r="AS1959">
        <f>IF(AR1959&gt;0.75,AR1959,0)</f>
        <v>1</v>
      </c>
      <c r="AT1959">
        <v>0</v>
      </c>
      <c r="AU1959">
        <v>0.5</v>
      </c>
      <c r="AV1959">
        <v>1</v>
      </c>
      <c r="AW1959">
        <v>0</v>
      </c>
      <c r="AX1959">
        <v>0</v>
      </c>
      <c r="AY1959">
        <v>210441</v>
      </c>
    </row>
    <row r="1960" spans="1:51" ht="12.75" customHeight="1" x14ac:dyDescent="0.2">
      <c r="A1960" t="s">
        <v>42</v>
      </c>
      <c r="B1960">
        <v>2012</v>
      </c>
      <c r="E1960">
        <v>0</v>
      </c>
      <c r="F1960">
        <v>0</v>
      </c>
      <c r="G1960">
        <v>1</v>
      </c>
      <c r="H1960">
        <v>1</v>
      </c>
      <c r="I1960" s="1">
        <f>G1960+H1960</f>
        <v>2</v>
      </c>
      <c r="J1960">
        <v>0</v>
      </c>
      <c r="K1960">
        <v>1</v>
      </c>
      <c r="L1960">
        <v>1</v>
      </c>
      <c r="M1960">
        <v>2</v>
      </c>
      <c r="N1960">
        <v>2</v>
      </c>
      <c r="O1960">
        <v>0</v>
      </c>
      <c r="P1960">
        <v>1</v>
      </c>
      <c r="Q1960">
        <v>1</v>
      </c>
      <c r="R1960">
        <v>0</v>
      </c>
      <c r="S1960">
        <v>1</v>
      </c>
      <c r="T1960">
        <v>1</v>
      </c>
      <c r="U1960">
        <v>0</v>
      </c>
      <c r="V1960">
        <v>-1</v>
      </c>
      <c r="W1960">
        <v>1</v>
      </c>
      <c r="X1960">
        <v>0</v>
      </c>
      <c r="Y1960">
        <v>1</v>
      </c>
      <c r="Z1960">
        <v>1</v>
      </c>
      <c r="AA1960">
        <v>0</v>
      </c>
      <c r="AB1960">
        <v>0.5</v>
      </c>
      <c r="AC1960">
        <v>402</v>
      </c>
      <c r="AD1960">
        <f>AC1960/AY1960</f>
        <v>1.0162267651884192E-2</v>
      </c>
      <c r="AE1960">
        <v>523.90800000000002</v>
      </c>
      <c r="AF1960">
        <f>AE1960/AY1960</f>
        <v>1.3244013236227221E-2</v>
      </c>
      <c r="AG1960">
        <f>LN(AE1960+1)/LN(AY1960)</f>
        <v>0.5916780284086971</v>
      </c>
      <c r="AH1960">
        <v>0</v>
      </c>
      <c r="AI1960">
        <v>0</v>
      </c>
      <c r="AJ1960">
        <v>0</v>
      </c>
      <c r="AK1960">
        <v>0</v>
      </c>
      <c r="AL1960">
        <v>0</v>
      </c>
      <c r="AM1960" s="1">
        <f>(AI1960+AK1960+AJ1960)*(0.75+0.25*AL1960)</f>
        <v>0</v>
      </c>
      <c r="AN1960">
        <v>0</v>
      </c>
      <c r="AO1960">
        <v>0</v>
      </c>
      <c r="AP1960">
        <v>0</v>
      </c>
      <c r="AQ1960">
        <v>0</v>
      </c>
      <c r="AR1960">
        <v>0</v>
      </c>
      <c r="AS1960">
        <f>IF(AR1960&gt;0.75,AR1960,0)</f>
        <v>0</v>
      </c>
      <c r="AT1960">
        <v>0</v>
      </c>
      <c r="AU1960">
        <v>0</v>
      </c>
      <c r="AV1960">
        <v>0</v>
      </c>
      <c r="AW1960">
        <v>0</v>
      </c>
      <c r="AX1960">
        <v>1</v>
      </c>
      <c r="AY1960">
        <v>39558.1</v>
      </c>
    </row>
    <row r="1961" spans="1:51" ht="12.75" customHeight="1" x14ac:dyDescent="0.2">
      <c r="A1961" t="s">
        <v>43</v>
      </c>
      <c r="B1961">
        <v>2012</v>
      </c>
      <c r="E1961">
        <v>0</v>
      </c>
      <c r="F1961">
        <v>0</v>
      </c>
      <c r="G1961">
        <v>1</v>
      </c>
      <c r="H1961">
        <v>1</v>
      </c>
      <c r="I1961" s="1">
        <f>G1961+H1961</f>
        <v>2</v>
      </c>
      <c r="J1961">
        <v>0</v>
      </c>
      <c r="K1961">
        <v>1</v>
      </c>
      <c r="L1961">
        <v>1</v>
      </c>
      <c r="M1961">
        <v>0</v>
      </c>
      <c r="N1961">
        <v>0</v>
      </c>
      <c r="O1961">
        <v>1</v>
      </c>
      <c r="P1961">
        <v>1</v>
      </c>
      <c r="Q1961">
        <v>1</v>
      </c>
      <c r="R1961">
        <v>0</v>
      </c>
      <c r="S1961">
        <v>1</v>
      </c>
      <c r="T1961">
        <v>0.5</v>
      </c>
      <c r="U1961">
        <v>0</v>
      </c>
      <c r="V1961">
        <v>0</v>
      </c>
      <c r="W1961">
        <v>1</v>
      </c>
      <c r="X1961">
        <v>0</v>
      </c>
      <c r="Y1961">
        <v>1</v>
      </c>
      <c r="Z1961">
        <v>1</v>
      </c>
      <c r="AA1961">
        <v>0</v>
      </c>
      <c r="AB1961">
        <v>0</v>
      </c>
      <c r="AC1961">
        <v>172468</v>
      </c>
      <c r="AD1961">
        <f>AC1961/AY1961</f>
        <v>0.2219331194659234</v>
      </c>
      <c r="AE1961">
        <v>427.88900000000001</v>
      </c>
      <c r="AF1961">
        <f>AE1961/AY1961</f>
        <v>5.5061078318966133E-4</v>
      </c>
      <c r="AG1961">
        <f>LN(AE1961+1)/LN(AY1961)</f>
        <v>0.44688073695686747</v>
      </c>
      <c r="AH1961">
        <v>0</v>
      </c>
      <c r="AI1961">
        <v>0</v>
      </c>
      <c r="AJ1961">
        <v>1</v>
      </c>
      <c r="AK1961">
        <v>1</v>
      </c>
      <c r="AL1961">
        <v>1</v>
      </c>
      <c r="AM1961" s="1">
        <f>(AI1961+AK1961+AJ1961)*(0.75+0.25*AL1961)</f>
        <v>2</v>
      </c>
      <c r="AN1961">
        <v>0</v>
      </c>
      <c r="AO1961">
        <v>0</v>
      </c>
      <c r="AP1961">
        <v>0.5</v>
      </c>
      <c r="AQ1961">
        <v>1</v>
      </c>
      <c r="AR1961">
        <v>2</v>
      </c>
      <c r="AS1961">
        <f>IF(AR1961&gt;0.75,AR1961,0)</f>
        <v>2</v>
      </c>
      <c r="AT1961">
        <v>0</v>
      </c>
      <c r="AU1961">
        <v>0.5</v>
      </c>
      <c r="AV1961">
        <v>0</v>
      </c>
      <c r="AW1961">
        <v>0</v>
      </c>
      <c r="AX1961">
        <v>1</v>
      </c>
      <c r="AY1961">
        <v>777117</v>
      </c>
    </row>
    <row r="1962" spans="1:51" ht="12.75" customHeight="1" x14ac:dyDescent="0.2">
      <c r="A1962" t="s">
        <v>45</v>
      </c>
      <c r="B1962">
        <v>2012</v>
      </c>
      <c r="E1962">
        <v>0</v>
      </c>
      <c r="F1962">
        <v>0</v>
      </c>
      <c r="G1962">
        <v>1</v>
      </c>
      <c r="H1962">
        <v>1</v>
      </c>
      <c r="I1962" s="1">
        <f>G1962+H1962</f>
        <v>2</v>
      </c>
      <c r="J1962">
        <v>1</v>
      </c>
      <c r="K1962">
        <v>1</v>
      </c>
      <c r="L1962">
        <v>1</v>
      </c>
      <c r="M1962">
        <v>0</v>
      </c>
      <c r="N1962">
        <v>2</v>
      </c>
      <c r="O1962">
        <v>1</v>
      </c>
      <c r="P1962">
        <v>1</v>
      </c>
      <c r="Q1962">
        <v>1</v>
      </c>
      <c r="R1962">
        <v>0</v>
      </c>
      <c r="S1962">
        <v>0</v>
      </c>
      <c r="T1962">
        <v>0</v>
      </c>
      <c r="U1962">
        <v>1</v>
      </c>
      <c r="V1962">
        <v>1</v>
      </c>
      <c r="W1962">
        <v>0</v>
      </c>
      <c r="X1962">
        <v>0</v>
      </c>
      <c r="Y1962">
        <v>0</v>
      </c>
      <c r="Z1962">
        <v>1</v>
      </c>
      <c r="AA1962">
        <v>0</v>
      </c>
      <c r="AB1962">
        <v>0</v>
      </c>
      <c r="AC1962">
        <v>785</v>
      </c>
      <c r="AD1962">
        <f>AC1962/AY1962</f>
        <v>2.1636609694854897E-3</v>
      </c>
      <c r="AE1962">
        <v>0</v>
      </c>
      <c r="AF1962">
        <f>AE1962/AY1962</f>
        <v>0</v>
      </c>
      <c r="AG1962">
        <f>LN(AE1962+1)/LN(AY1962)</f>
        <v>0</v>
      </c>
      <c r="AH1962">
        <v>0</v>
      </c>
      <c r="AI1962">
        <v>0</v>
      </c>
      <c r="AJ1962">
        <v>1</v>
      </c>
      <c r="AK1962">
        <v>1</v>
      </c>
      <c r="AL1962">
        <v>1</v>
      </c>
      <c r="AM1962" s="1">
        <f>(AI1962+AK1962+AJ1962)*(0.75+0.25*AL1962)</f>
        <v>2</v>
      </c>
      <c r="AN1962">
        <v>0</v>
      </c>
      <c r="AO1962">
        <v>0</v>
      </c>
      <c r="AP1962">
        <v>0</v>
      </c>
      <c r="AQ1962">
        <v>0</v>
      </c>
      <c r="AR1962">
        <v>0</v>
      </c>
      <c r="AS1962">
        <f>IF(AR1962&gt;0.75,AR1962,0)</f>
        <v>0</v>
      </c>
      <c r="AT1962">
        <v>0</v>
      </c>
      <c r="AU1962">
        <v>0</v>
      </c>
      <c r="AV1962">
        <v>-0.5</v>
      </c>
      <c r="AW1962">
        <v>0</v>
      </c>
      <c r="AX1962">
        <v>1</v>
      </c>
      <c r="AY1962">
        <v>362811</v>
      </c>
    </row>
    <row r="1963" spans="1:51" ht="12.75" customHeight="1" x14ac:dyDescent="0.2">
      <c r="A1963" t="s">
        <v>47</v>
      </c>
      <c r="B1963">
        <v>2012</v>
      </c>
      <c r="E1963">
        <v>0.5</v>
      </c>
      <c r="F1963">
        <v>0</v>
      </c>
      <c r="G1963">
        <v>1</v>
      </c>
      <c r="H1963">
        <v>1</v>
      </c>
      <c r="I1963" s="1">
        <f>G1963+H1963</f>
        <v>2</v>
      </c>
      <c r="J1963">
        <v>0</v>
      </c>
      <c r="K1963">
        <v>1</v>
      </c>
      <c r="L1963">
        <v>1</v>
      </c>
      <c r="M1963">
        <v>0</v>
      </c>
      <c r="N1963">
        <v>0</v>
      </c>
      <c r="O1963">
        <v>1</v>
      </c>
      <c r="P1963">
        <v>1</v>
      </c>
      <c r="Q1963">
        <v>1</v>
      </c>
      <c r="R1963">
        <v>0</v>
      </c>
      <c r="S1963">
        <v>1</v>
      </c>
      <c r="T1963">
        <v>1</v>
      </c>
      <c r="U1963">
        <v>1</v>
      </c>
      <c r="V1963">
        <v>0</v>
      </c>
      <c r="W1963">
        <v>0</v>
      </c>
      <c r="X1963">
        <v>0</v>
      </c>
      <c r="Y1963">
        <v>0</v>
      </c>
      <c r="Z1963">
        <v>0</v>
      </c>
      <c r="AA1963">
        <v>0</v>
      </c>
      <c r="AB1963">
        <v>0</v>
      </c>
      <c r="AC1963">
        <v>0</v>
      </c>
      <c r="AD1963">
        <f>AC1963/AY1963</f>
        <v>0</v>
      </c>
      <c r="AE1963">
        <v>0</v>
      </c>
      <c r="AF1963">
        <f>AE1963/AY1963</f>
        <v>0</v>
      </c>
      <c r="AG1963">
        <f>LN(AE1963+1)/LN(AY1963)</f>
        <v>0</v>
      </c>
      <c r="AH1963">
        <v>0</v>
      </c>
      <c r="AI1963">
        <v>0</v>
      </c>
      <c r="AJ1963">
        <v>1</v>
      </c>
      <c r="AK1963">
        <v>1</v>
      </c>
      <c r="AL1963">
        <v>1</v>
      </c>
      <c r="AM1963" s="1">
        <f>(AI1963+AK1963+AJ1963)*(0.75+0.25*AL1963)</f>
        <v>2</v>
      </c>
      <c r="AN1963">
        <v>0</v>
      </c>
      <c r="AO1963">
        <v>0</v>
      </c>
      <c r="AP1963">
        <v>0</v>
      </c>
      <c r="AQ1963">
        <v>1</v>
      </c>
      <c r="AR1963">
        <v>0</v>
      </c>
      <c r="AS1963">
        <f>IF(AR1963&gt;0.75,AR1963,0)</f>
        <v>0</v>
      </c>
      <c r="AT1963">
        <v>0</v>
      </c>
      <c r="AU1963">
        <v>0</v>
      </c>
      <c r="AV1963">
        <v>0</v>
      </c>
      <c r="AW1963">
        <v>0</v>
      </c>
      <c r="AX1963">
        <v>1</v>
      </c>
      <c r="AY1963">
        <v>60506.9</v>
      </c>
    </row>
    <row r="1964" spans="1:51" ht="12.75" customHeight="1" x14ac:dyDescent="0.2">
      <c r="A1964" t="s">
        <v>48</v>
      </c>
      <c r="B1964">
        <v>2012</v>
      </c>
      <c r="E1964">
        <v>0</v>
      </c>
      <c r="F1964">
        <v>0</v>
      </c>
      <c r="G1964">
        <v>1</v>
      </c>
      <c r="H1964">
        <v>0</v>
      </c>
      <c r="I1964" s="1">
        <f>G1964+H1964</f>
        <v>1</v>
      </c>
      <c r="J1964">
        <v>0</v>
      </c>
      <c r="K1964">
        <v>1</v>
      </c>
      <c r="L1964">
        <v>0</v>
      </c>
      <c r="M1964">
        <v>0</v>
      </c>
      <c r="N1964">
        <v>2</v>
      </c>
      <c r="O1964">
        <v>1</v>
      </c>
      <c r="P1964">
        <v>0</v>
      </c>
      <c r="Q1964">
        <v>1</v>
      </c>
      <c r="R1964">
        <v>0</v>
      </c>
      <c r="S1964">
        <v>0</v>
      </c>
      <c r="T1964">
        <v>0</v>
      </c>
      <c r="U1964">
        <v>0</v>
      </c>
      <c r="V1964">
        <v>0</v>
      </c>
      <c r="W1964">
        <v>0</v>
      </c>
      <c r="X1964">
        <v>0</v>
      </c>
      <c r="Y1964">
        <v>1</v>
      </c>
      <c r="Z1964">
        <v>1</v>
      </c>
      <c r="AA1964">
        <v>0</v>
      </c>
      <c r="AB1964">
        <v>0</v>
      </c>
      <c r="AC1964">
        <v>324</v>
      </c>
      <c r="AD1964">
        <f>AC1964/AY1964</f>
        <v>5.9462306586918661E-3</v>
      </c>
      <c r="AE1964">
        <v>0</v>
      </c>
      <c r="AF1964">
        <f>AE1964/AY1964</f>
        <v>0</v>
      </c>
      <c r="AG1964">
        <f>LN(AE1964+1)/LN(AY1964)</f>
        <v>0</v>
      </c>
      <c r="AH1964">
        <v>1</v>
      </c>
      <c r="AI1964">
        <v>0</v>
      </c>
      <c r="AJ1964">
        <v>1</v>
      </c>
      <c r="AK1964">
        <v>1</v>
      </c>
      <c r="AL1964">
        <v>0</v>
      </c>
      <c r="AM1964" s="1">
        <f>(AI1964+AK1964+AJ1964)*(0.75+0.25*AL1964)</f>
        <v>1.5</v>
      </c>
      <c r="AN1964">
        <v>0</v>
      </c>
      <c r="AO1964">
        <v>0</v>
      </c>
      <c r="AP1964">
        <v>0.75</v>
      </c>
      <c r="AQ1964">
        <v>0</v>
      </c>
      <c r="AR1964">
        <v>0</v>
      </c>
      <c r="AS1964">
        <f>IF(AR1964&gt;0.75,AR1964,0)</f>
        <v>0</v>
      </c>
      <c r="AT1964">
        <v>0</v>
      </c>
      <c r="AU1964">
        <v>0</v>
      </c>
      <c r="AV1964">
        <v>0</v>
      </c>
      <c r="AW1964">
        <v>0</v>
      </c>
      <c r="AX1964">
        <v>1</v>
      </c>
      <c r="AY1964">
        <v>54488.3</v>
      </c>
    </row>
    <row r="1965" spans="1:51" ht="12.75" customHeight="1" x14ac:dyDescent="0.2">
      <c r="A1965" t="s">
        <v>49</v>
      </c>
      <c r="B1965">
        <v>2012</v>
      </c>
      <c r="E1965">
        <v>0</v>
      </c>
      <c r="F1965">
        <v>0</v>
      </c>
      <c r="G1965">
        <v>1</v>
      </c>
      <c r="H1965">
        <v>1</v>
      </c>
      <c r="I1965" s="1">
        <f>G1965+H1965</f>
        <v>2</v>
      </c>
      <c r="J1965">
        <v>0</v>
      </c>
      <c r="K1965">
        <v>0</v>
      </c>
      <c r="L1965">
        <v>0</v>
      </c>
      <c r="M1965">
        <v>0</v>
      </c>
      <c r="N1965">
        <v>2</v>
      </c>
      <c r="O1965">
        <v>1</v>
      </c>
      <c r="P1965">
        <v>1</v>
      </c>
      <c r="Q1965">
        <v>1</v>
      </c>
      <c r="R1965">
        <v>1</v>
      </c>
      <c r="S1965">
        <v>0</v>
      </c>
      <c r="T1965">
        <v>0</v>
      </c>
      <c r="U1965">
        <v>0</v>
      </c>
      <c r="V1965">
        <v>1</v>
      </c>
      <c r="W1965">
        <v>0</v>
      </c>
      <c r="X1965">
        <v>1</v>
      </c>
      <c r="Y1965">
        <v>1</v>
      </c>
      <c r="Z1965">
        <v>1</v>
      </c>
      <c r="AA1965">
        <v>1</v>
      </c>
      <c r="AB1965">
        <v>0</v>
      </c>
      <c r="AC1965">
        <v>730485</v>
      </c>
      <c r="AD1965">
        <f>AC1965/AY1965</f>
        <v>1.262809874494347</v>
      </c>
      <c r="AE1965">
        <v>1650.9480000000001</v>
      </c>
      <c r="AF1965">
        <f>AE1965/AY1965</f>
        <v>2.8540400373405252E-3</v>
      </c>
      <c r="AG1965">
        <f>LN(AE1965+1)/LN(AY1965)</f>
        <v>0.55845951526058379</v>
      </c>
      <c r="AH1965">
        <v>1</v>
      </c>
      <c r="AI1965">
        <v>0</v>
      </c>
      <c r="AJ1965">
        <v>0</v>
      </c>
      <c r="AK1965">
        <v>1</v>
      </c>
      <c r="AL1965">
        <v>1</v>
      </c>
      <c r="AM1965" s="1">
        <f>(AI1965+AK1965+AJ1965)*(0.75+0.25*AL1965)</f>
        <v>1</v>
      </c>
      <c r="AN1965">
        <v>0</v>
      </c>
      <c r="AO1965">
        <v>0</v>
      </c>
      <c r="AP1965">
        <v>0.75</v>
      </c>
      <c r="AQ1965">
        <v>1</v>
      </c>
      <c r="AR1965">
        <v>0.5</v>
      </c>
      <c r="AS1965">
        <f>IF(AR1965&gt;0.75,AR1965,0)</f>
        <v>0</v>
      </c>
      <c r="AT1965">
        <v>0</v>
      </c>
      <c r="AU1965">
        <v>0.5</v>
      </c>
      <c r="AV1965">
        <v>1</v>
      </c>
      <c r="AW1965">
        <v>0</v>
      </c>
      <c r="AX1965">
        <v>1</v>
      </c>
      <c r="AY1965">
        <v>578460</v>
      </c>
    </row>
    <row r="1966" spans="1:51" ht="12.75" customHeight="1" x14ac:dyDescent="0.2">
      <c r="A1966" t="s">
        <v>50</v>
      </c>
      <c r="B1966">
        <v>2012</v>
      </c>
      <c r="E1966">
        <v>0</v>
      </c>
      <c r="F1966">
        <v>0</v>
      </c>
      <c r="G1966">
        <v>1</v>
      </c>
      <c r="H1966">
        <v>1</v>
      </c>
      <c r="I1966" s="1">
        <f>G1966+H1966</f>
        <v>2</v>
      </c>
      <c r="J1966">
        <v>0</v>
      </c>
      <c r="K1966">
        <v>1</v>
      </c>
      <c r="L1966">
        <v>0</v>
      </c>
      <c r="M1966">
        <v>0</v>
      </c>
      <c r="N1966">
        <v>2</v>
      </c>
      <c r="O1966">
        <v>1</v>
      </c>
      <c r="P1966">
        <v>1</v>
      </c>
      <c r="Q1966">
        <v>1</v>
      </c>
      <c r="R1966">
        <v>0</v>
      </c>
      <c r="S1966">
        <v>0</v>
      </c>
      <c r="T1966">
        <v>0</v>
      </c>
      <c r="U1966">
        <v>1</v>
      </c>
      <c r="V1966">
        <v>1</v>
      </c>
      <c r="W1966">
        <v>1</v>
      </c>
      <c r="X1966">
        <v>1</v>
      </c>
      <c r="Y1966">
        <v>1</v>
      </c>
      <c r="Z1966">
        <v>1</v>
      </c>
      <c r="AA1966">
        <v>0</v>
      </c>
      <c r="AB1966">
        <v>0</v>
      </c>
      <c r="AC1966">
        <v>833600</v>
      </c>
      <c r="AD1966">
        <f>AC1966/AY1966</f>
        <v>3.4281813284202647</v>
      </c>
      <c r="AE1966">
        <v>2613.8589999999999</v>
      </c>
      <c r="AF1966">
        <f>AE1966/AY1966</f>
        <v>1.074949930293098E-2</v>
      </c>
      <c r="AG1966">
        <f>LN(AE1966+1)/LN(AY1966)</f>
        <v>0.6345183038934914</v>
      </c>
      <c r="AH1966">
        <v>0.5</v>
      </c>
      <c r="AI1966">
        <v>1</v>
      </c>
      <c r="AJ1966">
        <v>1</v>
      </c>
      <c r="AK1966">
        <v>1</v>
      </c>
      <c r="AL1966">
        <v>1</v>
      </c>
      <c r="AM1966" s="1">
        <f>(AI1966+AK1966+AJ1966)*(0.75+0.25*AL1966)</f>
        <v>3</v>
      </c>
      <c r="AN1966">
        <v>0</v>
      </c>
      <c r="AO1966">
        <v>0</v>
      </c>
      <c r="AP1966">
        <v>0</v>
      </c>
      <c r="AQ1966">
        <v>0</v>
      </c>
      <c r="AR1966">
        <v>0</v>
      </c>
      <c r="AS1966">
        <f>IF(AR1966&gt;0.75,AR1966,0)</f>
        <v>0</v>
      </c>
      <c r="AT1966">
        <v>0</v>
      </c>
      <c r="AU1966">
        <v>0</v>
      </c>
      <c r="AV1966">
        <v>0</v>
      </c>
      <c r="AW1966">
        <v>0</v>
      </c>
      <c r="AX1966">
        <v>1</v>
      </c>
      <c r="AY1966">
        <v>243161</v>
      </c>
    </row>
    <row r="1967" spans="1:51" ht="12.75" customHeight="1" x14ac:dyDescent="0.2">
      <c r="A1967" t="s">
        <v>51</v>
      </c>
      <c r="B1967">
        <v>2012</v>
      </c>
      <c r="E1967">
        <v>0</v>
      </c>
      <c r="F1967">
        <v>0</v>
      </c>
      <c r="G1967">
        <v>1</v>
      </c>
      <c r="H1967">
        <v>1</v>
      </c>
      <c r="I1967" s="1">
        <f>G1967+H1967</f>
        <v>2</v>
      </c>
      <c r="J1967">
        <v>0</v>
      </c>
      <c r="K1967">
        <v>0</v>
      </c>
      <c r="L1967">
        <v>0</v>
      </c>
      <c r="M1967">
        <v>0</v>
      </c>
      <c r="N1967">
        <v>1</v>
      </c>
      <c r="O1967">
        <v>1</v>
      </c>
      <c r="P1967">
        <v>0</v>
      </c>
      <c r="Q1967">
        <v>1</v>
      </c>
      <c r="R1967">
        <v>0</v>
      </c>
      <c r="S1967">
        <v>0</v>
      </c>
      <c r="T1967">
        <v>0.5</v>
      </c>
      <c r="U1967">
        <v>0</v>
      </c>
      <c r="V1967">
        <v>0</v>
      </c>
      <c r="W1967">
        <v>1</v>
      </c>
      <c r="X1967">
        <v>1</v>
      </c>
      <c r="Y1967">
        <v>1</v>
      </c>
      <c r="Z1967">
        <v>1</v>
      </c>
      <c r="AA1967">
        <v>0</v>
      </c>
      <c r="AB1967">
        <v>0</v>
      </c>
      <c r="AC1967">
        <v>314125</v>
      </c>
      <c r="AD1967">
        <f>AC1967/AY1967</f>
        <v>2.3540542565947242</v>
      </c>
      <c r="AE1967">
        <v>1466.7570000000001</v>
      </c>
      <c r="AF1967">
        <f>AE1967/AY1967</f>
        <v>1.0991883992805755E-2</v>
      </c>
      <c r="AG1967">
        <f>LN(AE1967+1)/LN(AY1967)</f>
        <v>0.61784925557588832</v>
      </c>
      <c r="AH1967">
        <v>0</v>
      </c>
      <c r="AI1967">
        <v>0</v>
      </c>
      <c r="AJ1967">
        <v>0</v>
      </c>
      <c r="AK1967">
        <v>1</v>
      </c>
      <c r="AL1967">
        <v>1</v>
      </c>
      <c r="AM1967" s="1">
        <f>(AI1967+AK1967+AJ1967)*(0.75+0.25*AL1967)</f>
        <v>1</v>
      </c>
      <c r="AN1967">
        <v>0</v>
      </c>
      <c r="AO1967">
        <v>0</v>
      </c>
      <c r="AP1967">
        <v>0</v>
      </c>
      <c r="AQ1967">
        <v>0.5</v>
      </c>
      <c r="AR1967">
        <v>0</v>
      </c>
      <c r="AS1967">
        <f>IF(AR1967&gt;0.75,AR1967,0)</f>
        <v>0</v>
      </c>
      <c r="AT1967">
        <v>0</v>
      </c>
      <c r="AU1967">
        <v>0</v>
      </c>
      <c r="AV1967">
        <v>0</v>
      </c>
      <c r="AW1967">
        <v>0</v>
      </c>
      <c r="AX1967">
        <v>1</v>
      </c>
      <c r="AY1967">
        <v>133440</v>
      </c>
    </row>
    <row r="1968" spans="1:51" ht="12.75" customHeight="1" x14ac:dyDescent="0.2">
      <c r="A1968" t="s">
        <v>52</v>
      </c>
      <c r="B1968">
        <v>2012</v>
      </c>
      <c r="E1968">
        <v>0</v>
      </c>
      <c r="F1968">
        <v>0</v>
      </c>
      <c r="G1968">
        <v>1</v>
      </c>
      <c r="H1968">
        <v>1</v>
      </c>
      <c r="I1968" s="1">
        <f>G1968+H1968</f>
        <v>2</v>
      </c>
      <c r="J1968">
        <v>0</v>
      </c>
      <c r="K1968">
        <v>1</v>
      </c>
      <c r="L1968">
        <v>0</v>
      </c>
      <c r="M1968">
        <v>0</v>
      </c>
      <c r="N1968">
        <v>2</v>
      </c>
      <c r="O1968">
        <v>1</v>
      </c>
      <c r="P1968">
        <v>1</v>
      </c>
      <c r="Q1968">
        <v>1</v>
      </c>
      <c r="R1968">
        <v>2</v>
      </c>
      <c r="S1968">
        <v>1</v>
      </c>
      <c r="T1968">
        <v>0</v>
      </c>
      <c r="U1968">
        <v>1</v>
      </c>
      <c r="V1968">
        <v>0</v>
      </c>
      <c r="W1968">
        <v>0</v>
      </c>
      <c r="X1968">
        <v>1</v>
      </c>
      <c r="Y1968">
        <v>1</v>
      </c>
      <c r="Z1968">
        <v>1</v>
      </c>
      <c r="AA1968">
        <v>0</v>
      </c>
      <c r="AB1968">
        <v>0</v>
      </c>
      <c r="AC1968">
        <v>495</v>
      </c>
      <c r="AD1968">
        <f>AC1968/AY1968</f>
        <v>4.0121255349500713E-3</v>
      </c>
      <c r="AE1968">
        <v>341.14600000000002</v>
      </c>
      <c r="AF1968">
        <f>AE1968/AY1968</f>
        <v>2.7650920762547011E-3</v>
      </c>
      <c r="AG1968">
        <f>LN(AE1968+1)/LN(AY1968)</f>
        <v>0.49776009445803204</v>
      </c>
      <c r="AH1968">
        <v>1</v>
      </c>
      <c r="AI1968">
        <v>0</v>
      </c>
      <c r="AJ1968">
        <v>1</v>
      </c>
      <c r="AK1968">
        <v>1</v>
      </c>
      <c r="AL1968">
        <v>0</v>
      </c>
      <c r="AM1968" s="1">
        <f>(AI1968+AK1968+AJ1968)*(0.75+0.25*AL1968)</f>
        <v>1.5</v>
      </c>
      <c r="AN1968">
        <v>0</v>
      </c>
      <c r="AO1968">
        <v>0</v>
      </c>
      <c r="AP1968">
        <v>0</v>
      </c>
      <c r="AQ1968">
        <v>0</v>
      </c>
      <c r="AR1968">
        <v>2.25</v>
      </c>
      <c r="AS1968">
        <f>IF(AR1968&gt;0.75,AR1968,0)</f>
        <v>2.25</v>
      </c>
      <c r="AT1968">
        <v>0</v>
      </c>
      <c r="AU1968">
        <v>0</v>
      </c>
      <c r="AV1968">
        <v>1</v>
      </c>
      <c r="AW1968">
        <v>0</v>
      </c>
      <c r="AX1968">
        <v>1</v>
      </c>
      <c r="AY1968">
        <v>123376</v>
      </c>
    </row>
    <row r="1969" spans="1:51" ht="12.75" customHeight="1" x14ac:dyDescent="0.2">
      <c r="A1969" t="s">
        <v>53</v>
      </c>
      <c r="B1969">
        <v>2012</v>
      </c>
      <c r="E1969">
        <v>0</v>
      </c>
      <c r="F1969">
        <v>0</v>
      </c>
      <c r="G1969">
        <v>1</v>
      </c>
      <c r="H1969">
        <v>1</v>
      </c>
      <c r="I1969" s="1">
        <f>G1969+H1969</f>
        <v>2</v>
      </c>
      <c r="J1969">
        <v>0</v>
      </c>
      <c r="K1969">
        <v>1</v>
      </c>
      <c r="L1969">
        <v>0</v>
      </c>
      <c r="M1969">
        <v>0</v>
      </c>
      <c r="N1969">
        <v>2</v>
      </c>
      <c r="O1969">
        <v>1</v>
      </c>
      <c r="P1969">
        <v>1</v>
      </c>
      <c r="Q1969">
        <v>1</v>
      </c>
      <c r="R1969">
        <v>0</v>
      </c>
      <c r="S1969">
        <v>1</v>
      </c>
      <c r="T1969">
        <v>1</v>
      </c>
      <c r="U1969">
        <v>1</v>
      </c>
      <c r="V1969">
        <v>0</v>
      </c>
      <c r="W1969">
        <v>0</v>
      </c>
      <c r="X1969">
        <v>0</v>
      </c>
      <c r="Y1969">
        <v>1</v>
      </c>
      <c r="Z1969">
        <v>1</v>
      </c>
      <c r="AA1969">
        <v>0</v>
      </c>
      <c r="AB1969">
        <v>0</v>
      </c>
      <c r="AC1969">
        <v>463</v>
      </c>
      <c r="AD1969">
        <f>AC1969/AY1969</f>
        <v>3.0008036709615535E-3</v>
      </c>
      <c r="AE1969">
        <v>0</v>
      </c>
      <c r="AF1969">
        <f>AE1969/AY1969</f>
        <v>0</v>
      </c>
      <c r="AG1969">
        <f>LN(AE1969+1)/LN(AY1969)</f>
        <v>0</v>
      </c>
      <c r="AH1969">
        <v>0</v>
      </c>
      <c r="AI1969">
        <v>1</v>
      </c>
      <c r="AJ1969">
        <v>1</v>
      </c>
      <c r="AK1969">
        <v>1</v>
      </c>
      <c r="AL1969">
        <v>1</v>
      </c>
      <c r="AM1969" s="1">
        <f>(AI1969+AK1969+AJ1969)*(0.75+0.25*AL1969)</f>
        <v>3</v>
      </c>
      <c r="AN1969">
        <v>0</v>
      </c>
      <c r="AO1969">
        <v>0</v>
      </c>
      <c r="AP1969">
        <v>0</v>
      </c>
      <c r="AQ1969">
        <v>0</v>
      </c>
      <c r="AR1969">
        <v>0</v>
      </c>
      <c r="AS1969">
        <f>IF(AR1969&gt;0.75,AR1969,0)</f>
        <v>0</v>
      </c>
      <c r="AT1969">
        <v>0</v>
      </c>
      <c r="AU1969">
        <v>0</v>
      </c>
      <c r="AV1969">
        <v>0.5</v>
      </c>
      <c r="AW1969">
        <v>0</v>
      </c>
      <c r="AX1969">
        <v>1</v>
      </c>
      <c r="AY1969">
        <v>154292</v>
      </c>
    </row>
    <row r="1970" spans="1:51" ht="12.75" customHeight="1" x14ac:dyDescent="0.2">
      <c r="A1970" t="s">
        <v>54</v>
      </c>
      <c r="B1970">
        <v>2012</v>
      </c>
      <c r="E1970">
        <v>0</v>
      </c>
      <c r="F1970">
        <v>0</v>
      </c>
      <c r="G1970">
        <v>1</v>
      </c>
      <c r="H1970">
        <v>1</v>
      </c>
      <c r="I1970" s="1">
        <f>G1970+H1970</f>
        <v>2</v>
      </c>
      <c r="J1970">
        <v>1</v>
      </c>
      <c r="K1970">
        <v>1</v>
      </c>
      <c r="L1970">
        <v>1</v>
      </c>
      <c r="M1970">
        <v>0</v>
      </c>
      <c r="N1970">
        <v>2</v>
      </c>
      <c r="O1970">
        <v>1</v>
      </c>
      <c r="P1970">
        <v>1</v>
      </c>
      <c r="Q1970">
        <v>1</v>
      </c>
      <c r="R1970">
        <v>0</v>
      </c>
      <c r="S1970">
        <v>0</v>
      </c>
      <c r="T1970">
        <v>1</v>
      </c>
      <c r="U1970">
        <v>1</v>
      </c>
      <c r="V1970">
        <v>1</v>
      </c>
      <c r="W1970">
        <v>1</v>
      </c>
      <c r="X1970">
        <v>1</v>
      </c>
      <c r="Y1970">
        <v>1</v>
      </c>
      <c r="Z1970">
        <v>1</v>
      </c>
      <c r="AA1970">
        <v>1</v>
      </c>
      <c r="AB1970">
        <v>0</v>
      </c>
      <c r="AC1970">
        <v>736814</v>
      </c>
      <c r="AD1970">
        <f>AC1970/AY1970</f>
        <v>4.0703008474108122</v>
      </c>
      <c r="AE1970">
        <v>3014.6750000000002</v>
      </c>
      <c r="AF1970">
        <f>AE1970/AY1970</f>
        <v>1.6653638784236171E-2</v>
      </c>
      <c r="AG1970">
        <f>LN(AE1970+1)/LN(AY1970)</f>
        <v>0.66176536955513521</v>
      </c>
      <c r="AH1970">
        <v>0</v>
      </c>
      <c r="AI1970">
        <v>1</v>
      </c>
      <c r="AJ1970">
        <v>1</v>
      </c>
      <c r="AK1970">
        <v>1</v>
      </c>
      <c r="AL1970">
        <v>0</v>
      </c>
      <c r="AM1970" s="1">
        <f>(AI1970+AK1970+AJ1970)*(0.75+0.25*AL1970)</f>
        <v>2.25</v>
      </c>
      <c r="AN1970">
        <v>0</v>
      </c>
      <c r="AO1970">
        <v>0</v>
      </c>
      <c r="AP1970">
        <v>0.75</v>
      </c>
      <c r="AQ1970">
        <v>1</v>
      </c>
      <c r="AR1970">
        <v>2.25</v>
      </c>
      <c r="AS1970">
        <f>IF(AR1970&gt;0.75,AR1970,0)</f>
        <v>2.25</v>
      </c>
      <c r="AT1970">
        <v>0</v>
      </c>
      <c r="AU1970">
        <v>0</v>
      </c>
      <c r="AV1970">
        <v>0</v>
      </c>
      <c r="AW1970">
        <v>0</v>
      </c>
      <c r="AX1970">
        <v>1</v>
      </c>
      <c r="AY1970">
        <v>181022</v>
      </c>
    </row>
    <row r="1971" spans="1:51" ht="12.75" customHeight="1" x14ac:dyDescent="0.2">
      <c r="A1971" t="s">
        <v>55</v>
      </c>
      <c r="B1971">
        <v>2012</v>
      </c>
      <c r="E1971">
        <v>0</v>
      </c>
      <c r="F1971">
        <v>0</v>
      </c>
      <c r="G1971">
        <v>1</v>
      </c>
      <c r="H1971">
        <v>1</v>
      </c>
      <c r="I1971" s="1">
        <f>G1971+H1971</f>
        <v>2</v>
      </c>
      <c r="J1971">
        <v>0</v>
      </c>
      <c r="K1971">
        <v>1</v>
      </c>
      <c r="L1971">
        <v>1</v>
      </c>
      <c r="M1971">
        <v>0</v>
      </c>
      <c r="N1971">
        <v>2</v>
      </c>
      <c r="O1971">
        <v>1</v>
      </c>
      <c r="P1971">
        <v>1</v>
      </c>
      <c r="Q1971">
        <v>1</v>
      </c>
      <c r="R1971">
        <v>2</v>
      </c>
      <c r="S1971">
        <v>0</v>
      </c>
      <c r="T1971">
        <v>1</v>
      </c>
      <c r="U1971">
        <v>1</v>
      </c>
      <c r="V1971">
        <v>0</v>
      </c>
      <c r="W1971">
        <v>1</v>
      </c>
      <c r="X1971">
        <v>0</v>
      </c>
      <c r="Y1971">
        <v>1</v>
      </c>
      <c r="Z1971">
        <v>1</v>
      </c>
      <c r="AA1971">
        <v>0</v>
      </c>
      <c r="AB1971">
        <v>0</v>
      </c>
      <c r="AC1971">
        <v>29341</v>
      </c>
      <c r="AD1971">
        <f>AC1971/AY1971</f>
        <v>0.56179861335825021</v>
      </c>
      <c r="AE1971">
        <v>610.21699999999998</v>
      </c>
      <c r="AF1971">
        <f>AE1971/AY1971</f>
        <v>1.1683959798494644E-2</v>
      </c>
      <c r="AG1971">
        <f>LN(AE1971+1)/LN(AY1971)</f>
        <v>0.59055910925515565</v>
      </c>
      <c r="AH1971">
        <v>1</v>
      </c>
      <c r="AI1971">
        <v>0</v>
      </c>
      <c r="AJ1971">
        <v>1</v>
      </c>
      <c r="AK1971">
        <v>1</v>
      </c>
      <c r="AL1971">
        <v>1</v>
      </c>
      <c r="AM1971" s="1">
        <f>(AI1971+AK1971+AJ1971)*(0.75+0.25*AL1971)</f>
        <v>2</v>
      </c>
      <c r="AN1971">
        <v>0</v>
      </c>
      <c r="AO1971">
        <v>0</v>
      </c>
      <c r="AP1971">
        <v>0</v>
      </c>
      <c r="AQ1971">
        <v>0</v>
      </c>
      <c r="AR1971">
        <v>0</v>
      </c>
      <c r="AS1971">
        <f>IF(AR1971&gt;0.75,AR1971,0)</f>
        <v>0</v>
      </c>
      <c r="AT1971">
        <v>0</v>
      </c>
      <c r="AU1971">
        <v>0</v>
      </c>
      <c r="AV1971">
        <v>0</v>
      </c>
      <c r="AW1971">
        <v>2</v>
      </c>
      <c r="AX1971">
        <v>1</v>
      </c>
      <c r="AY1971">
        <v>52226.9</v>
      </c>
    </row>
    <row r="1972" spans="1:51" ht="12.75" customHeight="1" x14ac:dyDescent="0.2">
      <c r="A1972" t="s">
        <v>56</v>
      </c>
      <c r="B1972">
        <v>2012</v>
      </c>
      <c r="E1972">
        <v>0</v>
      </c>
      <c r="F1972">
        <v>0</v>
      </c>
      <c r="G1972">
        <v>1</v>
      </c>
      <c r="H1972">
        <v>1</v>
      </c>
      <c r="I1972" s="1">
        <f>G1972+H1972</f>
        <v>2</v>
      </c>
      <c r="J1972">
        <v>1</v>
      </c>
      <c r="K1972">
        <v>1</v>
      </c>
      <c r="L1972">
        <v>1</v>
      </c>
      <c r="M1972">
        <v>1</v>
      </c>
      <c r="N1972">
        <v>2</v>
      </c>
      <c r="O1972">
        <v>1</v>
      </c>
      <c r="P1972">
        <v>1</v>
      </c>
      <c r="Q1972">
        <v>1</v>
      </c>
      <c r="R1972">
        <v>2</v>
      </c>
      <c r="S1972">
        <v>1</v>
      </c>
      <c r="T1972">
        <v>0</v>
      </c>
      <c r="U1972">
        <v>1</v>
      </c>
      <c r="V1972">
        <v>0</v>
      </c>
      <c r="W1972">
        <v>1</v>
      </c>
      <c r="X1972">
        <v>1</v>
      </c>
      <c r="Y1972">
        <v>1</v>
      </c>
      <c r="Z1972">
        <v>1</v>
      </c>
      <c r="AA1972">
        <v>0.25</v>
      </c>
      <c r="AB1972">
        <v>0</v>
      </c>
      <c r="AC1972">
        <v>82012</v>
      </c>
      <c r="AD1972">
        <f>AC1972/AY1972</f>
        <v>0.26412627253198839</v>
      </c>
      <c r="AE1972">
        <v>377.81400000000002</v>
      </c>
      <c r="AF1972">
        <f>AE1972/AY1972</f>
        <v>1.2167805141979305E-3</v>
      </c>
      <c r="AG1972">
        <f>LN(AE1972+1)/LN(AY1972)</f>
        <v>0.46948199724326589</v>
      </c>
      <c r="AH1972">
        <v>0</v>
      </c>
      <c r="AI1972">
        <v>0</v>
      </c>
      <c r="AJ1972">
        <v>1</v>
      </c>
      <c r="AK1972">
        <v>1</v>
      </c>
      <c r="AL1972">
        <v>1</v>
      </c>
      <c r="AM1972" s="1">
        <f>(AI1972+AK1972+AJ1972)*(0.75+0.25*AL1972)</f>
        <v>2</v>
      </c>
      <c r="AN1972">
        <v>0</v>
      </c>
      <c r="AO1972">
        <v>0</v>
      </c>
      <c r="AP1972">
        <v>0</v>
      </c>
      <c r="AQ1972">
        <v>1</v>
      </c>
      <c r="AR1972">
        <v>1</v>
      </c>
      <c r="AS1972">
        <f>IF(AR1972&gt;0.75,AR1972,0)</f>
        <v>1</v>
      </c>
      <c r="AT1972">
        <v>0</v>
      </c>
      <c r="AU1972">
        <v>0.5</v>
      </c>
      <c r="AV1972">
        <v>0.75</v>
      </c>
      <c r="AW1972">
        <v>0</v>
      </c>
      <c r="AX1972">
        <v>1</v>
      </c>
      <c r="AY1972">
        <v>310503</v>
      </c>
    </row>
    <row r="1973" spans="1:51" ht="12.75" customHeight="1" x14ac:dyDescent="0.2">
      <c r="A1973" t="s">
        <v>57</v>
      </c>
      <c r="B1973">
        <v>2012</v>
      </c>
      <c r="E1973">
        <v>0</v>
      </c>
      <c r="F1973">
        <v>0</v>
      </c>
      <c r="G1973">
        <v>1</v>
      </c>
      <c r="H1973">
        <v>0</v>
      </c>
      <c r="I1973" s="1">
        <f>G1973+H1973</f>
        <v>1</v>
      </c>
      <c r="J1973">
        <v>1</v>
      </c>
      <c r="K1973">
        <v>1</v>
      </c>
      <c r="L1973">
        <v>1</v>
      </c>
      <c r="M1973">
        <v>0</v>
      </c>
      <c r="N1973">
        <v>2</v>
      </c>
      <c r="O1973">
        <v>1</v>
      </c>
      <c r="P1973">
        <v>1</v>
      </c>
      <c r="Q1973">
        <v>1</v>
      </c>
      <c r="R1973">
        <v>2</v>
      </c>
      <c r="S1973">
        <v>1</v>
      </c>
      <c r="T1973">
        <v>0</v>
      </c>
      <c r="U1973">
        <v>0</v>
      </c>
      <c r="V1973">
        <v>0</v>
      </c>
      <c r="W1973">
        <v>0</v>
      </c>
      <c r="X1973">
        <v>1</v>
      </c>
      <c r="Y1973">
        <v>1</v>
      </c>
      <c r="Z1973">
        <v>1</v>
      </c>
      <c r="AA1973">
        <v>0</v>
      </c>
      <c r="AB1973">
        <v>0</v>
      </c>
      <c r="AC1973">
        <v>5634</v>
      </c>
      <c r="AD1973">
        <f>AC1973/AY1973</f>
        <v>1.5377518908016016E-2</v>
      </c>
      <c r="AE1973">
        <v>0</v>
      </c>
      <c r="AF1973">
        <f>AE1973/AY1973</f>
        <v>0</v>
      </c>
      <c r="AG1973">
        <f>LN(AE1973+1)/LN(AY1973)</f>
        <v>0</v>
      </c>
      <c r="AH1973">
        <v>1</v>
      </c>
      <c r="AI1973">
        <v>0</v>
      </c>
      <c r="AJ1973">
        <v>0</v>
      </c>
      <c r="AK1973">
        <v>0</v>
      </c>
      <c r="AL1973">
        <v>0</v>
      </c>
      <c r="AM1973" s="1">
        <f>(AI1973+AK1973+AJ1973)*(0.75+0.25*AL1973)</f>
        <v>0</v>
      </c>
      <c r="AN1973">
        <v>0</v>
      </c>
      <c r="AO1973">
        <v>0</v>
      </c>
      <c r="AP1973">
        <v>0</v>
      </c>
      <c r="AQ1973">
        <v>1</v>
      </c>
      <c r="AR1973">
        <v>0</v>
      </c>
      <c r="AS1973">
        <f>IF(AR1973&gt;0.75,AR1973,0)</f>
        <v>0</v>
      </c>
      <c r="AT1973">
        <v>0</v>
      </c>
      <c r="AU1973">
        <v>0.5</v>
      </c>
      <c r="AV1973">
        <v>0</v>
      </c>
      <c r="AW1973">
        <v>0</v>
      </c>
      <c r="AX1973">
        <v>1</v>
      </c>
      <c r="AY1973">
        <v>366379</v>
      </c>
    </row>
    <row r="1974" spans="1:51" ht="12.75" customHeight="1" x14ac:dyDescent="0.2">
      <c r="A1974" t="s">
        <v>58</v>
      </c>
      <c r="B1974">
        <v>2012</v>
      </c>
      <c r="E1974">
        <v>0</v>
      </c>
      <c r="F1974">
        <v>0</v>
      </c>
      <c r="G1974">
        <v>1</v>
      </c>
      <c r="H1974">
        <v>1</v>
      </c>
      <c r="I1974" s="1">
        <f>G1974+H1974</f>
        <v>2</v>
      </c>
      <c r="J1974">
        <v>0</v>
      </c>
      <c r="K1974">
        <v>1</v>
      </c>
      <c r="L1974">
        <v>0</v>
      </c>
      <c r="M1974">
        <v>0</v>
      </c>
      <c r="N1974">
        <v>2</v>
      </c>
      <c r="O1974">
        <v>1</v>
      </c>
      <c r="P1974">
        <v>0</v>
      </c>
      <c r="Q1974">
        <v>1</v>
      </c>
      <c r="R1974">
        <v>0</v>
      </c>
      <c r="S1974">
        <v>1</v>
      </c>
      <c r="T1974">
        <v>1</v>
      </c>
      <c r="U1974">
        <v>1</v>
      </c>
      <c r="V1974">
        <v>0</v>
      </c>
      <c r="W1974">
        <v>0</v>
      </c>
      <c r="X1974">
        <v>1</v>
      </c>
      <c r="Y1974">
        <v>1</v>
      </c>
      <c r="Z1974">
        <v>1</v>
      </c>
      <c r="AA1974">
        <v>0</v>
      </c>
      <c r="AB1974">
        <v>0</v>
      </c>
      <c r="AC1974">
        <v>297196</v>
      </c>
      <c r="AD1974">
        <f>AC1974/AY1974</f>
        <v>0.79441018526686069</v>
      </c>
      <c r="AE1974">
        <v>1416.7339999999999</v>
      </c>
      <c r="AF1974">
        <f>AE1974/AY1974</f>
        <v>3.7869551387429866E-3</v>
      </c>
      <c r="AG1974">
        <f>LN(AE1974+1)/LN(AY1974)</f>
        <v>0.56551153730248216</v>
      </c>
      <c r="AH1974">
        <v>0</v>
      </c>
      <c r="AI1974">
        <v>1</v>
      </c>
      <c r="AJ1974">
        <v>1</v>
      </c>
      <c r="AK1974">
        <v>1</v>
      </c>
      <c r="AL1974">
        <v>1</v>
      </c>
      <c r="AM1974" s="1">
        <f>(AI1974+AK1974+AJ1974)*(0.75+0.25*AL1974)</f>
        <v>3</v>
      </c>
      <c r="AN1974">
        <v>0</v>
      </c>
      <c r="AO1974">
        <v>0</v>
      </c>
      <c r="AP1974">
        <v>0</v>
      </c>
      <c r="AQ1974">
        <v>0</v>
      </c>
      <c r="AR1974">
        <v>1</v>
      </c>
      <c r="AS1974">
        <f>IF(AR1974&gt;0.75,AR1974,0)</f>
        <v>1</v>
      </c>
      <c r="AT1974">
        <v>0</v>
      </c>
      <c r="AU1974">
        <v>0.5</v>
      </c>
      <c r="AV1974">
        <v>0</v>
      </c>
      <c r="AW1974">
        <v>0</v>
      </c>
      <c r="AX1974">
        <v>1</v>
      </c>
      <c r="AY1974">
        <v>374109</v>
      </c>
    </row>
    <row r="1975" spans="1:51" ht="12.75" customHeight="1" x14ac:dyDescent="0.2">
      <c r="A1975" t="s">
        <v>59</v>
      </c>
      <c r="B1975">
        <v>2012</v>
      </c>
      <c r="E1975">
        <v>0</v>
      </c>
      <c r="F1975">
        <v>0</v>
      </c>
      <c r="G1975">
        <v>1</v>
      </c>
      <c r="H1975">
        <v>1</v>
      </c>
      <c r="I1975" s="1">
        <f>G1975+H1975</f>
        <v>2</v>
      </c>
      <c r="J1975">
        <v>0</v>
      </c>
      <c r="K1975">
        <v>1</v>
      </c>
      <c r="L1975">
        <v>0</v>
      </c>
      <c r="M1975">
        <v>0</v>
      </c>
      <c r="N1975">
        <v>2</v>
      </c>
      <c r="O1975">
        <v>1</v>
      </c>
      <c r="P1975">
        <v>0</v>
      </c>
      <c r="Q1975">
        <v>1</v>
      </c>
      <c r="R1975">
        <v>2</v>
      </c>
      <c r="S1975">
        <v>1</v>
      </c>
      <c r="T1975">
        <v>1</v>
      </c>
      <c r="U1975">
        <v>0</v>
      </c>
      <c r="V1975">
        <v>0</v>
      </c>
      <c r="W1975">
        <v>0</v>
      </c>
      <c r="X1975">
        <v>0</v>
      </c>
      <c r="Y1975">
        <v>1</v>
      </c>
      <c r="Z1975">
        <v>1</v>
      </c>
      <c r="AA1975">
        <v>0</v>
      </c>
      <c r="AB1975">
        <v>0</v>
      </c>
      <c r="AC1975">
        <v>57261</v>
      </c>
      <c r="AD1975">
        <f>AC1975/AY1975</f>
        <v>0.23123611840245528</v>
      </c>
      <c r="AE1975">
        <v>0</v>
      </c>
      <c r="AF1975">
        <f>AE1975/AY1975</f>
        <v>0</v>
      </c>
      <c r="AG1975">
        <f>LN(AE1975+1)/LN(AY1975)</f>
        <v>0</v>
      </c>
      <c r="AH1975">
        <v>1</v>
      </c>
      <c r="AI1975">
        <v>0</v>
      </c>
      <c r="AJ1975">
        <v>1</v>
      </c>
      <c r="AK1975">
        <v>1</v>
      </c>
      <c r="AL1975">
        <v>1</v>
      </c>
      <c r="AM1975" s="1">
        <f>(AI1975+AK1975+AJ1975)*(0.75+0.25*AL1975)</f>
        <v>2</v>
      </c>
      <c r="AN1975">
        <v>0</v>
      </c>
      <c r="AO1975">
        <v>0</v>
      </c>
      <c r="AP1975">
        <v>0</v>
      </c>
      <c r="AQ1975">
        <v>0</v>
      </c>
      <c r="AR1975">
        <v>0.75</v>
      </c>
      <c r="AS1975">
        <f>IF(AR1975&gt;0.75,AR1975,0)</f>
        <v>0</v>
      </c>
      <c r="AT1975">
        <v>0</v>
      </c>
      <c r="AU1975">
        <v>0</v>
      </c>
      <c r="AV1975">
        <v>0</v>
      </c>
      <c r="AW1975">
        <v>0</v>
      </c>
      <c r="AX1975">
        <v>1</v>
      </c>
      <c r="AY1975">
        <v>247630</v>
      </c>
    </row>
    <row r="1976" spans="1:51" ht="12.75" customHeight="1" x14ac:dyDescent="0.2">
      <c r="A1976" t="s">
        <v>60</v>
      </c>
      <c r="B1976">
        <v>2012</v>
      </c>
      <c r="E1976">
        <v>0</v>
      </c>
      <c r="F1976">
        <v>0</v>
      </c>
      <c r="G1976">
        <v>1</v>
      </c>
      <c r="H1976">
        <v>1</v>
      </c>
      <c r="I1976" s="1">
        <f>G1976+H1976</f>
        <v>2</v>
      </c>
      <c r="J1976">
        <v>1</v>
      </c>
      <c r="K1976">
        <v>1</v>
      </c>
      <c r="L1976">
        <v>0</v>
      </c>
      <c r="M1976">
        <v>0</v>
      </c>
      <c r="N1976">
        <v>0</v>
      </c>
      <c r="O1976">
        <v>0</v>
      </c>
      <c r="P1976">
        <v>1</v>
      </c>
      <c r="Q1976">
        <v>1</v>
      </c>
      <c r="R1976">
        <v>0</v>
      </c>
      <c r="S1976">
        <v>0</v>
      </c>
      <c r="T1976">
        <v>0</v>
      </c>
      <c r="U1976">
        <v>0</v>
      </c>
      <c r="V1976">
        <v>0</v>
      </c>
      <c r="W1976">
        <v>0</v>
      </c>
      <c r="X1976">
        <v>1</v>
      </c>
      <c r="Y1976">
        <v>0</v>
      </c>
      <c r="Z1976">
        <v>1</v>
      </c>
      <c r="AA1976">
        <v>0</v>
      </c>
      <c r="AB1976">
        <v>0</v>
      </c>
      <c r="AC1976">
        <v>187409</v>
      </c>
      <c r="AD1976">
        <f>AC1976/AY1976</f>
        <v>1.9157792727544087</v>
      </c>
      <c r="AE1976">
        <v>2251.09</v>
      </c>
      <c r="AF1976">
        <f>AE1976/AY1976</f>
        <v>2.3011656660591125E-2</v>
      </c>
      <c r="AG1976">
        <f>LN(AE1976+1)/LN(AY1976)</f>
        <v>0.67180096369392228</v>
      </c>
      <c r="AH1976">
        <v>0</v>
      </c>
      <c r="AI1976">
        <v>1</v>
      </c>
      <c r="AJ1976">
        <v>1</v>
      </c>
      <c r="AK1976">
        <v>1</v>
      </c>
      <c r="AL1976">
        <v>0</v>
      </c>
      <c r="AM1976" s="1">
        <f>(AI1976+AK1976+AJ1976)*(0.75+0.25*AL1976)</f>
        <v>2.25</v>
      </c>
      <c r="AN1976">
        <v>0</v>
      </c>
      <c r="AO1976">
        <v>0</v>
      </c>
      <c r="AP1976">
        <v>0</v>
      </c>
      <c r="AQ1976">
        <v>0</v>
      </c>
      <c r="AR1976">
        <v>0</v>
      </c>
      <c r="AS1976">
        <f>IF(AR1976&gt;0.75,AR1976,0)</f>
        <v>0</v>
      </c>
      <c r="AT1976">
        <v>0</v>
      </c>
      <c r="AU1976">
        <v>0</v>
      </c>
      <c r="AV1976">
        <v>0</v>
      </c>
      <c r="AW1976">
        <v>0</v>
      </c>
      <c r="AX1976">
        <v>1</v>
      </c>
      <c r="AY1976">
        <v>97823.9</v>
      </c>
    </row>
    <row r="1977" spans="1:51" x14ac:dyDescent="0.2">
      <c r="A1977" t="s">
        <v>61</v>
      </c>
      <c r="B1977">
        <v>2012</v>
      </c>
      <c r="E1977">
        <v>0</v>
      </c>
      <c r="F1977">
        <v>0</v>
      </c>
      <c r="G1977">
        <v>1</v>
      </c>
      <c r="H1977">
        <v>0</v>
      </c>
      <c r="I1977" s="1">
        <f>G1977+H1977</f>
        <v>1</v>
      </c>
      <c r="J1977">
        <v>1</v>
      </c>
      <c r="K1977">
        <v>1</v>
      </c>
      <c r="L1977">
        <v>0</v>
      </c>
      <c r="M1977">
        <v>0</v>
      </c>
      <c r="N1977">
        <v>0</v>
      </c>
      <c r="O1977">
        <v>0</v>
      </c>
      <c r="P1977">
        <v>1</v>
      </c>
      <c r="Q1977">
        <v>1</v>
      </c>
      <c r="R1977">
        <v>1</v>
      </c>
      <c r="S1977">
        <v>0</v>
      </c>
      <c r="T1977">
        <v>0</v>
      </c>
      <c r="U1977">
        <v>1</v>
      </c>
      <c r="V1977">
        <v>0</v>
      </c>
      <c r="W1977">
        <v>0</v>
      </c>
      <c r="X1977">
        <v>1</v>
      </c>
      <c r="Y1977">
        <v>0</v>
      </c>
      <c r="Z1977">
        <v>1</v>
      </c>
      <c r="AA1977">
        <v>0</v>
      </c>
      <c r="AB1977">
        <v>0</v>
      </c>
      <c r="AC1977">
        <v>448555</v>
      </c>
      <c r="AD1977">
        <f>AC1977/AY1977</f>
        <v>1.9153056213838895</v>
      </c>
      <c r="AE1977">
        <v>1768.904</v>
      </c>
      <c r="AF1977">
        <f>AE1977/AY1977</f>
        <v>7.5531245329746579E-3</v>
      </c>
      <c r="AG1977">
        <f>LN(AE1977+1)/LN(AY1977)</f>
        <v>0.60487992564205162</v>
      </c>
      <c r="AH1977">
        <v>1</v>
      </c>
      <c r="AI1977">
        <v>1</v>
      </c>
      <c r="AJ1977">
        <v>1</v>
      </c>
      <c r="AK1977">
        <v>1</v>
      </c>
      <c r="AL1977">
        <v>0</v>
      </c>
      <c r="AM1977" s="1">
        <f>(AI1977+AK1977+AJ1977)*(0.75+0.25*AL1977)</f>
        <v>2.25</v>
      </c>
      <c r="AN1977">
        <v>0</v>
      </c>
      <c r="AO1977">
        <v>0</v>
      </c>
      <c r="AP1977">
        <v>0.5</v>
      </c>
      <c r="AQ1977">
        <v>0</v>
      </c>
      <c r="AR1977">
        <v>0.5</v>
      </c>
      <c r="AS1977">
        <f>IF(AR1977&gt;0.75,AR1977,0)</f>
        <v>0</v>
      </c>
      <c r="AT1977">
        <v>0</v>
      </c>
      <c r="AU1977">
        <v>0</v>
      </c>
      <c r="AV1977">
        <v>0</v>
      </c>
      <c r="AW1977">
        <v>0</v>
      </c>
      <c r="AX1977">
        <v>1</v>
      </c>
      <c r="AY1977">
        <v>234195</v>
      </c>
    </row>
    <row r="1978" spans="1:51" ht="12.75" customHeight="1" x14ac:dyDescent="0.2">
      <c r="A1978" t="s">
        <v>62</v>
      </c>
      <c r="B1978">
        <v>2012</v>
      </c>
      <c r="E1978">
        <v>0</v>
      </c>
      <c r="F1978">
        <v>0</v>
      </c>
      <c r="G1978">
        <v>1</v>
      </c>
      <c r="H1978">
        <v>0</v>
      </c>
      <c r="I1978" s="1">
        <f>G1978+H1978</f>
        <v>1</v>
      </c>
      <c r="J1978">
        <v>0</v>
      </c>
      <c r="K1978">
        <v>1</v>
      </c>
      <c r="L1978">
        <v>0</v>
      </c>
      <c r="M1978">
        <v>0</v>
      </c>
      <c r="N1978">
        <v>0</v>
      </c>
      <c r="O1978">
        <v>1</v>
      </c>
      <c r="P1978">
        <v>1</v>
      </c>
      <c r="Q1978">
        <v>1</v>
      </c>
      <c r="R1978">
        <v>0</v>
      </c>
      <c r="S1978">
        <v>0</v>
      </c>
      <c r="T1978">
        <v>1</v>
      </c>
      <c r="U1978">
        <v>0</v>
      </c>
      <c r="V1978">
        <v>1</v>
      </c>
      <c r="W1978">
        <v>0</v>
      </c>
      <c r="X1978">
        <v>0</v>
      </c>
      <c r="Y1978">
        <v>1</v>
      </c>
      <c r="Z1978">
        <v>1</v>
      </c>
      <c r="AA1978">
        <v>1</v>
      </c>
      <c r="AB1978">
        <v>0.5</v>
      </c>
      <c r="AC1978">
        <v>58051</v>
      </c>
      <c r="AD1978">
        <f>AC1978/AY1978</f>
        <v>1.5261117026170854</v>
      </c>
      <c r="AE1978">
        <v>0</v>
      </c>
      <c r="AF1978">
        <f>AE1978/AY1978</f>
        <v>0</v>
      </c>
      <c r="AG1978">
        <f>LN(AE1978+1)/LN(AY1978)</f>
        <v>0</v>
      </c>
      <c r="AH1978">
        <v>0</v>
      </c>
      <c r="AI1978">
        <v>0</v>
      </c>
      <c r="AJ1978">
        <v>1</v>
      </c>
      <c r="AK1978">
        <v>1</v>
      </c>
      <c r="AL1978">
        <v>0</v>
      </c>
      <c r="AM1978" s="1">
        <f>(AI1978+AK1978+AJ1978)*(0.75+0.25*AL1978)</f>
        <v>1.5</v>
      </c>
      <c r="AN1978">
        <v>0</v>
      </c>
      <c r="AO1978">
        <v>1</v>
      </c>
      <c r="AP1978">
        <v>0</v>
      </c>
      <c r="AQ1978">
        <v>1</v>
      </c>
      <c r="AR1978">
        <v>0</v>
      </c>
      <c r="AS1978">
        <f>IF(AR1978&gt;0.75,AR1978,0)</f>
        <v>0</v>
      </c>
      <c r="AT1978">
        <v>0</v>
      </c>
      <c r="AU1978">
        <v>0.5</v>
      </c>
      <c r="AV1978">
        <v>0</v>
      </c>
      <c r="AW1978">
        <v>0</v>
      </c>
      <c r="AX1978">
        <v>1</v>
      </c>
      <c r="AY1978">
        <v>38038.5</v>
      </c>
    </row>
    <row r="1979" spans="1:51" ht="12.75" customHeight="1" x14ac:dyDescent="0.2">
      <c r="A1979" t="s">
        <v>64</v>
      </c>
      <c r="B1979">
        <v>2012</v>
      </c>
      <c r="E1979">
        <v>0</v>
      </c>
      <c r="F1979">
        <v>0</v>
      </c>
      <c r="G1979">
        <v>1</v>
      </c>
      <c r="H1979">
        <v>0</v>
      </c>
      <c r="I1979" s="1">
        <f>G1979+H1979</f>
        <v>1</v>
      </c>
      <c r="J1979">
        <v>1</v>
      </c>
      <c r="K1979">
        <v>1</v>
      </c>
      <c r="L1979">
        <v>0</v>
      </c>
      <c r="M1979">
        <v>0</v>
      </c>
      <c r="N1979">
        <v>1</v>
      </c>
      <c r="O1979">
        <v>1</v>
      </c>
      <c r="P1979">
        <v>1</v>
      </c>
      <c r="Q1979">
        <v>1</v>
      </c>
      <c r="R1979">
        <v>2</v>
      </c>
      <c r="S1979">
        <v>0</v>
      </c>
      <c r="T1979">
        <v>0</v>
      </c>
      <c r="U1979">
        <v>0</v>
      </c>
      <c r="V1979">
        <v>0</v>
      </c>
      <c r="W1979">
        <v>0</v>
      </c>
      <c r="X1979">
        <v>0</v>
      </c>
      <c r="Y1979">
        <v>1</v>
      </c>
      <c r="Z1979">
        <v>1</v>
      </c>
      <c r="AA1979">
        <v>0</v>
      </c>
      <c r="AB1979">
        <v>0</v>
      </c>
      <c r="AC1979">
        <v>3870</v>
      </c>
      <c r="AD1979">
        <f>AC1979/AY1979</f>
        <v>4.6751326432982521E-2</v>
      </c>
      <c r="AE1979">
        <v>0</v>
      </c>
      <c r="AF1979">
        <f>AE1979/AY1979</f>
        <v>0</v>
      </c>
      <c r="AG1979">
        <f>LN(AE1979+1)/LN(AY1979)</f>
        <v>0</v>
      </c>
      <c r="AH1979">
        <v>1</v>
      </c>
      <c r="AI1979">
        <v>0</v>
      </c>
      <c r="AJ1979">
        <v>1</v>
      </c>
      <c r="AK1979">
        <v>1</v>
      </c>
      <c r="AL1979">
        <v>0</v>
      </c>
      <c r="AM1979" s="1">
        <f>(AI1979+AK1979+AJ1979)*(0.75+0.25*AL1979)</f>
        <v>1.5</v>
      </c>
      <c r="AN1979">
        <v>0</v>
      </c>
      <c r="AO1979">
        <v>0</v>
      </c>
      <c r="AP1979">
        <v>0</v>
      </c>
      <c r="AQ1979">
        <v>0.5</v>
      </c>
      <c r="AR1979">
        <v>0</v>
      </c>
      <c r="AS1979">
        <f>IF(AR1979&gt;0.75,AR1979,0)</f>
        <v>0</v>
      </c>
      <c r="AT1979">
        <v>0</v>
      </c>
      <c r="AU1979">
        <v>0</v>
      </c>
      <c r="AV1979">
        <v>1</v>
      </c>
      <c r="AW1979">
        <v>0</v>
      </c>
      <c r="AX1979">
        <v>1</v>
      </c>
      <c r="AY1979">
        <v>82778.399999999994</v>
      </c>
    </row>
    <row r="1980" spans="1:51" ht="12.75" customHeight="1" x14ac:dyDescent="0.2">
      <c r="A1980" t="s">
        <v>65</v>
      </c>
      <c r="B1980">
        <v>2012</v>
      </c>
      <c r="E1980">
        <v>0</v>
      </c>
      <c r="F1980">
        <v>0</v>
      </c>
      <c r="G1980">
        <v>1</v>
      </c>
      <c r="H1980">
        <v>0</v>
      </c>
      <c r="I1980" s="1">
        <f>G1980+H1980</f>
        <v>1</v>
      </c>
      <c r="J1980">
        <v>1</v>
      </c>
      <c r="K1980">
        <v>1</v>
      </c>
      <c r="L1980">
        <v>0</v>
      </c>
      <c r="M1980">
        <v>2</v>
      </c>
      <c r="N1980">
        <v>2</v>
      </c>
      <c r="O1980">
        <v>1</v>
      </c>
      <c r="P1980">
        <v>1</v>
      </c>
      <c r="Q1980">
        <v>1</v>
      </c>
      <c r="R1980">
        <v>0</v>
      </c>
      <c r="S1980">
        <v>0</v>
      </c>
      <c r="T1980">
        <v>1</v>
      </c>
      <c r="U1980">
        <v>1</v>
      </c>
      <c r="V1980">
        <v>-1</v>
      </c>
      <c r="W1980">
        <v>0</v>
      </c>
      <c r="X1980">
        <v>1</v>
      </c>
      <c r="Y1980">
        <v>1</v>
      </c>
      <c r="Z1980">
        <v>1</v>
      </c>
      <c r="AA1980">
        <v>1</v>
      </c>
      <c r="AB1980">
        <v>1</v>
      </c>
      <c r="AC1980" s="9">
        <v>1100000</v>
      </c>
      <c r="AD1980">
        <f>AC1980/AY1980</f>
        <v>10.522590087720138</v>
      </c>
      <c r="AE1980">
        <v>10861.087</v>
      </c>
      <c r="AF1980">
        <f>AE1980/AY1980</f>
        <v>0.10389706037096913</v>
      </c>
      <c r="AG1980">
        <f>LN(AE1980+1)/LN(AY1980)</f>
        <v>0.80408371152943403</v>
      </c>
      <c r="AH1980">
        <v>0</v>
      </c>
      <c r="AI1980">
        <v>0</v>
      </c>
      <c r="AJ1980">
        <v>1</v>
      </c>
      <c r="AK1980">
        <v>1</v>
      </c>
      <c r="AL1980">
        <v>1</v>
      </c>
      <c r="AM1980" s="1">
        <f>(AI1980+AK1980+AJ1980)*(0.75+0.25*AL1980)</f>
        <v>2</v>
      </c>
      <c r="AN1980">
        <v>1</v>
      </c>
      <c r="AO1980">
        <v>0</v>
      </c>
      <c r="AP1980">
        <v>0</v>
      </c>
      <c r="AQ1980">
        <v>0</v>
      </c>
      <c r="AR1980">
        <v>0</v>
      </c>
      <c r="AS1980">
        <f>IF(AR1980&gt;0.75,AR1980,0)</f>
        <v>0</v>
      </c>
      <c r="AT1980">
        <v>0</v>
      </c>
      <c r="AU1980">
        <v>0.5</v>
      </c>
      <c r="AV1980">
        <v>0</v>
      </c>
      <c r="AW1980">
        <v>0</v>
      </c>
      <c r="AX1980">
        <v>1</v>
      </c>
      <c r="AY1980">
        <v>104537</v>
      </c>
    </row>
    <row r="1981" spans="1:51" ht="12.75" customHeight="1" x14ac:dyDescent="0.2">
      <c r="A1981" t="s">
        <v>66</v>
      </c>
      <c r="B1981">
        <v>2012</v>
      </c>
      <c r="E1981">
        <v>0</v>
      </c>
      <c r="F1981">
        <v>0</v>
      </c>
      <c r="G1981">
        <v>0</v>
      </c>
      <c r="H1981">
        <v>0</v>
      </c>
      <c r="I1981" s="1">
        <f>G1981+H1981</f>
        <v>0</v>
      </c>
      <c r="J1981">
        <v>0</v>
      </c>
      <c r="K1981">
        <v>0</v>
      </c>
      <c r="L1981">
        <v>1</v>
      </c>
      <c r="M1981">
        <v>0</v>
      </c>
      <c r="N1981">
        <v>2</v>
      </c>
      <c r="O1981">
        <v>1</v>
      </c>
      <c r="P1981">
        <v>1</v>
      </c>
      <c r="Q1981">
        <v>0</v>
      </c>
      <c r="R1981">
        <v>0.5</v>
      </c>
      <c r="S1981">
        <v>0</v>
      </c>
      <c r="T1981">
        <v>0</v>
      </c>
      <c r="U1981">
        <v>1</v>
      </c>
      <c r="V1981">
        <v>0</v>
      </c>
      <c r="W1981">
        <v>0</v>
      </c>
      <c r="X1981">
        <v>0</v>
      </c>
      <c r="Y1981">
        <v>1</v>
      </c>
      <c r="Z1981">
        <v>1</v>
      </c>
      <c r="AA1981">
        <v>0</v>
      </c>
      <c r="AB1981">
        <v>0</v>
      </c>
      <c r="AC1981">
        <v>653</v>
      </c>
      <c r="AD1981">
        <f>AC1981/AY1981</f>
        <v>1.0157132235595693E-2</v>
      </c>
      <c r="AE1981">
        <v>0</v>
      </c>
      <c r="AF1981">
        <f>AE1981/AY1981</f>
        <v>0</v>
      </c>
      <c r="AG1981">
        <f>LN(AE1981+1)/LN(AY1981)</f>
        <v>0</v>
      </c>
      <c r="AH1981">
        <v>1</v>
      </c>
      <c r="AI1981">
        <v>0</v>
      </c>
      <c r="AJ1981">
        <v>1</v>
      </c>
      <c r="AK1981">
        <v>1</v>
      </c>
      <c r="AL1981">
        <v>1</v>
      </c>
      <c r="AM1981" s="1">
        <f>(AI1981+AK1981+AJ1981)*(0.75+0.25*AL1981)</f>
        <v>2</v>
      </c>
      <c r="AN1981">
        <v>0</v>
      </c>
      <c r="AO1981">
        <v>0</v>
      </c>
      <c r="AP1981">
        <v>0</v>
      </c>
      <c r="AQ1981">
        <v>1</v>
      </c>
      <c r="AR1981">
        <v>0</v>
      </c>
      <c r="AS1981">
        <f>IF(AR1981&gt;0.75,AR1981,0)</f>
        <v>0</v>
      </c>
      <c r="AT1981">
        <v>0</v>
      </c>
      <c r="AU1981">
        <v>0.5</v>
      </c>
      <c r="AV1981">
        <v>0</v>
      </c>
      <c r="AW1981">
        <v>2</v>
      </c>
      <c r="AX1981">
        <v>1</v>
      </c>
      <c r="AY1981">
        <v>64289.8</v>
      </c>
    </row>
    <row r="1982" spans="1:51" ht="12.75" customHeight="1" x14ac:dyDescent="0.2">
      <c r="A1982" t="s">
        <v>67</v>
      </c>
      <c r="B1982">
        <v>2012</v>
      </c>
      <c r="E1982">
        <v>0</v>
      </c>
      <c r="F1982">
        <v>0</v>
      </c>
      <c r="G1982">
        <v>1</v>
      </c>
      <c r="H1982">
        <v>1</v>
      </c>
      <c r="I1982" s="1">
        <f>G1982+H1982</f>
        <v>2</v>
      </c>
      <c r="J1982">
        <v>1</v>
      </c>
      <c r="K1982">
        <v>1</v>
      </c>
      <c r="L1982">
        <v>1</v>
      </c>
      <c r="M1982">
        <v>2</v>
      </c>
      <c r="N1982">
        <v>2</v>
      </c>
      <c r="O1982">
        <v>1</v>
      </c>
      <c r="P1982">
        <v>1</v>
      </c>
      <c r="Q1982">
        <v>1</v>
      </c>
      <c r="R1982">
        <v>2</v>
      </c>
      <c r="S1982">
        <v>1</v>
      </c>
      <c r="T1982">
        <v>1</v>
      </c>
      <c r="U1982">
        <v>0</v>
      </c>
      <c r="V1982">
        <v>0</v>
      </c>
      <c r="W1982">
        <v>0</v>
      </c>
      <c r="X1982">
        <v>1</v>
      </c>
      <c r="Y1982">
        <v>1</v>
      </c>
      <c r="Z1982">
        <v>1</v>
      </c>
      <c r="AA1982">
        <v>0</v>
      </c>
      <c r="AB1982">
        <v>0</v>
      </c>
      <c r="AC1982">
        <v>294529</v>
      </c>
      <c r="AD1982">
        <f>AC1982/AY1982</f>
        <v>0.61522987905499971</v>
      </c>
      <c r="AE1982">
        <v>3051.4369999999999</v>
      </c>
      <c r="AF1982">
        <f>AE1982/AY1982</f>
        <v>6.3740250245441056E-3</v>
      </c>
      <c r="AG1982">
        <f>LN(AE1982+1)/LN(AY1982)</f>
        <v>0.61348434871095725</v>
      </c>
      <c r="AH1982">
        <v>0</v>
      </c>
      <c r="AI1982">
        <v>0</v>
      </c>
      <c r="AJ1982">
        <v>0</v>
      </c>
      <c r="AK1982">
        <v>0</v>
      </c>
      <c r="AL1982">
        <v>0</v>
      </c>
      <c r="AM1982" s="1">
        <f>(AI1982+AK1982+AJ1982)*(0.75+0.25*AL1982)</f>
        <v>0</v>
      </c>
      <c r="AN1982">
        <v>0</v>
      </c>
      <c r="AO1982">
        <v>0</v>
      </c>
      <c r="AP1982">
        <v>0</v>
      </c>
      <c r="AQ1982">
        <v>0</v>
      </c>
      <c r="AR1982">
        <v>1</v>
      </c>
      <c r="AS1982">
        <f>IF(AR1982&gt;0.75,AR1982,0)</f>
        <v>1</v>
      </c>
      <c r="AT1982">
        <v>0</v>
      </c>
      <c r="AU1982">
        <v>0</v>
      </c>
      <c r="AV1982">
        <v>0</v>
      </c>
      <c r="AW1982">
        <v>0.5</v>
      </c>
      <c r="AX1982">
        <v>1</v>
      </c>
      <c r="AY1982">
        <v>478730</v>
      </c>
    </row>
    <row r="1983" spans="1:51" ht="12.75" customHeight="1" x14ac:dyDescent="0.2">
      <c r="A1983" t="s">
        <v>68</v>
      </c>
      <c r="B1983">
        <v>2012</v>
      </c>
      <c r="E1983">
        <v>0</v>
      </c>
      <c r="F1983">
        <v>1</v>
      </c>
      <c r="G1983">
        <v>1</v>
      </c>
      <c r="H1983">
        <v>1</v>
      </c>
      <c r="I1983" s="1">
        <f>G1983+H1983</f>
        <v>2</v>
      </c>
      <c r="J1983">
        <v>0</v>
      </c>
      <c r="K1983">
        <v>1</v>
      </c>
      <c r="L1983">
        <v>1</v>
      </c>
      <c r="M1983">
        <v>0</v>
      </c>
      <c r="N1983">
        <v>0</v>
      </c>
      <c r="O1983">
        <v>1</v>
      </c>
      <c r="P1983">
        <v>1</v>
      </c>
      <c r="Q1983">
        <v>1</v>
      </c>
      <c r="R1983">
        <v>0</v>
      </c>
      <c r="S1983">
        <v>0</v>
      </c>
      <c r="T1983">
        <v>1</v>
      </c>
      <c r="U1983">
        <v>1</v>
      </c>
      <c r="V1983">
        <v>0</v>
      </c>
      <c r="W1983">
        <v>1</v>
      </c>
      <c r="X1983">
        <v>0</v>
      </c>
      <c r="Y1983">
        <v>1</v>
      </c>
      <c r="Z1983">
        <v>1</v>
      </c>
      <c r="AA1983">
        <v>0</v>
      </c>
      <c r="AB1983">
        <v>0</v>
      </c>
      <c r="AC1983">
        <v>60297</v>
      </c>
      <c r="AD1983">
        <f>AC1983/AY1983</f>
        <v>0.81917591964883729</v>
      </c>
      <c r="AE1983">
        <v>258.08100000000002</v>
      </c>
      <c r="AF1983">
        <f>AE1983/AY1983</f>
        <v>3.5062066192164056E-3</v>
      </c>
      <c r="AG1983">
        <f>LN(AE1983+1)/LN(AY1983)</f>
        <v>0.4958857542032854</v>
      </c>
      <c r="AH1983">
        <v>1</v>
      </c>
      <c r="AI1983">
        <v>1</v>
      </c>
      <c r="AJ1983">
        <v>1</v>
      </c>
      <c r="AK1983">
        <v>1</v>
      </c>
      <c r="AL1983">
        <v>1</v>
      </c>
      <c r="AM1983" s="1">
        <f>(AI1983+AK1983+AJ1983)*(0.75+0.25*AL1983)</f>
        <v>3</v>
      </c>
      <c r="AN1983">
        <v>0</v>
      </c>
      <c r="AO1983">
        <v>0</v>
      </c>
      <c r="AP1983">
        <v>1</v>
      </c>
      <c r="AQ1983">
        <v>1</v>
      </c>
      <c r="AR1983">
        <v>1.5</v>
      </c>
      <c r="AS1983">
        <f>IF(AR1983&gt;0.75,AR1983,0)</f>
        <v>1.5</v>
      </c>
      <c r="AT1983">
        <v>0</v>
      </c>
      <c r="AU1983">
        <v>0</v>
      </c>
      <c r="AV1983">
        <v>1</v>
      </c>
      <c r="AW1983">
        <v>0</v>
      </c>
      <c r="AX1983">
        <v>1</v>
      </c>
      <c r="AY1983">
        <v>73606.899999999994</v>
      </c>
    </row>
    <row r="1984" spans="1:51" ht="12.75" customHeight="1" x14ac:dyDescent="0.2">
      <c r="A1984" t="s">
        <v>70</v>
      </c>
      <c r="B1984">
        <v>2012</v>
      </c>
      <c r="E1984">
        <v>0</v>
      </c>
      <c r="F1984">
        <v>0</v>
      </c>
      <c r="G1984">
        <v>1</v>
      </c>
      <c r="H1984">
        <v>1</v>
      </c>
      <c r="I1984" s="1">
        <f>G1984+H1984</f>
        <v>2</v>
      </c>
      <c r="J1984">
        <v>1</v>
      </c>
      <c r="K1984">
        <v>1</v>
      </c>
      <c r="L1984">
        <v>1</v>
      </c>
      <c r="M1984">
        <v>2</v>
      </c>
      <c r="N1984">
        <v>2</v>
      </c>
      <c r="O1984">
        <v>1</v>
      </c>
      <c r="P1984">
        <v>1</v>
      </c>
      <c r="Q1984">
        <v>1</v>
      </c>
      <c r="R1984">
        <v>1</v>
      </c>
      <c r="S1984">
        <v>1</v>
      </c>
      <c r="T1984">
        <v>1</v>
      </c>
      <c r="U1984">
        <v>1</v>
      </c>
      <c r="V1984">
        <v>0</v>
      </c>
      <c r="W1984">
        <v>1</v>
      </c>
      <c r="X1984">
        <v>0</v>
      </c>
      <c r="Y1984">
        <v>1</v>
      </c>
      <c r="Z1984">
        <v>1</v>
      </c>
      <c r="AA1984">
        <v>0</v>
      </c>
      <c r="AB1984">
        <v>0</v>
      </c>
      <c r="AC1984">
        <v>1581</v>
      </c>
      <c r="AD1984">
        <f>AC1984/AY1984</f>
        <v>1.5809999999999999E-3</v>
      </c>
      <c r="AE1984">
        <v>1802.212</v>
      </c>
      <c r="AF1984">
        <f>AE1984/AY1984</f>
        <v>1.8022120000000001E-3</v>
      </c>
      <c r="AG1984">
        <f>LN(AE1984+1)/LN(AY1984)</f>
        <v>0.54267446480848358</v>
      </c>
      <c r="AH1984">
        <v>1</v>
      </c>
      <c r="AI1984">
        <v>0</v>
      </c>
      <c r="AJ1984">
        <v>0</v>
      </c>
      <c r="AK1984">
        <v>0</v>
      </c>
      <c r="AL1984">
        <v>0</v>
      </c>
      <c r="AM1984" s="1">
        <f>(AI1984+AK1984+AJ1984)*(0.75+0.25*AL1984)</f>
        <v>0</v>
      </c>
      <c r="AN1984">
        <v>0</v>
      </c>
      <c r="AO1984">
        <v>0</v>
      </c>
      <c r="AP1984">
        <v>0</v>
      </c>
      <c r="AQ1984">
        <v>0</v>
      </c>
      <c r="AR1984">
        <v>0</v>
      </c>
      <c r="AS1984">
        <f>IF(AR1984&gt;0.75,AR1984,0)</f>
        <v>0</v>
      </c>
      <c r="AT1984">
        <v>0</v>
      </c>
      <c r="AU1984">
        <v>0</v>
      </c>
      <c r="AV1984">
        <v>1</v>
      </c>
      <c r="AW1984">
        <v>0</v>
      </c>
      <c r="AX1984">
        <v>0</v>
      </c>
      <c r="AY1984" s="9">
        <v>1000000</v>
      </c>
    </row>
    <row r="1985" spans="1:51" ht="12.75" customHeight="1" x14ac:dyDescent="0.2">
      <c r="A1985" t="s">
        <v>71</v>
      </c>
      <c r="B1985">
        <v>2012</v>
      </c>
      <c r="E1985">
        <v>0</v>
      </c>
      <c r="F1985">
        <v>0</v>
      </c>
      <c r="G1985">
        <v>1</v>
      </c>
      <c r="H1985">
        <v>1</v>
      </c>
      <c r="I1985" s="1">
        <f>G1985+H1985</f>
        <v>2</v>
      </c>
      <c r="J1985">
        <v>1</v>
      </c>
      <c r="K1985">
        <v>1</v>
      </c>
      <c r="L1985">
        <v>1</v>
      </c>
      <c r="M1985">
        <v>0</v>
      </c>
      <c r="N1985">
        <v>2</v>
      </c>
      <c r="O1985">
        <v>1</v>
      </c>
      <c r="P1985">
        <v>1</v>
      </c>
      <c r="Q1985">
        <v>1</v>
      </c>
      <c r="R1985">
        <v>2</v>
      </c>
      <c r="S1985">
        <v>0</v>
      </c>
      <c r="T1985">
        <v>0</v>
      </c>
      <c r="U1985">
        <v>0</v>
      </c>
      <c r="V1985">
        <v>0</v>
      </c>
      <c r="W1985">
        <v>0</v>
      </c>
      <c r="X1985">
        <v>0</v>
      </c>
      <c r="Y1985">
        <v>0</v>
      </c>
      <c r="Z1985">
        <v>1</v>
      </c>
      <c r="AA1985">
        <v>0</v>
      </c>
      <c r="AB1985">
        <v>0</v>
      </c>
      <c r="AC1985">
        <v>13975</v>
      </c>
      <c r="AD1985">
        <f>AC1985/AY1985</f>
        <v>3.8492472277156818E-2</v>
      </c>
      <c r="AE1985">
        <v>0</v>
      </c>
      <c r="AF1985">
        <f>AE1985/AY1985</f>
        <v>0</v>
      </c>
      <c r="AG1985">
        <f>LN(AE1985+1)/LN(AY1985)</f>
        <v>0</v>
      </c>
      <c r="AH1985">
        <v>0</v>
      </c>
      <c r="AI1985">
        <v>0</v>
      </c>
      <c r="AJ1985">
        <v>1</v>
      </c>
      <c r="AK1985">
        <v>1</v>
      </c>
      <c r="AL1985">
        <v>1</v>
      </c>
      <c r="AM1985" s="1">
        <f>(AI1985+AK1985+AJ1985)*(0.75+0.25*AL1985)</f>
        <v>2</v>
      </c>
      <c r="AN1985">
        <v>0</v>
      </c>
      <c r="AO1985">
        <v>0</v>
      </c>
      <c r="AP1985">
        <v>0</v>
      </c>
      <c r="AQ1985">
        <v>0</v>
      </c>
      <c r="AR1985">
        <v>0.75</v>
      </c>
      <c r="AS1985">
        <f>IF(AR1985&gt;0.75,AR1985,0)</f>
        <v>0</v>
      </c>
      <c r="AT1985">
        <v>0</v>
      </c>
      <c r="AU1985">
        <v>0</v>
      </c>
      <c r="AV1985">
        <v>0</v>
      </c>
      <c r="AW1985">
        <v>0</v>
      </c>
      <c r="AX1985">
        <v>1</v>
      </c>
      <c r="AY1985">
        <v>363058</v>
      </c>
    </row>
    <row r="1986" spans="1:51" ht="12.75" customHeight="1" x14ac:dyDescent="0.2">
      <c r="A1986" t="s">
        <v>72</v>
      </c>
      <c r="B1986">
        <v>2012</v>
      </c>
      <c r="E1986">
        <v>0</v>
      </c>
      <c r="F1986">
        <v>0</v>
      </c>
      <c r="G1986">
        <v>1</v>
      </c>
      <c r="H1986">
        <v>0</v>
      </c>
      <c r="I1986" s="1">
        <f>G1986+H1986</f>
        <v>1</v>
      </c>
      <c r="J1986">
        <v>0</v>
      </c>
      <c r="K1986">
        <v>1</v>
      </c>
      <c r="L1986">
        <v>0</v>
      </c>
      <c r="M1986">
        <v>0</v>
      </c>
      <c r="N1986">
        <v>2</v>
      </c>
      <c r="O1986">
        <v>1</v>
      </c>
      <c r="P1986">
        <v>1</v>
      </c>
      <c r="Q1986">
        <v>1</v>
      </c>
      <c r="R1986">
        <v>2</v>
      </c>
      <c r="S1986">
        <v>1</v>
      </c>
      <c r="T1986">
        <v>0.5</v>
      </c>
      <c r="U1986">
        <v>1</v>
      </c>
      <c r="V1986">
        <v>0</v>
      </c>
      <c r="W1986">
        <v>0</v>
      </c>
      <c r="X1986">
        <v>0</v>
      </c>
      <c r="Y1986">
        <v>1</v>
      </c>
      <c r="Z1986">
        <v>1</v>
      </c>
      <c r="AA1986">
        <v>0</v>
      </c>
      <c r="AB1986">
        <v>0</v>
      </c>
      <c r="AC1986">
        <v>6853</v>
      </c>
      <c r="AD1986">
        <f>AC1986/AY1986</f>
        <v>0.19036639906664074</v>
      </c>
      <c r="AE1986">
        <v>0</v>
      </c>
      <c r="AF1986">
        <f>AE1986/AY1986</f>
        <v>0</v>
      </c>
      <c r="AG1986">
        <f>LN(AE1986+1)/LN(AY1986)</f>
        <v>0</v>
      </c>
      <c r="AH1986">
        <v>0</v>
      </c>
      <c r="AI1986">
        <v>1</v>
      </c>
      <c r="AJ1986">
        <v>1</v>
      </c>
      <c r="AK1986">
        <v>1</v>
      </c>
      <c r="AL1986">
        <v>0</v>
      </c>
      <c r="AM1986" s="1">
        <f>(AI1986+AK1986+AJ1986)*(0.75+0.25*AL1986)</f>
        <v>2.25</v>
      </c>
      <c r="AN1986">
        <v>0</v>
      </c>
      <c r="AO1986">
        <v>0</v>
      </c>
      <c r="AP1986">
        <v>0</v>
      </c>
      <c r="AQ1986">
        <v>0</v>
      </c>
      <c r="AR1986">
        <v>2</v>
      </c>
      <c r="AS1986">
        <f>IF(AR1986&gt;0.75,AR1986,0)</f>
        <v>2</v>
      </c>
      <c r="AT1986">
        <v>0</v>
      </c>
      <c r="AU1986">
        <v>0</v>
      </c>
      <c r="AV1986">
        <v>0</v>
      </c>
      <c r="AW1986">
        <v>0</v>
      </c>
      <c r="AX1986">
        <v>1</v>
      </c>
      <c r="AY1986">
        <v>35999</v>
      </c>
    </row>
    <row r="1987" spans="1:51" ht="12.75" customHeight="1" x14ac:dyDescent="0.2">
      <c r="A1987" t="s">
        <v>73</v>
      </c>
      <c r="B1987">
        <v>2012</v>
      </c>
      <c r="E1987">
        <v>0</v>
      </c>
      <c r="F1987">
        <v>0</v>
      </c>
      <c r="G1987">
        <v>1</v>
      </c>
      <c r="H1987">
        <v>0</v>
      </c>
      <c r="I1987" s="1">
        <f>G1987+H1987</f>
        <v>1</v>
      </c>
      <c r="J1987">
        <v>0</v>
      </c>
      <c r="K1987">
        <v>1</v>
      </c>
      <c r="L1987">
        <v>0</v>
      </c>
      <c r="M1987">
        <v>0</v>
      </c>
      <c r="N1987">
        <v>1</v>
      </c>
      <c r="O1987">
        <v>1</v>
      </c>
      <c r="P1987">
        <v>1</v>
      </c>
      <c r="Q1987">
        <v>1</v>
      </c>
      <c r="R1987">
        <v>0</v>
      </c>
      <c r="S1987">
        <v>0</v>
      </c>
      <c r="T1987">
        <v>1</v>
      </c>
      <c r="U1987">
        <v>1</v>
      </c>
      <c r="V1987">
        <v>0</v>
      </c>
      <c r="W1987">
        <v>1</v>
      </c>
      <c r="X1987">
        <v>1</v>
      </c>
      <c r="Y1987">
        <v>1</v>
      </c>
      <c r="Z1987">
        <v>1</v>
      </c>
      <c r="AA1987">
        <v>0</v>
      </c>
      <c r="AB1987">
        <v>0</v>
      </c>
      <c r="AC1987">
        <v>149825</v>
      </c>
      <c r="AD1987">
        <f>AC1987/AY1987</f>
        <v>0.32882102874399477</v>
      </c>
      <c r="AE1987">
        <v>429.82600000000002</v>
      </c>
      <c r="AF1987">
        <f>AE1987/AY1987</f>
        <v>9.4333941265420526E-4</v>
      </c>
      <c r="AG1987">
        <f>LN(AE1987+1)/LN(AY1987)</f>
        <v>0.46553748360617386</v>
      </c>
      <c r="AH1987">
        <v>0.5</v>
      </c>
      <c r="AI1987">
        <v>0</v>
      </c>
      <c r="AJ1987">
        <v>0</v>
      </c>
      <c r="AK1987">
        <v>1</v>
      </c>
      <c r="AL1987">
        <v>1</v>
      </c>
      <c r="AM1987" s="1">
        <f>(AI1987+AK1987+AJ1987)*(0.75+0.25*AL1987)</f>
        <v>1</v>
      </c>
      <c r="AN1987">
        <v>0</v>
      </c>
      <c r="AO1987">
        <v>0</v>
      </c>
      <c r="AP1987">
        <v>0</v>
      </c>
      <c r="AQ1987">
        <v>0</v>
      </c>
      <c r="AR1987">
        <v>2</v>
      </c>
      <c r="AS1987">
        <f>IF(AR1987&gt;0.75,AR1987,0)</f>
        <v>2</v>
      </c>
      <c r="AT1987">
        <v>0</v>
      </c>
      <c r="AU1987">
        <v>0</v>
      </c>
      <c r="AV1987">
        <v>0</v>
      </c>
      <c r="AW1987">
        <v>0</v>
      </c>
      <c r="AX1987">
        <v>1</v>
      </c>
      <c r="AY1987">
        <v>455643</v>
      </c>
    </row>
    <row r="1988" spans="1:51" ht="12.75" customHeight="1" x14ac:dyDescent="0.2">
      <c r="A1988" t="s">
        <v>74</v>
      </c>
      <c r="B1988">
        <v>2012</v>
      </c>
      <c r="E1988">
        <v>0</v>
      </c>
      <c r="F1988">
        <v>0</v>
      </c>
      <c r="G1988">
        <v>1</v>
      </c>
      <c r="H1988">
        <v>1</v>
      </c>
      <c r="I1988" s="1">
        <f>G1988+H1988</f>
        <v>2</v>
      </c>
      <c r="J1988">
        <v>0</v>
      </c>
      <c r="K1988">
        <v>1</v>
      </c>
      <c r="L1988">
        <v>0</v>
      </c>
      <c r="M1988">
        <v>0</v>
      </c>
      <c r="N1988">
        <v>0</v>
      </c>
      <c r="O1988">
        <v>1</v>
      </c>
      <c r="P1988">
        <v>1</v>
      </c>
      <c r="Q1988">
        <v>1</v>
      </c>
      <c r="R1988">
        <v>0</v>
      </c>
      <c r="S1988">
        <v>0</v>
      </c>
      <c r="T1988">
        <v>0</v>
      </c>
      <c r="U1988">
        <v>1</v>
      </c>
      <c r="V1988">
        <v>0</v>
      </c>
      <c r="W1988">
        <v>1</v>
      </c>
      <c r="X1988">
        <v>0</v>
      </c>
      <c r="Y1988">
        <v>1</v>
      </c>
      <c r="Z1988">
        <v>1</v>
      </c>
      <c r="AA1988">
        <v>0</v>
      </c>
      <c r="AB1988">
        <v>0</v>
      </c>
      <c r="AC1988">
        <v>167630</v>
      </c>
      <c r="AD1988">
        <f>AC1988/AY1988</f>
        <v>1.0960005753627073</v>
      </c>
      <c r="AE1988">
        <v>113.05500000000001</v>
      </c>
      <c r="AF1988">
        <f>AE1988/AY1988</f>
        <v>7.391776236212545E-4</v>
      </c>
      <c r="AG1988">
        <f>LN(AE1988+1)/LN(AY1988)</f>
        <v>0.39677848889197248</v>
      </c>
      <c r="AH1988">
        <v>1</v>
      </c>
      <c r="AI1988">
        <v>0</v>
      </c>
      <c r="AJ1988">
        <v>1</v>
      </c>
      <c r="AK1988">
        <v>1</v>
      </c>
      <c r="AL1988">
        <v>0</v>
      </c>
      <c r="AM1988" s="1">
        <f>(AI1988+AK1988+AJ1988)*(0.75+0.25*AL1988)</f>
        <v>1.5</v>
      </c>
      <c r="AN1988">
        <v>0</v>
      </c>
      <c r="AO1988">
        <v>0</v>
      </c>
      <c r="AP1988">
        <v>0.75</v>
      </c>
      <c r="AQ1988">
        <v>0</v>
      </c>
      <c r="AR1988">
        <v>1</v>
      </c>
      <c r="AS1988">
        <f>IF(AR1988&gt;0.75,AR1988,0)</f>
        <v>1</v>
      </c>
      <c r="AT1988">
        <v>0</v>
      </c>
      <c r="AU1988">
        <v>0</v>
      </c>
      <c r="AV1988">
        <v>0.5</v>
      </c>
      <c r="AW1988">
        <v>0</v>
      </c>
      <c r="AX1988">
        <v>1</v>
      </c>
      <c r="AY1988">
        <v>152947</v>
      </c>
    </row>
    <row r="1989" spans="1:51" ht="12.75" customHeight="1" x14ac:dyDescent="0.2">
      <c r="A1989" t="s">
        <v>75</v>
      </c>
      <c r="B1989">
        <v>2012</v>
      </c>
      <c r="E1989">
        <v>0</v>
      </c>
      <c r="F1989">
        <v>0</v>
      </c>
      <c r="G1989">
        <v>1</v>
      </c>
      <c r="H1989">
        <v>1</v>
      </c>
      <c r="I1989" s="1">
        <f>G1989+H1989</f>
        <v>2</v>
      </c>
      <c r="J1989">
        <v>1</v>
      </c>
      <c r="K1989">
        <v>1</v>
      </c>
      <c r="L1989">
        <v>1</v>
      </c>
      <c r="M1989">
        <v>2</v>
      </c>
      <c r="N1989">
        <v>2</v>
      </c>
      <c r="O1989">
        <v>1</v>
      </c>
      <c r="P1989">
        <v>0</v>
      </c>
      <c r="Q1989">
        <v>1</v>
      </c>
      <c r="R1989">
        <v>2</v>
      </c>
      <c r="S1989">
        <v>1</v>
      </c>
      <c r="T1989">
        <v>1</v>
      </c>
      <c r="U1989">
        <v>1</v>
      </c>
      <c r="V1989">
        <v>1</v>
      </c>
      <c r="W1989">
        <v>0</v>
      </c>
      <c r="X1989">
        <v>0</v>
      </c>
      <c r="Y1989">
        <v>1</v>
      </c>
      <c r="Z1989">
        <v>1</v>
      </c>
      <c r="AA1989">
        <v>1</v>
      </c>
      <c r="AB1989">
        <v>0</v>
      </c>
      <c r="AC1989">
        <v>2833</v>
      </c>
      <c r="AD1989">
        <f>AC1989/AY1989</f>
        <v>1.896048615944745E-2</v>
      </c>
      <c r="AE1989">
        <v>0</v>
      </c>
      <c r="AF1989">
        <f>AE1989/AY1989</f>
        <v>0</v>
      </c>
      <c r="AG1989">
        <f>LN(AE1989+1)/LN(AY1989)</f>
        <v>0</v>
      </c>
      <c r="AH1989">
        <v>1</v>
      </c>
      <c r="AI1989">
        <v>0</v>
      </c>
      <c r="AJ1989">
        <v>1</v>
      </c>
      <c r="AK1989">
        <v>1</v>
      </c>
      <c r="AL1989">
        <v>0</v>
      </c>
      <c r="AM1989" s="1">
        <f>(AI1989+AK1989+AJ1989)*(0.75+0.25*AL1989)</f>
        <v>1.5</v>
      </c>
      <c r="AN1989">
        <v>0</v>
      </c>
      <c r="AO1989">
        <v>1</v>
      </c>
      <c r="AP1989">
        <v>0</v>
      </c>
      <c r="AQ1989">
        <v>0</v>
      </c>
      <c r="AR1989">
        <v>0</v>
      </c>
      <c r="AS1989">
        <f>IF(AR1989&gt;0.75,AR1989,0)</f>
        <v>0</v>
      </c>
      <c r="AT1989">
        <v>0</v>
      </c>
      <c r="AU1989">
        <v>0</v>
      </c>
      <c r="AV1989">
        <v>0</v>
      </c>
      <c r="AW1989">
        <v>0</v>
      </c>
      <c r="AX1989">
        <v>1</v>
      </c>
      <c r="AY1989">
        <v>149416</v>
      </c>
    </row>
    <row r="1990" spans="1:51" ht="12.75" customHeight="1" x14ac:dyDescent="0.2">
      <c r="A1990" t="s">
        <v>76</v>
      </c>
      <c r="B1990">
        <v>2012</v>
      </c>
      <c r="E1990">
        <v>0</v>
      </c>
      <c r="F1990">
        <v>0</v>
      </c>
      <c r="G1990">
        <v>1</v>
      </c>
      <c r="H1990">
        <v>0</v>
      </c>
      <c r="I1990" s="1">
        <f>G1990+H1990</f>
        <v>1</v>
      </c>
      <c r="J1990">
        <v>0</v>
      </c>
      <c r="K1990">
        <v>1</v>
      </c>
      <c r="L1990">
        <v>1</v>
      </c>
      <c r="M1990">
        <v>0</v>
      </c>
      <c r="N1990">
        <v>2</v>
      </c>
      <c r="O1990">
        <v>1</v>
      </c>
      <c r="P1990">
        <v>1</v>
      </c>
      <c r="Q1990">
        <v>1</v>
      </c>
      <c r="R1990">
        <v>0</v>
      </c>
      <c r="S1990">
        <v>1</v>
      </c>
      <c r="T1990">
        <v>0</v>
      </c>
      <c r="U1990">
        <v>0</v>
      </c>
      <c r="V1990">
        <v>0</v>
      </c>
      <c r="W1990">
        <v>1</v>
      </c>
      <c r="X1990">
        <v>1</v>
      </c>
      <c r="Y1990">
        <v>1</v>
      </c>
      <c r="Z1990">
        <v>1</v>
      </c>
      <c r="AA1990">
        <v>0</v>
      </c>
      <c r="AB1990">
        <v>0</v>
      </c>
      <c r="AC1990" s="9">
        <v>1600000</v>
      </c>
      <c r="AD1990">
        <f>AC1990/AY1990</f>
        <v>2.8102912866918657</v>
      </c>
      <c r="AE1990">
        <v>3158.3180000000002</v>
      </c>
      <c r="AF1990">
        <f>AE1990/AY1990</f>
        <v>5.5473709725013002E-3</v>
      </c>
      <c r="AG1990">
        <f>LN(AE1990+1)/LN(AY1990)</f>
        <v>0.60805719967475291</v>
      </c>
      <c r="AH1990">
        <v>1</v>
      </c>
      <c r="AI1990">
        <v>0</v>
      </c>
      <c r="AJ1990">
        <v>1</v>
      </c>
      <c r="AK1990">
        <v>1</v>
      </c>
      <c r="AL1990">
        <v>1</v>
      </c>
      <c r="AM1990" s="1">
        <f>(AI1990+AK1990+AJ1990)*(0.75+0.25*AL1990)</f>
        <v>2</v>
      </c>
      <c r="AN1990">
        <v>0</v>
      </c>
      <c r="AO1990">
        <v>0</v>
      </c>
      <c r="AP1990">
        <v>0.5</v>
      </c>
      <c r="AQ1990">
        <v>1</v>
      </c>
      <c r="AR1990">
        <v>0</v>
      </c>
      <c r="AS1990">
        <f>IF(AR1990&gt;0.75,AR1990,0)</f>
        <v>0</v>
      </c>
      <c r="AT1990">
        <v>0</v>
      </c>
      <c r="AU1990">
        <v>0.5</v>
      </c>
      <c r="AV1990">
        <v>0</v>
      </c>
      <c r="AW1990">
        <v>0</v>
      </c>
      <c r="AX1990">
        <v>1</v>
      </c>
      <c r="AY1990">
        <v>569336</v>
      </c>
    </row>
    <row r="1991" spans="1:51" ht="12.75" customHeight="1" x14ac:dyDescent="0.2">
      <c r="A1991" t="s">
        <v>77</v>
      </c>
      <c r="B1991">
        <v>2012</v>
      </c>
      <c r="E1991">
        <v>0</v>
      </c>
      <c r="F1991">
        <v>0</v>
      </c>
      <c r="G1991">
        <v>1</v>
      </c>
      <c r="H1991">
        <v>1</v>
      </c>
      <c r="I1991" s="1">
        <f>G1991+H1991</f>
        <v>2</v>
      </c>
      <c r="J1991">
        <v>0</v>
      </c>
      <c r="K1991">
        <v>1</v>
      </c>
      <c r="L1991">
        <v>1</v>
      </c>
      <c r="M1991">
        <v>0</v>
      </c>
      <c r="N1991">
        <v>2</v>
      </c>
      <c r="O1991">
        <v>1</v>
      </c>
      <c r="P1991">
        <v>0</v>
      </c>
      <c r="Q1991">
        <v>1</v>
      </c>
      <c r="R1991">
        <v>0</v>
      </c>
      <c r="S1991">
        <v>0</v>
      </c>
      <c r="T1991">
        <v>0</v>
      </c>
      <c r="U1991">
        <v>1</v>
      </c>
      <c r="V1991">
        <v>0</v>
      </c>
      <c r="W1991">
        <v>1</v>
      </c>
      <c r="X1991">
        <v>0</v>
      </c>
      <c r="Y1991">
        <v>1</v>
      </c>
      <c r="Z1991">
        <v>1</v>
      </c>
      <c r="AA1991">
        <v>0</v>
      </c>
      <c r="AB1991">
        <v>0</v>
      </c>
      <c r="AC1991">
        <v>155</v>
      </c>
      <c r="AD1991">
        <f>AC1991/AY1991</f>
        <v>3.2542310252087429E-3</v>
      </c>
      <c r="AE1991">
        <v>554.76800000000003</v>
      </c>
      <c r="AF1991">
        <f>AE1991/AY1991</f>
        <v>1.1647375725116154E-2</v>
      </c>
      <c r="AG1991">
        <f>LN(AE1991+1)/LN(AY1991)</f>
        <v>0.58678110405781658</v>
      </c>
      <c r="AH1991">
        <v>0</v>
      </c>
      <c r="AI1991">
        <v>0</v>
      </c>
      <c r="AJ1991">
        <v>1</v>
      </c>
      <c r="AK1991">
        <v>1</v>
      </c>
      <c r="AL1991">
        <v>1</v>
      </c>
      <c r="AM1991" s="1">
        <f>(AI1991+AK1991+AJ1991)*(0.75+0.25*AL1991)</f>
        <v>2</v>
      </c>
      <c r="AN1991">
        <v>0</v>
      </c>
      <c r="AO1991">
        <v>0</v>
      </c>
      <c r="AP1991">
        <v>1</v>
      </c>
      <c r="AQ1991">
        <v>0</v>
      </c>
      <c r="AR1991">
        <v>0</v>
      </c>
      <c r="AS1991">
        <f>IF(AR1991&gt;0.75,AR1991,0)</f>
        <v>0</v>
      </c>
      <c r="AT1991">
        <v>0</v>
      </c>
      <c r="AU1991">
        <v>0</v>
      </c>
      <c r="AV1991">
        <v>0.5</v>
      </c>
      <c r="AW1991">
        <v>0</v>
      </c>
      <c r="AX1991">
        <v>1</v>
      </c>
      <c r="AY1991">
        <v>47630.3</v>
      </c>
    </row>
    <row r="1992" spans="1:51" ht="12.75" customHeight="1" x14ac:dyDescent="0.2">
      <c r="A1992" t="s">
        <v>78</v>
      </c>
      <c r="B1992">
        <v>2012</v>
      </c>
      <c r="E1992">
        <v>0</v>
      </c>
      <c r="F1992">
        <v>0</v>
      </c>
      <c r="G1992">
        <v>1</v>
      </c>
      <c r="H1992">
        <v>1</v>
      </c>
      <c r="I1992" s="1">
        <f>G1992+H1992</f>
        <v>2</v>
      </c>
      <c r="J1992">
        <v>0</v>
      </c>
      <c r="K1992">
        <v>1</v>
      </c>
      <c r="L1992">
        <v>0</v>
      </c>
      <c r="M1992">
        <v>0</v>
      </c>
      <c r="N1992">
        <v>0</v>
      </c>
      <c r="O1992">
        <v>1</v>
      </c>
      <c r="P1992">
        <v>1</v>
      </c>
      <c r="Q1992">
        <v>1</v>
      </c>
      <c r="R1992">
        <v>1</v>
      </c>
      <c r="S1992">
        <v>0</v>
      </c>
      <c r="T1992">
        <v>1</v>
      </c>
      <c r="U1992">
        <v>0</v>
      </c>
      <c r="V1992">
        <v>0</v>
      </c>
      <c r="W1992">
        <v>0</v>
      </c>
      <c r="X1992">
        <v>0</v>
      </c>
      <c r="Y1992">
        <v>0</v>
      </c>
      <c r="Z1992">
        <v>1</v>
      </c>
      <c r="AA1992">
        <v>0</v>
      </c>
      <c r="AB1992">
        <v>0</v>
      </c>
      <c r="AC1992">
        <v>41623</v>
      </c>
      <c r="AD1992">
        <f>AC1992/AY1992</f>
        <v>0.25541850760922924</v>
      </c>
      <c r="AE1992">
        <v>0</v>
      </c>
      <c r="AF1992">
        <f>AE1992/AY1992</f>
        <v>0</v>
      </c>
      <c r="AG1992">
        <f>LN(AE1992+1)/LN(AY1992)</f>
        <v>0</v>
      </c>
      <c r="AH1992">
        <v>1</v>
      </c>
      <c r="AI1992">
        <v>1</v>
      </c>
      <c r="AJ1992">
        <v>1</v>
      </c>
      <c r="AK1992">
        <v>1</v>
      </c>
      <c r="AL1992">
        <v>1</v>
      </c>
      <c r="AM1992" s="1">
        <f>(AI1992+AK1992+AJ1992)*(0.75+0.25*AL1992)</f>
        <v>3</v>
      </c>
      <c r="AN1992">
        <v>0</v>
      </c>
      <c r="AO1992">
        <v>0</v>
      </c>
      <c r="AP1992">
        <v>0.75</v>
      </c>
      <c r="AQ1992">
        <v>0</v>
      </c>
      <c r="AR1992">
        <v>2.25</v>
      </c>
      <c r="AS1992">
        <f>IF(AR1992&gt;0.75,AR1992,0)</f>
        <v>2.25</v>
      </c>
      <c r="AT1992">
        <v>0</v>
      </c>
      <c r="AU1992">
        <v>0</v>
      </c>
      <c r="AV1992">
        <v>-1</v>
      </c>
      <c r="AW1992">
        <v>0</v>
      </c>
      <c r="AX1992">
        <v>1</v>
      </c>
      <c r="AY1992">
        <v>162960</v>
      </c>
    </row>
    <row r="1993" spans="1:51" ht="12.75" customHeight="1" x14ac:dyDescent="0.2">
      <c r="A1993" t="s">
        <v>80</v>
      </c>
      <c r="B1993">
        <v>2012</v>
      </c>
      <c r="E1993">
        <v>0</v>
      </c>
      <c r="F1993">
        <v>0</v>
      </c>
      <c r="G1993">
        <v>1</v>
      </c>
      <c r="H1993">
        <v>0</v>
      </c>
      <c r="I1993" s="1">
        <f>G1993+H1993</f>
        <v>1</v>
      </c>
      <c r="J1993">
        <v>0</v>
      </c>
      <c r="K1993">
        <v>1</v>
      </c>
      <c r="L1993">
        <v>0</v>
      </c>
      <c r="M1993">
        <v>0</v>
      </c>
      <c r="N1993">
        <v>0</v>
      </c>
      <c r="O1993">
        <v>1</v>
      </c>
      <c r="P1993">
        <v>1</v>
      </c>
      <c r="Q1993">
        <v>1</v>
      </c>
      <c r="R1993">
        <v>2</v>
      </c>
      <c r="S1993">
        <v>0</v>
      </c>
      <c r="T1993">
        <v>0</v>
      </c>
      <c r="U1993">
        <v>1</v>
      </c>
      <c r="V1993">
        <v>1</v>
      </c>
      <c r="W1993">
        <v>0</v>
      </c>
      <c r="X1993">
        <v>1</v>
      </c>
      <c r="Y1993">
        <v>1</v>
      </c>
      <c r="Z1993">
        <v>1</v>
      </c>
      <c r="AA1993">
        <v>1</v>
      </c>
      <c r="AB1993">
        <v>0</v>
      </c>
      <c r="AC1993">
        <v>16915</v>
      </c>
      <c r="AD1993">
        <f>AC1993/AY1993</f>
        <v>0.44981557960126894</v>
      </c>
      <c r="AE1993">
        <v>103.792</v>
      </c>
      <c r="AF1993">
        <f>AE1993/AY1993</f>
        <v>2.7601098810508371E-3</v>
      </c>
      <c r="AG1993">
        <f>LN(AE1993+1)/LN(AY1993)</f>
        <v>0.44157885252308021</v>
      </c>
      <c r="AH1993">
        <v>1</v>
      </c>
      <c r="AI1993">
        <v>1</v>
      </c>
      <c r="AJ1993">
        <v>1</v>
      </c>
      <c r="AK1993">
        <v>1</v>
      </c>
      <c r="AL1993">
        <v>0</v>
      </c>
      <c r="AM1993" s="1">
        <f>(AI1993+AK1993+AJ1993)*(0.75+0.25*AL1993)</f>
        <v>2.25</v>
      </c>
      <c r="AN1993">
        <v>0</v>
      </c>
      <c r="AO1993">
        <v>0</v>
      </c>
      <c r="AP1993">
        <v>0</v>
      </c>
      <c r="AQ1993">
        <v>0</v>
      </c>
      <c r="AR1993">
        <v>2.25</v>
      </c>
      <c r="AS1993">
        <f>IF(AR1993&gt;0.75,AR1993,0)</f>
        <v>2.25</v>
      </c>
      <c r="AT1993">
        <v>0</v>
      </c>
      <c r="AU1993">
        <v>0</v>
      </c>
      <c r="AV1993">
        <v>0</v>
      </c>
      <c r="AW1993">
        <v>0</v>
      </c>
      <c r="AX1993">
        <v>1</v>
      </c>
      <c r="AY1993">
        <v>37604.300000000003</v>
      </c>
    </row>
    <row r="1994" spans="1:51" ht="12.75" customHeight="1" x14ac:dyDescent="0.2">
      <c r="A1994" t="s">
        <v>81</v>
      </c>
      <c r="B1994">
        <v>2012</v>
      </c>
      <c r="E1994">
        <v>0</v>
      </c>
      <c r="F1994">
        <v>0</v>
      </c>
      <c r="G1994">
        <v>1</v>
      </c>
      <c r="H1994">
        <v>1</v>
      </c>
      <c r="I1994" s="1">
        <f>G1994+H1994</f>
        <v>2</v>
      </c>
      <c r="J1994">
        <v>1</v>
      </c>
      <c r="K1994">
        <v>1</v>
      </c>
      <c r="L1994">
        <v>1</v>
      </c>
      <c r="M1994">
        <v>0</v>
      </c>
      <c r="N1994">
        <v>2</v>
      </c>
      <c r="O1994">
        <v>1</v>
      </c>
      <c r="P1994">
        <v>1</v>
      </c>
      <c r="Q1994">
        <v>1</v>
      </c>
      <c r="R1994">
        <v>0</v>
      </c>
      <c r="S1994">
        <v>0</v>
      </c>
      <c r="T1994">
        <v>0</v>
      </c>
      <c r="U1994">
        <v>1</v>
      </c>
      <c r="V1994">
        <v>0</v>
      </c>
      <c r="W1994">
        <v>0</v>
      </c>
      <c r="X1994">
        <v>0</v>
      </c>
      <c r="Y1994">
        <v>0</v>
      </c>
      <c r="Z1994">
        <v>1</v>
      </c>
      <c r="AA1994">
        <v>0</v>
      </c>
      <c r="AB1994">
        <v>0</v>
      </c>
      <c r="AC1994">
        <v>4789</v>
      </c>
      <c r="AD1994">
        <f>AC1994/AY1994</f>
        <v>1.9592601532551376E-2</v>
      </c>
      <c r="AE1994">
        <v>0</v>
      </c>
      <c r="AF1994">
        <f>AE1994/AY1994</f>
        <v>0</v>
      </c>
      <c r="AG1994">
        <f>LN(AE1994+1)/LN(AY1994)</f>
        <v>0</v>
      </c>
      <c r="AH1994">
        <v>0.5</v>
      </c>
      <c r="AI1994">
        <v>1</v>
      </c>
      <c r="AJ1994">
        <v>1</v>
      </c>
      <c r="AK1994">
        <v>1</v>
      </c>
      <c r="AL1994">
        <v>1</v>
      </c>
      <c r="AM1994" s="1">
        <f>(AI1994+AK1994+AJ1994)*(0.75+0.25*AL1994)</f>
        <v>3</v>
      </c>
      <c r="AN1994">
        <v>0</v>
      </c>
      <c r="AO1994">
        <v>0</v>
      </c>
      <c r="AP1994">
        <v>0.75</v>
      </c>
      <c r="AQ1994">
        <v>0</v>
      </c>
      <c r="AR1994">
        <v>0.5</v>
      </c>
      <c r="AS1994">
        <f>IF(AR1994&gt;0.75,AR1994,0)</f>
        <v>0</v>
      </c>
      <c r="AT1994">
        <v>0</v>
      </c>
      <c r="AU1994">
        <v>0</v>
      </c>
      <c r="AV1994">
        <v>0</v>
      </c>
      <c r="AW1994">
        <v>0</v>
      </c>
      <c r="AX1994">
        <v>1</v>
      </c>
      <c r="AY1994">
        <v>244429</v>
      </c>
    </row>
    <row r="1995" spans="1:51" ht="12.75" customHeight="1" x14ac:dyDescent="0.2">
      <c r="A1995" t="s">
        <v>82</v>
      </c>
      <c r="B1995">
        <v>2012</v>
      </c>
      <c r="E1995">
        <v>1</v>
      </c>
      <c r="F1995">
        <v>0</v>
      </c>
      <c r="G1995">
        <v>1</v>
      </c>
      <c r="H1995">
        <v>1</v>
      </c>
      <c r="I1995" s="1">
        <f>G1995+H1995</f>
        <v>2</v>
      </c>
      <c r="J1995">
        <v>0</v>
      </c>
      <c r="K1995">
        <v>1</v>
      </c>
      <c r="L1995">
        <v>0</v>
      </c>
      <c r="M1995">
        <v>0</v>
      </c>
      <c r="N1995">
        <v>0</v>
      </c>
      <c r="O1995">
        <v>1</v>
      </c>
      <c r="P1995">
        <v>0</v>
      </c>
      <c r="Q1995">
        <v>1</v>
      </c>
      <c r="R1995">
        <v>0</v>
      </c>
      <c r="S1995">
        <v>0</v>
      </c>
      <c r="T1995">
        <v>1</v>
      </c>
      <c r="U1995">
        <v>0</v>
      </c>
      <c r="V1995">
        <v>0</v>
      </c>
      <c r="W1995">
        <v>0</v>
      </c>
      <c r="X1995">
        <v>0</v>
      </c>
      <c r="Y1995">
        <v>1</v>
      </c>
      <c r="Z1995">
        <v>1</v>
      </c>
      <c r="AA1995">
        <v>0</v>
      </c>
      <c r="AB1995">
        <v>0</v>
      </c>
      <c r="AC1995">
        <v>59228</v>
      </c>
      <c r="AD1995">
        <f>AC1995/AY1995</f>
        <v>5.3843636363636364E-2</v>
      </c>
      <c r="AE1995">
        <v>0</v>
      </c>
      <c r="AF1995">
        <f>AE1995/AY1995</f>
        <v>0</v>
      </c>
      <c r="AG1995">
        <f>LN(AE1995+1)/LN(AY1995)</f>
        <v>0</v>
      </c>
      <c r="AH1995">
        <v>1</v>
      </c>
      <c r="AI1995">
        <v>1</v>
      </c>
      <c r="AJ1995">
        <v>1</v>
      </c>
      <c r="AK1995">
        <v>1</v>
      </c>
      <c r="AL1995">
        <v>0</v>
      </c>
      <c r="AM1995" s="1">
        <f>(AI1995+AK1995+AJ1995)*(0.75+0.25*AL1995)</f>
        <v>2.25</v>
      </c>
      <c r="AN1995">
        <v>0</v>
      </c>
      <c r="AO1995">
        <v>0</v>
      </c>
      <c r="AP1995">
        <v>0.5</v>
      </c>
      <c r="AQ1995">
        <v>0</v>
      </c>
      <c r="AR1995">
        <v>0.5</v>
      </c>
      <c r="AS1995">
        <f>IF(AR1995&gt;0.75,AR1995,0)</f>
        <v>0</v>
      </c>
      <c r="AT1995">
        <v>0</v>
      </c>
      <c r="AU1995">
        <v>0</v>
      </c>
      <c r="AV1995">
        <v>1</v>
      </c>
      <c r="AW1995">
        <v>0</v>
      </c>
      <c r="AX1995">
        <v>1</v>
      </c>
      <c r="AY1995" s="9">
        <v>1100000</v>
      </c>
    </row>
    <row r="1996" spans="1:51" ht="12.75" customHeight="1" x14ac:dyDescent="0.2">
      <c r="A1996" t="s">
        <v>83</v>
      </c>
      <c r="B1996">
        <v>2012</v>
      </c>
      <c r="E1996">
        <v>0</v>
      </c>
      <c r="F1996">
        <v>1</v>
      </c>
      <c r="G1996">
        <v>1</v>
      </c>
      <c r="H1996">
        <v>0</v>
      </c>
      <c r="I1996" s="1">
        <f>G1996+H1996</f>
        <v>1</v>
      </c>
      <c r="J1996">
        <v>0</v>
      </c>
      <c r="K1996">
        <v>1</v>
      </c>
      <c r="L1996">
        <v>0</v>
      </c>
      <c r="M1996">
        <v>0</v>
      </c>
      <c r="N1996">
        <v>2</v>
      </c>
      <c r="O1996">
        <v>1</v>
      </c>
      <c r="P1996">
        <v>1</v>
      </c>
      <c r="Q1996">
        <v>1</v>
      </c>
      <c r="R1996">
        <v>0</v>
      </c>
      <c r="S1996">
        <v>1</v>
      </c>
      <c r="T1996">
        <v>0</v>
      </c>
      <c r="U1996">
        <v>1</v>
      </c>
      <c r="V1996">
        <v>1</v>
      </c>
      <c r="W1996">
        <v>0</v>
      </c>
      <c r="X1996">
        <v>0</v>
      </c>
      <c r="Y1996">
        <v>0</v>
      </c>
      <c r="Z1996">
        <v>0</v>
      </c>
      <c r="AA1996">
        <v>0</v>
      </c>
      <c r="AB1996">
        <v>0</v>
      </c>
      <c r="AC1996">
        <v>0</v>
      </c>
      <c r="AD1996">
        <f>AC1996/AY1996</f>
        <v>0</v>
      </c>
      <c r="AE1996">
        <v>0</v>
      </c>
      <c r="AF1996">
        <f>AE1996/AY1996</f>
        <v>0</v>
      </c>
      <c r="AG1996">
        <f>LN(AE1996+1)/LN(AY1996)</f>
        <v>0</v>
      </c>
      <c r="AH1996">
        <v>1</v>
      </c>
      <c r="AI1996">
        <v>0</v>
      </c>
      <c r="AJ1996">
        <v>1</v>
      </c>
      <c r="AK1996">
        <v>1</v>
      </c>
      <c r="AL1996">
        <v>0</v>
      </c>
      <c r="AM1996" s="1">
        <f>(AI1996+AK1996+AJ1996)*(0.75+0.25*AL1996)</f>
        <v>1.5</v>
      </c>
      <c r="AN1996">
        <v>0</v>
      </c>
      <c r="AO1996">
        <v>0</v>
      </c>
      <c r="AP1996">
        <v>0.25</v>
      </c>
      <c r="AQ1996">
        <v>1</v>
      </c>
      <c r="AR1996">
        <v>1</v>
      </c>
      <c r="AS1996">
        <f>IF(AR1996&gt;0.75,AR1996,0)</f>
        <v>1</v>
      </c>
      <c r="AT1996">
        <v>0</v>
      </c>
      <c r="AU1996">
        <v>0</v>
      </c>
      <c r="AV1996">
        <v>1</v>
      </c>
      <c r="AW1996">
        <v>0</v>
      </c>
      <c r="AX1996">
        <v>1</v>
      </c>
      <c r="AY1996">
        <v>99263.4</v>
      </c>
    </row>
    <row r="1997" spans="1:51" ht="12.75" customHeight="1" x14ac:dyDescent="0.2">
      <c r="A1997" t="s">
        <v>84</v>
      </c>
      <c r="B1997">
        <v>2012</v>
      </c>
      <c r="E1997">
        <v>0</v>
      </c>
      <c r="F1997">
        <v>0</v>
      </c>
      <c r="G1997">
        <v>1</v>
      </c>
      <c r="H1997">
        <v>0</v>
      </c>
      <c r="I1997" s="1">
        <f>G1997+H1997</f>
        <v>1</v>
      </c>
      <c r="J1997">
        <v>1</v>
      </c>
      <c r="K1997">
        <v>1</v>
      </c>
      <c r="L1997">
        <v>0</v>
      </c>
      <c r="M1997">
        <v>0</v>
      </c>
      <c r="N1997">
        <v>2</v>
      </c>
      <c r="O1997">
        <v>1</v>
      </c>
      <c r="P1997">
        <v>1</v>
      </c>
      <c r="Q1997">
        <v>1</v>
      </c>
      <c r="R1997">
        <v>2</v>
      </c>
      <c r="S1997">
        <v>0</v>
      </c>
      <c r="T1997">
        <v>0</v>
      </c>
      <c r="U1997">
        <v>0</v>
      </c>
      <c r="V1997">
        <v>0</v>
      </c>
      <c r="W1997">
        <v>0</v>
      </c>
      <c r="X1997">
        <v>0</v>
      </c>
      <c r="Y1997">
        <v>0</v>
      </c>
      <c r="Z1997">
        <v>1</v>
      </c>
      <c r="AA1997">
        <v>0</v>
      </c>
      <c r="AB1997">
        <v>0</v>
      </c>
      <c r="AC1997">
        <v>40</v>
      </c>
      <c r="AD1997">
        <f>AC1997/AY1997</f>
        <v>1.4599499237176164E-3</v>
      </c>
      <c r="AE1997">
        <v>0</v>
      </c>
      <c r="AF1997">
        <f>AE1997/AY1997</f>
        <v>0</v>
      </c>
      <c r="AG1997">
        <f>LN(AE1997+1)/LN(AY1997)</f>
        <v>0</v>
      </c>
      <c r="AH1997">
        <v>1</v>
      </c>
      <c r="AI1997">
        <v>0</v>
      </c>
      <c r="AJ1997">
        <v>0</v>
      </c>
      <c r="AK1997">
        <v>1</v>
      </c>
      <c r="AL1997">
        <v>1</v>
      </c>
      <c r="AM1997" s="1">
        <f>(AI1997+AK1997+AJ1997)*(0.75+0.25*AL1997)</f>
        <v>1</v>
      </c>
      <c r="AN1997">
        <v>0</v>
      </c>
      <c r="AO1997">
        <v>0</v>
      </c>
      <c r="AP1997">
        <v>0</v>
      </c>
      <c r="AQ1997">
        <v>0</v>
      </c>
      <c r="AR1997">
        <v>1.5</v>
      </c>
      <c r="AS1997">
        <f>IF(AR1997&gt;0.75,AR1997,0)</f>
        <v>1.5</v>
      </c>
      <c r="AT1997">
        <v>0</v>
      </c>
      <c r="AU1997">
        <v>0.5</v>
      </c>
      <c r="AV1997">
        <v>0</v>
      </c>
      <c r="AW1997">
        <v>0</v>
      </c>
      <c r="AX1997">
        <v>1</v>
      </c>
      <c r="AY1997">
        <v>27398.2</v>
      </c>
    </row>
    <row r="1998" spans="1:51" ht="12.75" customHeight="1" x14ac:dyDescent="0.2">
      <c r="A1998" t="s">
        <v>85</v>
      </c>
      <c r="B1998">
        <v>2012</v>
      </c>
      <c r="E1998">
        <v>0</v>
      </c>
      <c r="F1998">
        <v>0</v>
      </c>
      <c r="G1998">
        <v>1</v>
      </c>
      <c r="H1998">
        <v>0</v>
      </c>
      <c r="I1998" s="1">
        <f>G1998+H1998</f>
        <v>1</v>
      </c>
      <c r="J1998">
        <v>1</v>
      </c>
      <c r="K1998">
        <v>1</v>
      </c>
      <c r="L1998">
        <v>0</v>
      </c>
      <c r="M1998">
        <v>0</v>
      </c>
      <c r="N1998">
        <v>1</v>
      </c>
      <c r="O1998">
        <v>0</v>
      </c>
      <c r="P1998">
        <v>1</v>
      </c>
      <c r="Q1998">
        <v>1</v>
      </c>
      <c r="R1998">
        <v>2</v>
      </c>
      <c r="S1998">
        <v>0</v>
      </c>
      <c r="T1998">
        <v>1</v>
      </c>
      <c r="U1998">
        <v>1</v>
      </c>
      <c r="V1998">
        <v>0</v>
      </c>
      <c r="W1998">
        <v>0</v>
      </c>
      <c r="X1998">
        <v>0</v>
      </c>
      <c r="Y1998">
        <v>1</v>
      </c>
      <c r="Z1998">
        <v>1</v>
      </c>
      <c r="AA1998">
        <v>0</v>
      </c>
      <c r="AB1998">
        <v>0</v>
      </c>
      <c r="AC1998">
        <v>16545</v>
      </c>
      <c r="AD1998">
        <f>AC1998/AY1998</f>
        <v>4.2441032744622728E-2</v>
      </c>
      <c r="AE1998">
        <v>0</v>
      </c>
      <c r="AF1998">
        <f>AE1998/AY1998</f>
        <v>0</v>
      </c>
      <c r="AG1998">
        <f>LN(AE1998+1)/LN(AY1998)</f>
        <v>0</v>
      </c>
      <c r="AH1998">
        <v>0.5</v>
      </c>
      <c r="AI1998">
        <v>0</v>
      </c>
      <c r="AJ1998">
        <v>1</v>
      </c>
      <c r="AK1998">
        <v>1</v>
      </c>
      <c r="AL1998">
        <v>1</v>
      </c>
      <c r="AM1998" s="1">
        <f>(AI1998+AK1998+AJ1998)*(0.75+0.25*AL1998)</f>
        <v>2</v>
      </c>
      <c r="AN1998">
        <v>0</v>
      </c>
      <c r="AO1998">
        <v>0</v>
      </c>
      <c r="AP1998">
        <v>0.5</v>
      </c>
      <c r="AQ1998">
        <v>0.5</v>
      </c>
      <c r="AR1998">
        <v>0.5</v>
      </c>
      <c r="AS1998">
        <f>IF(AR1998&gt;0.75,AR1998,0)</f>
        <v>0</v>
      </c>
      <c r="AT1998">
        <v>0</v>
      </c>
      <c r="AU1998">
        <v>0</v>
      </c>
      <c r="AV1998">
        <v>0</v>
      </c>
      <c r="AW1998">
        <v>0</v>
      </c>
      <c r="AX1998">
        <v>1</v>
      </c>
      <c r="AY1998">
        <v>389835</v>
      </c>
    </row>
    <row r="1999" spans="1:51" ht="12.75" customHeight="1" x14ac:dyDescent="0.2">
      <c r="A1999" t="s">
        <v>86</v>
      </c>
      <c r="B1999">
        <v>2012</v>
      </c>
      <c r="E1999">
        <v>0</v>
      </c>
      <c r="F1999">
        <v>1</v>
      </c>
      <c r="G1999">
        <v>1</v>
      </c>
      <c r="H1999">
        <v>1</v>
      </c>
      <c r="I1999" s="1">
        <f>G1999+H1999</f>
        <v>2</v>
      </c>
      <c r="J1999">
        <v>1</v>
      </c>
      <c r="K1999">
        <v>1</v>
      </c>
      <c r="L1999">
        <v>0</v>
      </c>
      <c r="M1999">
        <v>2</v>
      </c>
      <c r="N1999">
        <v>2</v>
      </c>
      <c r="O1999">
        <v>1</v>
      </c>
      <c r="P1999">
        <v>0</v>
      </c>
      <c r="Q1999">
        <v>1</v>
      </c>
      <c r="R1999">
        <v>0</v>
      </c>
      <c r="S1999">
        <v>0</v>
      </c>
      <c r="T1999">
        <v>1</v>
      </c>
      <c r="U1999">
        <v>1</v>
      </c>
      <c r="V1999">
        <v>1</v>
      </c>
      <c r="W1999">
        <v>0</v>
      </c>
      <c r="X1999">
        <v>0</v>
      </c>
      <c r="Y1999">
        <v>1</v>
      </c>
      <c r="Z1999">
        <v>1</v>
      </c>
      <c r="AA1999">
        <v>0</v>
      </c>
      <c r="AB1999">
        <v>0</v>
      </c>
      <c r="AC1999">
        <v>51840</v>
      </c>
      <c r="AD1999">
        <f>AC1999/AY1999</f>
        <v>0.1652887291834724</v>
      </c>
      <c r="AE1999">
        <v>0</v>
      </c>
      <c r="AF1999">
        <f>AE1999/AY1999</f>
        <v>0</v>
      </c>
      <c r="AG1999">
        <f>LN(AE1999+1)/LN(AY1999)</f>
        <v>0</v>
      </c>
      <c r="AH1999">
        <v>1</v>
      </c>
      <c r="AI1999">
        <v>0</v>
      </c>
      <c r="AJ1999">
        <v>1</v>
      </c>
      <c r="AK1999">
        <v>1</v>
      </c>
      <c r="AL1999">
        <v>0</v>
      </c>
      <c r="AM1999" s="1">
        <f>(AI1999+AK1999+AJ1999)*(0.75+0.25*AL1999)</f>
        <v>1.5</v>
      </c>
      <c r="AN1999">
        <v>0</v>
      </c>
      <c r="AO1999">
        <v>1</v>
      </c>
      <c r="AP1999">
        <v>0</v>
      </c>
      <c r="AQ1999">
        <v>1</v>
      </c>
      <c r="AR1999">
        <v>0</v>
      </c>
      <c r="AS1999">
        <f>IF(AR1999&gt;0.75,AR1999,0)</f>
        <v>0</v>
      </c>
      <c r="AT1999">
        <v>0</v>
      </c>
      <c r="AU1999">
        <v>0.5</v>
      </c>
      <c r="AV1999">
        <v>1</v>
      </c>
      <c r="AW1999">
        <v>0</v>
      </c>
      <c r="AX1999">
        <v>1</v>
      </c>
      <c r="AY1999">
        <v>313633</v>
      </c>
    </row>
    <row r="2000" spans="1:51" ht="12.75" customHeight="1" x14ac:dyDescent="0.2">
      <c r="A2000" t="s">
        <v>87</v>
      </c>
      <c r="B2000">
        <v>2012</v>
      </c>
      <c r="E2000">
        <v>0</v>
      </c>
      <c r="F2000">
        <v>0</v>
      </c>
      <c r="G2000">
        <v>1</v>
      </c>
      <c r="H2000">
        <v>0</v>
      </c>
      <c r="I2000" s="1">
        <f>G2000+H2000</f>
        <v>1</v>
      </c>
      <c r="J2000">
        <v>1</v>
      </c>
      <c r="K2000">
        <v>1</v>
      </c>
      <c r="L2000">
        <v>1</v>
      </c>
      <c r="M2000">
        <v>1</v>
      </c>
      <c r="N2000">
        <v>2</v>
      </c>
      <c r="O2000">
        <v>0</v>
      </c>
      <c r="P2000">
        <v>1</v>
      </c>
      <c r="Q2000">
        <v>1</v>
      </c>
      <c r="R2000">
        <v>1</v>
      </c>
      <c r="S2000">
        <v>0</v>
      </c>
      <c r="T2000">
        <v>0</v>
      </c>
      <c r="U2000">
        <v>0</v>
      </c>
      <c r="V2000">
        <v>0</v>
      </c>
      <c r="W2000">
        <v>1</v>
      </c>
      <c r="X2000">
        <v>1</v>
      </c>
      <c r="Y2000">
        <v>1</v>
      </c>
      <c r="Z2000">
        <v>1</v>
      </c>
      <c r="AA2000">
        <v>1</v>
      </c>
      <c r="AB2000">
        <v>0</v>
      </c>
      <c r="AC2000">
        <v>83802</v>
      </c>
      <c r="AD2000">
        <f>AC2000/AY2000</f>
        <v>1.302460472511435</v>
      </c>
      <c r="AE2000">
        <v>805.51800000000003</v>
      </c>
      <c r="AF2000">
        <f>AE2000/AY2000</f>
        <v>1.2519454844710939E-2</v>
      </c>
      <c r="AG2000">
        <f>LN(AE2000+1)/LN(AY2000)</f>
        <v>0.60447545203634434</v>
      </c>
      <c r="AH2000">
        <v>0</v>
      </c>
      <c r="AI2000">
        <v>0</v>
      </c>
      <c r="AJ2000">
        <v>1</v>
      </c>
      <c r="AK2000">
        <v>1</v>
      </c>
      <c r="AL2000">
        <v>1</v>
      </c>
      <c r="AM2000" s="1">
        <f>(AI2000+AK2000+AJ2000)*(0.75+0.25*AL2000)</f>
        <v>2</v>
      </c>
      <c r="AN2000">
        <v>0</v>
      </c>
      <c r="AO2000">
        <v>0</v>
      </c>
      <c r="AP2000">
        <v>0</v>
      </c>
      <c r="AQ2000">
        <v>0</v>
      </c>
      <c r="AR2000">
        <v>0</v>
      </c>
      <c r="AS2000">
        <f>IF(AR2000&gt;0.75,AR2000,0)</f>
        <v>0</v>
      </c>
      <c r="AT2000">
        <v>0</v>
      </c>
      <c r="AU2000">
        <v>0</v>
      </c>
      <c r="AV2000">
        <v>0</v>
      </c>
      <c r="AW2000">
        <v>0</v>
      </c>
      <c r="AX2000">
        <v>1</v>
      </c>
      <c r="AY2000">
        <v>64341.3</v>
      </c>
    </row>
    <row r="2001" spans="1:51" ht="12.75" customHeight="1" x14ac:dyDescent="0.2">
      <c r="A2001" t="s">
        <v>88</v>
      </c>
      <c r="B2001">
        <v>2012</v>
      </c>
      <c r="E2001">
        <v>0</v>
      </c>
      <c r="F2001">
        <v>0</v>
      </c>
      <c r="G2001">
        <v>1</v>
      </c>
      <c r="H2001">
        <v>1</v>
      </c>
      <c r="I2001" s="1">
        <f>G2001+H2001</f>
        <v>2</v>
      </c>
      <c r="J2001">
        <v>0</v>
      </c>
      <c r="K2001">
        <v>1</v>
      </c>
      <c r="L2001">
        <v>0</v>
      </c>
      <c r="M2001">
        <v>0</v>
      </c>
      <c r="N2001">
        <v>2</v>
      </c>
      <c r="O2001">
        <v>1</v>
      </c>
      <c r="P2001">
        <v>0</v>
      </c>
      <c r="Q2001">
        <v>1</v>
      </c>
      <c r="R2001">
        <v>2</v>
      </c>
      <c r="S2001">
        <v>0</v>
      </c>
      <c r="T2001">
        <v>0</v>
      </c>
      <c r="U2001">
        <v>1</v>
      </c>
      <c r="V2001">
        <v>1</v>
      </c>
      <c r="W2001">
        <v>0</v>
      </c>
      <c r="X2001">
        <v>0</v>
      </c>
      <c r="Y2001">
        <v>1</v>
      </c>
      <c r="Z2001">
        <v>1</v>
      </c>
      <c r="AA2001">
        <v>0</v>
      </c>
      <c r="AB2001">
        <v>0</v>
      </c>
      <c r="AC2001">
        <v>879</v>
      </c>
      <c r="AD2001">
        <f>AC2001/AY2001</f>
        <v>3.6982186282511929E-3</v>
      </c>
      <c r="AE2001">
        <v>0</v>
      </c>
      <c r="AF2001">
        <f>AE2001/AY2001</f>
        <v>0</v>
      </c>
      <c r="AG2001">
        <f>LN(AE2001+1)/LN(AY2001)</f>
        <v>0</v>
      </c>
      <c r="AH2001">
        <v>0</v>
      </c>
      <c r="AI2001">
        <v>0</v>
      </c>
      <c r="AJ2001">
        <v>1</v>
      </c>
      <c r="AK2001">
        <v>1</v>
      </c>
      <c r="AL2001">
        <v>1</v>
      </c>
      <c r="AM2001" s="1">
        <f>(AI2001+AK2001+AJ2001)*(0.75+0.25*AL2001)</f>
        <v>2</v>
      </c>
      <c r="AN2001">
        <v>0</v>
      </c>
      <c r="AO2001">
        <v>0</v>
      </c>
      <c r="AP2001">
        <v>0</v>
      </c>
      <c r="AQ2001">
        <v>0</v>
      </c>
      <c r="AR2001">
        <v>0</v>
      </c>
      <c r="AS2001">
        <f>IF(AR2001&gt;0.75,AR2001,0)</f>
        <v>0</v>
      </c>
      <c r="AT2001">
        <v>0</v>
      </c>
      <c r="AU2001">
        <v>0</v>
      </c>
      <c r="AV2001">
        <v>0</v>
      </c>
      <c r="AW2001">
        <v>0</v>
      </c>
      <c r="AX2001">
        <v>1</v>
      </c>
      <c r="AY2001">
        <v>237682</v>
      </c>
    </row>
    <row r="2002" spans="1:51" ht="12.75" customHeight="1" x14ac:dyDescent="0.2">
      <c r="A2002" t="s">
        <v>89</v>
      </c>
      <c r="B2002">
        <v>2012</v>
      </c>
      <c r="E2002">
        <v>0</v>
      </c>
      <c r="F2002">
        <v>0</v>
      </c>
      <c r="G2002">
        <v>1</v>
      </c>
      <c r="H2002">
        <v>0</v>
      </c>
      <c r="I2002" s="1">
        <f>G2002+H2002</f>
        <v>1</v>
      </c>
      <c r="J2002">
        <v>0</v>
      </c>
      <c r="K2002">
        <v>1</v>
      </c>
      <c r="L2002">
        <v>0</v>
      </c>
      <c r="M2002">
        <v>0</v>
      </c>
      <c r="N2002">
        <v>2</v>
      </c>
      <c r="O2002">
        <v>1</v>
      </c>
      <c r="P2002">
        <v>0</v>
      </c>
      <c r="Q2002">
        <v>1</v>
      </c>
      <c r="R2002">
        <v>0</v>
      </c>
      <c r="S2002">
        <v>0</v>
      </c>
      <c r="T2002">
        <v>1</v>
      </c>
      <c r="U2002">
        <v>1</v>
      </c>
      <c r="V2002">
        <v>0</v>
      </c>
      <c r="W2002">
        <v>0</v>
      </c>
      <c r="X2002">
        <v>0</v>
      </c>
      <c r="Y2002">
        <v>1</v>
      </c>
      <c r="Z2002">
        <v>1</v>
      </c>
      <c r="AA2002">
        <v>0</v>
      </c>
      <c r="AB2002">
        <v>0</v>
      </c>
      <c r="AC2002">
        <v>0</v>
      </c>
      <c r="AD2002">
        <f>AC2002/AY2002</f>
        <v>0</v>
      </c>
      <c r="AE2002">
        <v>0</v>
      </c>
      <c r="AF2002">
        <f>AE2002/AY2002</f>
        <v>0</v>
      </c>
      <c r="AG2002">
        <f>LN(AE2002+1)/LN(AY2002)</f>
        <v>0</v>
      </c>
      <c r="AH2002">
        <v>0.5</v>
      </c>
      <c r="AI2002">
        <v>1</v>
      </c>
      <c r="AJ2002">
        <v>1</v>
      </c>
      <c r="AK2002">
        <v>1</v>
      </c>
      <c r="AL2002">
        <v>1</v>
      </c>
      <c r="AM2002" s="1">
        <f>(AI2002+AK2002+AJ2002)*(0.75+0.25*AL2002)</f>
        <v>3</v>
      </c>
      <c r="AN2002">
        <v>0</v>
      </c>
      <c r="AO2002">
        <v>0</v>
      </c>
      <c r="AP2002">
        <v>0</v>
      </c>
      <c r="AQ2002">
        <v>1</v>
      </c>
      <c r="AR2002">
        <v>0</v>
      </c>
      <c r="AS2002">
        <f>IF(AR2002&gt;0.75,AR2002,0)</f>
        <v>0</v>
      </c>
      <c r="AT2002">
        <v>0</v>
      </c>
      <c r="AU2002">
        <v>0</v>
      </c>
      <c r="AV2002">
        <v>0</v>
      </c>
      <c r="AW2002">
        <v>0</v>
      </c>
      <c r="AX2002">
        <v>1</v>
      </c>
      <c r="AY2002">
        <v>29061.9</v>
      </c>
    </row>
    <row r="2003" spans="1:51" ht="12.75" customHeight="1" x14ac:dyDescent="0.2">
      <c r="A2003" t="s">
        <v>34</v>
      </c>
      <c r="B2003">
        <v>2013</v>
      </c>
      <c r="E2003">
        <v>0</v>
      </c>
      <c r="F2003">
        <v>0</v>
      </c>
      <c r="G2003">
        <v>1</v>
      </c>
      <c r="H2003">
        <v>1</v>
      </c>
      <c r="I2003" s="1">
        <f>G2003+H2003</f>
        <v>2</v>
      </c>
      <c r="J2003">
        <v>1</v>
      </c>
      <c r="K2003">
        <v>1</v>
      </c>
      <c r="M2003">
        <v>0</v>
      </c>
      <c r="O2003">
        <v>1</v>
      </c>
      <c r="P2003">
        <v>1</v>
      </c>
      <c r="Q2003">
        <v>1</v>
      </c>
      <c r="R2003">
        <v>0</v>
      </c>
      <c r="T2003">
        <v>1</v>
      </c>
      <c r="U2003">
        <v>0</v>
      </c>
      <c r="V2003">
        <v>0</v>
      </c>
      <c r="W2003">
        <v>0</v>
      </c>
      <c r="X2003">
        <v>0</v>
      </c>
      <c r="Y2003">
        <v>1</v>
      </c>
      <c r="Z2003">
        <v>1</v>
      </c>
      <c r="AA2003">
        <v>0</v>
      </c>
      <c r="AB2003">
        <v>0</v>
      </c>
      <c r="AC2003">
        <v>603</v>
      </c>
      <c r="AD2003">
        <f>AC2003/AY2003</f>
        <v>3.4492818286341875E-3</v>
      </c>
      <c r="AE2003">
        <v>0</v>
      </c>
      <c r="AF2003">
        <f>AE2003/AY2003</f>
        <v>0</v>
      </c>
      <c r="AG2003">
        <f>LN(AE2003+1)/LN(AY2003)</f>
        <v>0</v>
      </c>
      <c r="AH2003">
        <v>0</v>
      </c>
      <c r="AI2003">
        <v>1</v>
      </c>
      <c r="AJ2003">
        <v>1</v>
      </c>
      <c r="AK2003">
        <v>1</v>
      </c>
      <c r="AL2003">
        <v>0</v>
      </c>
      <c r="AM2003" s="1">
        <f>(AI2003+AK2003+AJ2003)*(0.75+0.25*AL2003)</f>
        <v>2.25</v>
      </c>
      <c r="AN2003">
        <v>0</v>
      </c>
      <c r="AO2003">
        <v>0</v>
      </c>
      <c r="AP2003">
        <v>1</v>
      </c>
      <c r="AQ2003">
        <v>0</v>
      </c>
      <c r="AR2003">
        <v>2.25</v>
      </c>
      <c r="AS2003">
        <f>IF(AR2003&gt;0.75,AR2003,0)</f>
        <v>2.25</v>
      </c>
      <c r="AT2003">
        <v>0</v>
      </c>
      <c r="AV2003">
        <v>-1</v>
      </c>
      <c r="AX2003">
        <v>1</v>
      </c>
      <c r="AY2003">
        <v>174819</v>
      </c>
    </row>
    <row r="2004" spans="1:51" ht="12.75" customHeight="1" x14ac:dyDescent="0.2">
      <c r="A2004" t="s">
        <v>35</v>
      </c>
      <c r="B2004">
        <v>2013</v>
      </c>
      <c r="E2004">
        <v>0</v>
      </c>
      <c r="F2004">
        <v>0</v>
      </c>
      <c r="G2004">
        <v>1</v>
      </c>
      <c r="H2004">
        <v>1</v>
      </c>
      <c r="I2004" s="1">
        <f>G2004+H2004</f>
        <v>2</v>
      </c>
      <c r="J2004">
        <v>0</v>
      </c>
      <c r="K2004">
        <v>1</v>
      </c>
      <c r="M2004">
        <v>0</v>
      </c>
      <c r="O2004">
        <v>1</v>
      </c>
      <c r="P2004">
        <v>0</v>
      </c>
      <c r="Q2004">
        <v>1</v>
      </c>
      <c r="R2004">
        <v>0</v>
      </c>
      <c r="T2004">
        <v>1</v>
      </c>
      <c r="U2004">
        <v>1</v>
      </c>
      <c r="V2004">
        <v>0</v>
      </c>
      <c r="W2004">
        <v>0</v>
      </c>
      <c r="X2004">
        <v>0</v>
      </c>
      <c r="Y2004">
        <v>0</v>
      </c>
      <c r="Z2004">
        <v>1</v>
      </c>
      <c r="AA2004">
        <v>0</v>
      </c>
      <c r="AB2004">
        <v>0</v>
      </c>
      <c r="AC2004">
        <v>9425</v>
      </c>
      <c r="AD2004">
        <f>AC2004/AY2004</f>
        <v>0.25662668645256148</v>
      </c>
      <c r="AE2004">
        <v>0</v>
      </c>
      <c r="AF2004">
        <f>AE2004/AY2004</f>
        <v>0</v>
      </c>
      <c r="AG2004">
        <f>LN(AE2004+1)/LN(AY2004)</f>
        <v>0</v>
      </c>
      <c r="AH2004">
        <v>0.5</v>
      </c>
      <c r="AI2004">
        <v>1</v>
      </c>
      <c r="AJ2004">
        <v>1</v>
      </c>
      <c r="AK2004">
        <v>1</v>
      </c>
      <c r="AL2004">
        <v>1</v>
      </c>
      <c r="AM2004" s="1">
        <f>(AI2004+AK2004+AJ2004)*(0.75+0.25*AL2004)</f>
        <v>3</v>
      </c>
      <c r="AN2004">
        <v>0</v>
      </c>
      <c r="AO2004">
        <v>0</v>
      </c>
      <c r="AP2004">
        <v>0</v>
      </c>
      <c r="AQ2004">
        <v>1</v>
      </c>
      <c r="AR2004">
        <v>2</v>
      </c>
      <c r="AS2004">
        <f>IF(AR2004&gt;0.75,AR2004,0)</f>
        <v>2</v>
      </c>
      <c r="AT2004">
        <v>0</v>
      </c>
      <c r="AV2004">
        <v>0</v>
      </c>
      <c r="AX2004">
        <v>1</v>
      </c>
      <c r="AY2004">
        <v>36726.5</v>
      </c>
    </row>
    <row r="2005" spans="1:51" ht="12.75" customHeight="1" x14ac:dyDescent="0.2">
      <c r="A2005" t="s">
        <v>36</v>
      </c>
      <c r="B2005">
        <v>2013</v>
      </c>
      <c r="E2005">
        <v>0</v>
      </c>
      <c r="F2005">
        <v>0</v>
      </c>
      <c r="G2005">
        <v>1</v>
      </c>
      <c r="H2005">
        <v>0</v>
      </c>
      <c r="I2005" s="1">
        <f>G2005+H2005</f>
        <v>1</v>
      </c>
      <c r="J2005">
        <v>0</v>
      </c>
      <c r="K2005">
        <v>1</v>
      </c>
      <c r="M2005">
        <v>0</v>
      </c>
      <c r="O2005">
        <v>1</v>
      </c>
      <c r="P2005">
        <v>1</v>
      </c>
      <c r="Q2005">
        <v>1</v>
      </c>
      <c r="R2005">
        <v>0</v>
      </c>
      <c r="T2005">
        <v>1</v>
      </c>
      <c r="U2005">
        <v>1</v>
      </c>
      <c r="V2005">
        <v>0</v>
      </c>
      <c r="W2005">
        <v>0</v>
      </c>
      <c r="X2005">
        <v>0</v>
      </c>
      <c r="Y2005">
        <v>1</v>
      </c>
      <c r="Z2005">
        <v>1</v>
      </c>
      <c r="AA2005">
        <v>0</v>
      </c>
      <c r="AB2005">
        <v>0</v>
      </c>
      <c r="AC2005">
        <v>3927</v>
      </c>
      <c r="AD2005">
        <f>AC2005/AY2005</f>
        <v>1.6170209261531621E-2</v>
      </c>
      <c r="AE2005">
        <v>0</v>
      </c>
      <c r="AF2005">
        <f>AE2005/AY2005</f>
        <v>0</v>
      </c>
      <c r="AG2005">
        <f>LN(AE2005+1)/LN(AY2005)</f>
        <v>0</v>
      </c>
      <c r="AH2005">
        <v>1</v>
      </c>
      <c r="AI2005">
        <v>0</v>
      </c>
      <c r="AJ2005">
        <v>1</v>
      </c>
      <c r="AK2005">
        <v>1</v>
      </c>
      <c r="AL2005">
        <v>1</v>
      </c>
      <c r="AM2005" s="1">
        <f>(AI2005+AK2005+AJ2005)*(0.75+0.25*AL2005)</f>
        <v>2</v>
      </c>
      <c r="AN2005">
        <v>0</v>
      </c>
      <c r="AO2005">
        <v>0</v>
      </c>
      <c r="AP2005">
        <v>0.75</v>
      </c>
      <c r="AQ2005">
        <v>0</v>
      </c>
      <c r="AR2005">
        <v>1.25</v>
      </c>
      <c r="AS2005">
        <f>IF(AR2005&gt;0.75,AR2005,0)</f>
        <v>1.25</v>
      </c>
      <c r="AT2005">
        <v>0</v>
      </c>
      <c r="AV2005">
        <v>0</v>
      </c>
      <c r="AX2005">
        <v>1</v>
      </c>
      <c r="AY2005">
        <v>242854</v>
      </c>
    </row>
    <row r="2006" spans="1:51" ht="12.75" customHeight="1" x14ac:dyDescent="0.2">
      <c r="A2006" t="s">
        <v>38</v>
      </c>
      <c r="B2006">
        <v>2013</v>
      </c>
      <c r="E2006">
        <v>0</v>
      </c>
      <c r="F2006">
        <v>0</v>
      </c>
      <c r="G2006">
        <v>1</v>
      </c>
      <c r="H2006">
        <v>1</v>
      </c>
      <c r="I2006" s="1">
        <f>G2006+H2006</f>
        <v>2</v>
      </c>
      <c r="J2006">
        <v>0</v>
      </c>
      <c r="K2006">
        <v>1</v>
      </c>
      <c r="M2006">
        <v>0</v>
      </c>
      <c r="O2006">
        <v>0</v>
      </c>
      <c r="P2006">
        <v>1</v>
      </c>
      <c r="Q2006">
        <v>1</v>
      </c>
      <c r="R2006">
        <v>0</v>
      </c>
      <c r="T2006">
        <v>0</v>
      </c>
      <c r="U2006">
        <v>0</v>
      </c>
      <c r="V2006">
        <v>0</v>
      </c>
      <c r="W2006">
        <v>0</v>
      </c>
      <c r="X2006">
        <v>0</v>
      </c>
      <c r="Y2006">
        <v>1</v>
      </c>
      <c r="Z2006">
        <v>1</v>
      </c>
      <c r="AA2006">
        <v>0</v>
      </c>
      <c r="AB2006">
        <v>0</v>
      </c>
      <c r="AC2006">
        <v>36568</v>
      </c>
      <c r="AD2006">
        <f>AC2006/AY2006</f>
        <v>0.3369359906386194</v>
      </c>
      <c r="AE2006">
        <v>0</v>
      </c>
      <c r="AF2006">
        <f>AE2006/AY2006</f>
        <v>0</v>
      </c>
      <c r="AG2006">
        <f>LN(AE2006+1)/LN(AY2006)</f>
        <v>0</v>
      </c>
      <c r="AH2006">
        <v>1</v>
      </c>
      <c r="AI2006">
        <v>1</v>
      </c>
      <c r="AJ2006">
        <v>1</v>
      </c>
      <c r="AK2006">
        <v>1</v>
      </c>
      <c r="AL2006">
        <v>0</v>
      </c>
      <c r="AM2006" s="1">
        <f>(AI2006+AK2006+AJ2006)*(0.75+0.25*AL2006)</f>
        <v>2.25</v>
      </c>
      <c r="AN2006">
        <v>0</v>
      </c>
      <c r="AO2006">
        <v>0</v>
      </c>
      <c r="AP2006">
        <v>0</v>
      </c>
      <c r="AQ2006">
        <v>0</v>
      </c>
      <c r="AR2006">
        <v>1</v>
      </c>
      <c r="AS2006">
        <f>IF(AR2006&gt;0.75,AR2006,0)</f>
        <v>1</v>
      </c>
      <c r="AT2006">
        <v>0</v>
      </c>
      <c r="AV2006">
        <v>0</v>
      </c>
      <c r="AX2006">
        <v>1</v>
      </c>
      <c r="AY2006">
        <v>108531</v>
      </c>
    </row>
    <row r="2007" spans="1:51" ht="12.75" customHeight="1" x14ac:dyDescent="0.2">
      <c r="A2007" t="s">
        <v>39</v>
      </c>
      <c r="B2007">
        <v>2013</v>
      </c>
      <c r="E2007">
        <v>1</v>
      </c>
      <c r="F2007">
        <v>1</v>
      </c>
      <c r="G2007">
        <v>1</v>
      </c>
      <c r="H2007">
        <v>1</v>
      </c>
      <c r="I2007" s="1">
        <f>G2007+H2007</f>
        <v>2</v>
      </c>
      <c r="J2007">
        <v>1</v>
      </c>
      <c r="K2007">
        <v>1</v>
      </c>
      <c r="M2007">
        <v>2</v>
      </c>
      <c r="O2007">
        <v>1</v>
      </c>
      <c r="P2007">
        <v>1</v>
      </c>
      <c r="Q2007">
        <v>1</v>
      </c>
      <c r="R2007">
        <v>0</v>
      </c>
      <c r="T2007">
        <v>1</v>
      </c>
      <c r="U2007">
        <v>0</v>
      </c>
      <c r="V2007">
        <v>0</v>
      </c>
      <c r="W2007">
        <v>0</v>
      </c>
      <c r="X2007">
        <v>0</v>
      </c>
      <c r="Y2007">
        <v>1</v>
      </c>
      <c r="Z2007">
        <v>1</v>
      </c>
      <c r="AA2007">
        <v>0</v>
      </c>
      <c r="AB2007">
        <v>0</v>
      </c>
      <c r="AC2007">
        <v>15393</v>
      </c>
      <c r="AD2007">
        <f>AC2007/AY2007</f>
        <v>8.5516666666666675E-3</v>
      </c>
      <c r="AE2007">
        <v>0</v>
      </c>
      <c r="AF2007">
        <f>AE2007/AY2007</f>
        <v>0</v>
      </c>
      <c r="AG2007">
        <f>LN(AE2007+1)/LN(AY2007)</f>
        <v>0</v>
      </c>
      <c r="AH2007">
        <v>1</v>
      </c>
      <c r="AI2007">
        <v>0</v>
      </c>
      <c r="AJ2007">
        <v>1</v>
      </c>
      <c r="AK2007">
        <v>1</v>
      </c>
      <c r="AL2007">
        <v>0</v>
      </c>
      <c r="AM2007" s="1">
        <f>(AI2007+AK2007+AJ2007)*(0.75+0.25*AL2007)</f>
        <v>1.5</v>
      </c>
      <c r="AN2007">
        <v>0</v>
      </c>
      <c r="AO2007">
        <v>0</v>
      </c>
      <c r="AP2007">
        <v>0</v>
      </c>
      <c r="AQ2007">
        <v>0.5</v>
      </c>
      <c r="AR2007">
        <v>2</v>
      </c>
      <c r="AS2007">
        <f>IF(AR2007&gt;0.75,AR2007,0)</f>
        <v>2</v>
      </c>
      <c r="AT2007">
        <v>0</v>
      </c>
      <c r="AV2007">
        <v>1</v>
      </c>
      <c r="AX2007">
        <v>1</v>
      </c>
      <c r="AY2007" s="9">
        <v>1800000</v>
      </c>
    </row>
    <row r="2008" spans="1:51" ht="12.75" customHeight="1" x14ac:dyDescent="0.2">
      <c r="A2008" t="s">
        <v>40</v>
      </c>
      <c r="B2008">
        <v>2013</v>
      </c>
      <c r="E2008">
        <v>1</v>
      </c>
      <c r="F2008">
        <v>1</v>
      </c>
      <c r="G2008">
        <v>1</v>
      </c>
      <c r="H2008">
        <v>0</v>
      </c>
      <c r="I2008" s="1">
        <f>G2008+H2008</f>
        <v>1</v>
      </c>
      <c r="J2008">
        <v>0</v>
      </c>
      <c r="K2008">
        <v>1</v>
      </c>
      <c r="M2008">
        <v>0</v>
      </c>
      <c r="O2008">
        <v>1</v>
      </c>
      <c r="P2008">
        <v>1</v>
      </c>
      <c r="Q2008">
        <v>1</v>
      </c>
      <c r="R2008">
        <v>0</v>
      </c>
      <c r="T2008">
        <v>1</v>
      </c>
      <c r="U2008">
        <v>0</v>
      </c>
      <c r="V2008">
        <v>0</v>
      </c>
      <c r="W2008">
        <v>0</v>
      </c>
      <c r="X2008">
        <v>1</v>
      </c>
      <c r="Y2008">
        <v>1</v>
      </c>
      <c r="Z2008">
        <v>1</v>
      </c>
      <c r="AA2008">
        <v>0</v>
      </c>
      <c r="AB2008">
        <v>0</v>
      </c>
      <c r="AC2008">
        <v>119225</v>
      </c>
      <c r="AD2008">
        <f>AC2008/AY2008</f>
        <v>0.4881489033282973</v>
      </c>
      <c r="AE2008">
        <v>748.70799999999997</v>
      </c>
      <c r="AF2008">
        <f>AE2008/AY2008</f>
        <v>3.065472754146553E-3</v>
      </c>
      <c r="AG2008">
        <f>LN(AE2008+1)/LN(AY2008)</f>
        <v>0.53359147226434256</v>
      </c>
      <c r="AH2008">
        <v>0.5</v>
      </c>
      <c r="AI2008">
        <v>0</v>
      </c>
      <c r="AJ2008">
        <v>1</v>
      </c>
      <c r="AK2008">
        <v>1</v>
      </c>
      <c r="AL2008">
        <v>1</v>
      </c>
      <c r="AM2008" s="1">
        <f>(AI2008+AK2008+AJ2008)*(0.75+0.25*AL2008)</f>
        <v>2</v>
      </c>
      <c r="AN2008">
        <v>0</v>
      </c>
      <c r="AO2008">
        <v>0</v>
      </c>
      <c r="AP2008">
        <v>0</v>
      </c>
      <c r="AQ2008">
        <v>1</v>
      </c>
      <c r="AR2008">
        <v>1.5</v>
      </c>
      <c r="AS2008">
        <f>IF(AR2008&gt;0.75,AR2008,0)</f>
        <v>1.5</v>
      </c>
      <c r="AT2008">
        <v>0</v>
      </c>
      <c r="AV2008">
        <v>1</v>
      </c>
      <c r="AX2008">
        <v>1</v>
      </c>
      <c r="AY2008">
        <v>244239</v>
      </c>
    </row>
    <row r="2009" spans="1:51" ht="12.75" customHeight="1" x14ac:dyDescent="0.2">
      <c r="A2009" t="s">
        <v>41</v>
      </c>
      <c r="B2009">
        <v>2013</v>
      </c>
      <c r="E2009">
        <v>0</v>
      </c>
      <c r="F2009">
        <v>1</v>
      </c>
      <c r="G2009">
        <v>1</v>
      </c>
      <c r="H2009">
        <v>1</v>
      </c>
      <c r="I2009" s="1">
        <f>G2009+H2009</f>
        <v>2</v>
      </c>
      <c r="J2009">
        <v>0</v>
      </c>
      <c r="K2009">
        <v>1</v>
      </c>
      <c r="M2009">
        <v>2</v>
      </c>
      <c r="O2009">
        <v>0</v>
      </c>
      <c r="P2009">
        <v>1</v>
      </c>
      <c r="Q2009">
        <v>1</v>
      </c>
      <c r="R2009">
        <v>0</v>
      </c>
      <c r="T2009">
        <v>1</v>
      </c>
      <c r="U2009">
        <v>0</v>
      </c>
      <c r="V2009">
        <v>0</v>
      </c>
      <c r="W2009">
        <v>0</v>
      </c>
      <c r="X2009">
        <v>0</v>
      </c>
      <c r="Y2009">
        <v>1</v>
      </c>
      <c r="Z2009">
        <v>1</v>
      </c>
      <c r="AA2009">
        <v>0</v>
      </c>
      <c r="AB2009">
        <v>0</v>
      </c>
      <c r="AC2009">
        <v>382665</v>
      </c>
      <c r="AD2009">
        <f>AC2009/AY2009</f>
        <v>1.7560931957211103</v>
      </c>
      <c r="AE2009">
        <v>0</v>
      </c>
      <c r="AF2009">
        <f>AE2009/AY2009</f>
        <v>0</v>
      </c>
      <c r="AG2009">
        <f>LN(AE2009+1)/LN(AY2009)</f>
        <v>0</v>
      </c>
      <c r="AH2009">
        <v>1</v>
      </c>
      <c r="AI2009">
        <v>0</v>
      </c>
      <c r="AJ2009">
        <v>1</v>
      </c>
      <c r="AK2009">
        <v>1</v>
      </c>
      <c r="AL2009">
        <v>1</v>
      </c>
      <c r="AM2009" s="1">
        <f>(AI2009+AK2009+AJ2009)*(0.75+0.25*AL2009)</f>
        <v>2</v>
      </c>
      <c r="AN2009">
        <v>0</v>
      </c>
      <c r="AO2009">
        <v>0</v>
      </c>
      <c r="AP2009">
        <v>1</v>
      </c>
      <c r="AQ2009">
        <v>1</v>
      </c>
      <c r="AR2009">
        <v>1</v>
      </c>
      <c r="AS2009">
        <f>IF(AR2009&gt;0.75,AR2009,0)</f>
        <v>1</v>
      </c>
      <c r="AT2009">
        <v>0</v>
      </c>
      <c r="AV2009">
        <v>1</v>
      </c>
      <c r="AX2009">
        <v>1</v>
      </c>
      <c r="AY2009">
        <v>217907</v>
      </c>
    </row>
    <row r="2010" spans="1:51" ht="12.75" customHeight="1" x14ac:dyDescent="0.2">
      <c r="A2010" t="s">
        <v>42</v>
      </c>
      <c r="B2010">
        <v>2013</v>
      </c>
      <c r="E2010">
        <v>0</v>
      </c>
      <c r="F2010">
        <v>0</v>
      </c>
      <c r="G2010">
        <v>1</v>
      </c>
      <c r="H2010">
        <v>1</v>
      </c>
      <c r="I2010" s="1">
        <f>G2010+H2010</f>
        <v>2</v>
      </c>
      <c r="J2010">
        <v>0</v>
      </c>
      <c r="K2010">
        <v>1</v>
      </c>
      <c r="M2010">
        <v>2</v>
      </c>
      <c r="O2010">
        <v>0</v>
      </c>
      <c r="P2010">
        <v>1</v>
      </c>
      <c r="Q2010">
        <v>1</v>
      </c>
      <c r="R2010">
        <v>0</v>
      </c>
      <c r="T2010">
        <v>1</v>
      </c>
      <c r="U2010">
        <v>0</v>
      </c>
      <c r="V2010">
        <v>-1</v>
      </c>
      <c r="W2010">
        <v>1</v>
      </c>
      <c r="X2010">
        <v>0</v>
      </c>
      <c r="Y2010">
        <v>1</v>
      </c>
      <c r="Z2010">
        <v>1</v>
      </c>
      <c r="AA2010">
        <v>0</v>
      </c>
      <c r="AB2010">
        <v>0.5</v>
      </c>
      <c r="AC2010">
        <v>328</v>
      </c>
      <c r="AD2010">
        <f>AC2010/AY2010</f>
        <v>8.0028497952929576E-3</v>
      </c>
      <c r="AE2010">
        <v>436.94799999999998</v>
      </c>
      <c r="AF2010">
        <f>AE2010/AY2010</f>
        <v>1.0661064671809961E-2</v>
      </c>
      <c r="AG2010">
        <f>LN(AE2010+1)/LN(AY2010)</f>
        <v>0.57265009725517935</v>
      </c>
      <c r="AH2010">
        <v>0</v>
      </c>
      <c r="AI2010">
        <v>0</v>
      </c>
      <c r="AJ2010">
        <v>0</v>
      </c>
      <c r="AK2010">
        <v>0</v>
      </c>
      <c r="AL2010">
        <v>0</v>
      </c>
      <c r="AM2010" s="1">
        <f>(AI2010+AK2010+AJ2010)*(0.75+0.25*AL2010)</f>
        <v>0</v>
      </c>
      <c r="AN2010">
        <v>0</v>
      </c>
      <c r="AO2010">
        <v>0</v>
      </c>
      <c r="AP2010">
        <v>0</v>
      </c>
      <c r="AQ2010">
        <v>0</v>
      </c>
      <c r="AR2010">
        <v>0</v>
      </c>
      <c r="AS2010">
        <f>IF(AR2010&gt;0.75,AR2010,0)</f>
        <v>0</v>
      </c>
      <c r="AT2010">
        <v>0</v>
      </c>
      <c r="AV2010">
        <v>0</v>
      </c>
      <c r="AX2010">
        <v>1</v>
      </c>
      <c r="AY2010">
        <v>40985.4</v>
      </c>
    </row>
    <row r="2011" spans="1:51" ht="12.75" customHeight="1" x14ac:dyDescent="0.2">
      <c r="A2011" t="s">
        <v>43</v>
      </c>
      <c r="B2011">
        <v>2013</v>
      </c>
      <c r="E2011">
        <v>0</v>
      </c>
      <c r="F2011">
        <v>0</v>
      </c>
      <c r="G2011">
        <v>1</v>
      </c>
      <c r="H2011">
        <v>1</v>
      </c>
      <c r="I2011" s="1">
        <f>G2011+H2011</f>
        <v>2</v>
      </c>
      <c r="J2011">
        <v>0</v>
      </c>
      <c r="K2011">
        <v>1</v>
      </c>
      <c r="M2011">
        <v>0</v>
      </c>
      <c r="O2011">
        <v>1</v>
      </c>
      <c r="P2011">
        <v>1</v>
      </c>
      <c r="Q2011">
        <v>1</v>
      </c>
      <c r="R2011">
        <v>0</v>
      </c>
      <c r="T2011">
        <v>0.5</v>
      </c>
      <c r="U2011">
        <v>0</v>
      </c>
      <c r="V2011">
        <v>1</v>
      </c>
      <c r="W2011">
        <v>1</v>
      </c>
      <c r="X2011">
        <v>0</v>
      </c>
      <c r="Y2011">
        <v>1</v>
      </c>
      <c r="Z2011">
        <v>1</v>
      </c>
      <c r="AA2011">
        <v>0</v>
      </c>
      <c r="AB2011">
        <v>0</v>
      </c>
      <c r="AC2011">
        <v>185257</v>
      </c>
      <c r="AD2011">
        <f>AC2011/AY2011</f>
        <v>0.23026650243060259</v>
      </c>
      <c r="AE2011">
        <v>467.58699999999999</v>
      </c>
      <c r="AF2011">
        <f>AE2011/AY2011</f>
        <v>5.811905788824076E-4</v>
      </c>
      <c r="AG2011">
        <f>LN(AE2011+1)/LN(AY2011)</f>
        <v>0.45225135872061817</v>
      </c>
      <c r="AH2011">
        <v>0</v>
      </c>
      <c r="AI2011">
        <v>0</v>
      </c>
      <c r="AJ2011">
        <v>1</v>
      </c>
      <c r="AK2011">
        <v>1</v>
      </c>
      <c r="AL2011">
        <v>1</v>
      </c>
      <c r="AM2011" s="1">
        <f>(AI2011+AK2011+AJ2011)*(0.75+0.25*AL2011)</f>
        <v>2</v>
      </c>
      <c r="AN2011">
        <v>0</v>
      </c>
      <c r="AO2011">
        <v>0</v>
      </c>
      <c r="AP2011">
        <v>0.5</v>
      </c>
      <c r="AQ2011">
        <v>1</v>
      </c>
      <c r="AR2011">
        <v>2</v>
      </c>
      <c r="AS2011">
        <f>IF(AR2011&gt;0.75,AR2011,0)</f>
        <v>2</v>
      </c>
      <c r="AT2011">
        <v>0</v>
      </c>
      <c r="AV2011">
        <v>0</v>
      </c>
      <c r="AX2011">
        <v>1</v>
      </c>
      <c r="AY2011">
        <v>804533</v>
      </c>
    </row>
    <row r="2012" spans="1:51" ht="12.75" customHeight="1" x14ac:dyDescent="0.2">
      <c r="A2012" t="s">
        <v>45</v>
      </c>
      <c r="B2012">
        <v>2013</v>
      </c>
      <c r="E2012">
        <v>0</v>
      </c>
      <c r="F2012">
        <v>0</v>
      </c>
      <c r="G2012">
        <v>1</v>
      </c>
      <c r="H2012">
        <v>1</v>
      </c>
      <c r="I2012" s="1">
        <f>G2012+H2012</f>
        <v>2</v>
      </c>
      <c r="J2012">
        <v>1</v>
      </c>
      <c r="K2012">
        <v>1</v>
      </c>
      <c r="M2012">
        <v>0</v>
      </c>
      <c r="O2012">
        <v>1</v>
      </c>
      <c r="P2012">
        <v>1</v>
      </c>
      <c r="Q2012">
        <v>1</v>
      </c>
      <c r="R2012">
        <v>0</v>
      </c>
      <c r="T2012">
        <v>0</v>
      </c>
      <c r="U2012">
        <v>1</v>
      </c>
      <c r="V2012">
        <v>1</v>
      </c>
      <c r="W2012">
        <v>0</v>
      </c>
      <c r="X2012">
        <v>0</v>
      </c>
      <c r="Y2012">
        <v>0</v>
      </c>
      <c r="Z2012">
        <v>1</v>
      </c>
      <c r="AA2012">
        <v>0</v>
      </c>
      <c r="AB2012">
        <v>0</v>
      </c>
      <c r="AC2012">
        <v>797</v>
      </c>
      <c r="AD2012">
        <f>AC2012/AY2012</f>
        <v>2.1297632408743519E-3</v>
      </c>
      <c r="AE2012">
        <v>0</v>
      </c>
      <c r="AF2012">
        <f>AE2012/AY2012</f>
        <v>0</v>
      </c>
      <c r="AG2012">
        <f>LN(AE2012+1)/LN(AY2012)</f>
        <v>0</v>
      </c>
      <c r="AH2012">
        <v>0</v>
      </c>
      <c r="AI2012">
        <v>0</v>
      </c>
      <c r="AJ2012">
        <v>1</v>
      </c>
      <c r="AK2012">
        <v>1</v>
      </c>
      <c r="AL2012">
        <v>1</v>
      </c>
      <c r="AM2012" s="1">
        <f>(AI2012+AK2012+AJ2012)*(0.75+0.25*AL2012)</f>
        <v>2</v>
      </c>
      <c r="AN2012">
        <v>0</v>
      </c>
      <c r="AO2012">
        <v>0</v>
      </c>
      <c r="AP2012">
        <v>0</v>
      </c>
      <c r="AQ2012">
        <v>0</v>
      </c>
      <c r="AR2012">
        <v>0</v>
      </c>
      <c r="AS2012">
        <f>IF(AR2012&gt;0.75,AR2012,0)</f>
        <v>0</v>
      </c>
      <c r="AT2012">
        <v>0</v>
      </c>
      <c r="AV2012">
        <v>-0.5</v>
      </c>
      <c r="AX2012">
        <v>1</v>
      </c>
      <c r="AY2012">
        <v>374220</v>
      </c>
    </row>
    <row r="2013" spans="1:51" ht="12.75" customHeight="1" x14ac:dyDescent="0.2">
      <c r="A2013" t="s">
        <v>47</v>
      </c>
      <c r="B2013">
        <v>2013</v>
      </c>
      <c r="E2013">
        <v>0.5</v>
      </c>
      <c r="F2013">
        <v>0</v>
      </c>
      <c r="G2013">
        <v>1</v>
      </c>
      <c r="H2013">
        <v>1</v>
      </c>
      <c r="I2013" s="1">
        <f>G2013+H2013</f>
        <v>2</v>
      </c>
      <c r="J2013">
        <v>0</v>
      </c>
      <c r="K2013">
        <v>1</v>
      </c>
      <c r="M2013">
        <v>2</v>
      </c>
      <c r="O2013">
        <v>1</v>
      </c>
      <c r="P2013">
        <v>1</v>
      </c>
      <c r="Q2013">
        <v>1</v>
      </c>
      <c r="R2013">
        <v>0</v>
      </c>
      <c r="T2013">
        <v>1</v>
      </c>
      <c r="U2013">
        <v>1</v>
      </c>
      <c r="V2013">
        <v>0</v>
      </c>
      <c r="W2013">
        <v>0</v>
      </c>
      <c r="X2013">
        <v>0</v>
      </c>
      <c r="Y2013">
        <v>0</v>
      </c>
      <c r="Z2013">
        <v>0</v>
      </c>
      <c r="AA2013">
        <v>0</v>
      </c>
      <c r="AB2013">
        <v>0</v>
      </c>
      <c r="AC2013">
        <v>0</v>
      </c>
      <c r="AD2013">
        <f>AC2013/AY2013</f>
        <v>0</v>
      </c>
      <c r="AE2013">
        <v>0</v>
      </c>
      <c r="AF2013">
        <f>AE2013/AY2013</f>
        <v>0</v>
      </c>
      <c r="AG2013">
        <f>LN(AE2013+1)/LN(AY2013)</f>
        <v>0</v>
      </c>
      <c r="AH2013">
        <v>0</v>
      </c>
      <c r="AI2013">
        <v>0</v>
      </c>
      <c r="AJ2013">
        <v>1</v>
      </c>
      <c r="AK2013">
        <v>1</v>
      </c>
      <c r="AL2013">
        <v>1</v>
      </c>
      <c r="AM2013" s="1">
        <f>(AI2013+AK2013+AJ2013)*(0.75+0.25*AL2013)</f>
        <v>2</v>
      </c>
      <c r="AN2013">
        <v>0</v>
      </c>
      <c r="AO2013">
        <v>0</v>
      </c>
      <c r="AP2013">
        <v>0</v>
      </c>
      <c r="AQ2013">
        <v>1</v>
      </c>
      <c r="AR2013">
        <v>0</v>
      </c>
      <c r="AS2013">
        <f>IF(AR2013&gt;0.75,AR2013,0)</f>
        <v>0</v>
      </c>
      <c r="AT2013">
        <v>0</v>
      </c>
      <c r="AV2013">
        <v>0.5</v>
      </c>
      <c r="AX2013">
        <v>1</v>
      </c>
      <c r="AY2013">
        <v>62792.3</v>
      </c>
    </row>
    <row r="2014" spans="1:51" ht="12.75" customHeight="1" x14ac:dyDescent="0.2">
      <c r="A2014" t="s">
        <v>48</v>
      </c>
      <c r="B2014">
        <v>2013</v>
      </c>
      <c r="E2014">
        <v>0</v>
      </c>
      <c r="F2014">
        <v>0</v>
      </c>
      <c r="G2014">
        <v>1</v>
      </c>
      <c r="H2014">
        <v>0</v>
      </c>
      <c r="I2014" s="1">
        <f>G2014+H2014</f>
        <v>1</v>
      </c>
      <c r="J2014">
        <v>0</v>
      </c>
      <c r="K2014">
        <v>1</v>
      </c>
      <c r="M2014">
        <v>0</v>
      </c>
      <c r="O2014">
        <v>1</v>
      </c>
      <c r="P2014">
        <v>0</v>
      </c>
      <c r="Q2014">
        <v>1</v>
      </c>
      <c r="R2014">
        <v>0</v>
      </c>
      <c r="T2014">
        <v>0</v>
      </c>
      <c r="U2014">
        <v>0</v>
      </c>
      <c r="V2014">
        <v>0</v>
      </c>
      <c r="W2014">
        <v>0</v>
      </c>
      <c r="X2014">
        <v>0</v>
      </c>
      <c r="Y2014">
        <v>1</v>
      </c>
      <c r="Z2014">
        <v>1</v>
      </c>
      <c r="AA2014">
        <v>0</v>
      </c>
      <c r="AB2014">
        <v>0</v>
      </c>
      <c r="AC2014">
        <v>298</v>
      </c>
      <c r="AD2014">
        <f>AC2014/AY2014</f>
        <v>5.2011156218474781E-3</v>
      </c>
      <c r="AE2014">
        <v>0</v>
      </c>
      <c r="AF2014">
        <f>AE2014/AY2014</f>
        <v>0</v>
      </c>
      <c r="AG2014">
        <f>LN(AE2014+1)/LN(AY2014)</f>
        <v>0</v>
      </c>
      <c r="AH2014">
        <v>1</v>
      </c>
      <c r="AI2014">
        <v>0</v>
      </c>
      <c r="AJ2014">
        <v>1</v>
      </c>
      <c r="AK2014">
        <v>1</v>
      </c>
      <c r="AL2014">
        <v>0</v>
      </c>
      <c r="AM2014" s="1">
        <f>(AI2014+AK2014+AJ2014)*(0.75+0.25*AL2014)</f>
        <v>1.5</v>
      </c>
      <c r="AN2014">
        <v>0</v>
      </c>
      <c r="AO2014">
        <v>0</v>
      </c>
      <c r="AP2014">
        <v>0.75</v>
      </c>
      <c r="AQ2014">
        <v>0</v>
      </c>
      <c r="AR2014">
        <v>0</v>
      </c>
      <c r="AS2014">
        <f>IF(AR2014&gt;0.75,AR2014,0)</f>
        <v>0</v>
      </c>
      <c r="AT2014">
        <v>0</v>
      </c>
      <c r="AV2014">
        <v>0</v>
      </c>
      <c r="AX2014">
        <v>1</v>
      </c>
      <c r="AY2014">
        <v>57295.4</v>
      </c>
    </row>
    <row r="2015" spans="1:51" ht="12.75" customHeight="1" x14ac:dyDescent="0.2">
      <c r="A2015" t="s">
        <v>49</v>
      </c>
      <c r="B2015">
        <v>2013</v>
      </c>
      <c r="E2015">
        <v>0</v>
      </c>
      <c r="F2015">
        <v>1</v>
      </c>
      <c r="G2015">
        <v>1</v>
      </c>
      <c r="H2015">
        <v>1</v>
      </c>
      <c r="I2015" s="1">
        <f>G2015+H2015</f>
        <v>2</v>
      </c>
      <c r="J2015">
        <v>0</v>
      </c>
      <c r="K2015">
        <v>0</v>
      </c>
      <c r="M2015">
        <v>2</v>
      </c>
      <c r="O2015">
        <v>1</v>
      </c>
      <c r="P2015">
        <v>1</v>
      </c>
      <c r="Q2015">
        <v>1</v>
      </c>
      <c r="R2015">
        <v>1</v>
      </c>
      <c r="T2015">
        <v>0</v>
      </c>
      <c r="U2015">
        <v>0</v>
      </c>
      <c r="V2015">
        <v>1</v>
      </c>
      <c r="W2015">
        <v>0</v>
      </c>
      <c r="X2015">
        <v>1</v>
      </c>
      <c r="Y2015">
        <v>1</v>
      </c>
      <c r="Z2015">
        <v>1</v>
      </c>
      <c r="AA2015">
        <v>1</v>
      </c>
      <c r="AB2015">
        <v>0</v>
      </c>
      <c r="AC2015">
        <v>738191</v>
      </c>
      <c r="AD2015">
        <f>AC2015/AY2015</f>
        <v>1.230810657596372</v>
      </c>
      <c r="AE2015">
        <v>1852.6659999999999</v>
      </c>
      <c r="AF2015">
        <f>AE2015/AY2015</f>
        <v>3.0890122715752969E-3</v>
      </c>
      <c r="AG2015">
        <f>LN(AE2015+1)/LN(AY2015)</f>
        <v>0.5656012826957294</v>
      </c>
      <c r="AH2015">
        <v>1</v>
      </c>
      <c r="AI2015">
        <v>0</v>
      </c>
      <c r="AJ2015">
        <v>0</v>
      </c>
      <c r="AK2015">
        <v>1</v>
      </c>
      <c r="AL2015">
        <v>1</v>
      </c>
      <c r="AM2015" s="1">
        <f>(AI2015+AK2015+AJ2015)*(0.75+0.25*AL2015)</f>
        <v>1</v>
      </c>
      <c r="AN2015">
        <v>0</v>
      </c>
      <c r="AO2015">
        <v>0</v>
      </c>
      <c r="AP2015">
        <v>0.75</v>
      </c>
      <c r="AQ2015">
        <v>1</v>
      </c>
      <c r="AR2015">
        <v>0.5</v>
      </c>
      <c r="AS2015">
        <f>IF(AR2015&gt;0.75,AR2015,0)</f>
        <v>0</v>
      </c>
      <c r="AT2015">
        <v>0</v>
      </c>
      <c r="AV2015">
        <v>1</v>
      </c>
      <c r="AX2015">
        <v>1</v>
      </c>
      <c r="AY2015">
        <v>599760</v>
      </c>
    </row>
    <row r="2016" spans="1:51" ht="12.75" customHeight="1" x14ac:dyDescent="0.2">
      <c r="A2016" t="s">
        <v>50</v>
      </c>
      <c r="B2016">
        <v>2013</v>
      </c>
      <c r="E2016">
        <v>0</v>
      </c>
      <c r="F2016">
        <v>0</v>
      </c>
      <c r="G2016">
        <v>1</v>
      </c>
      <c r="H2016">
        <v>1</v>
      </c>
      <c r="I2016" s="1">
        <f>G2016+H2016</f>
        <v>2</v>
      </c>
      <c r="J2016">
        <v>0</v>
      </c>
      <c r="K2016">
        <v>1</v>
      </c>
      <c r="M2016">
        <v>0</v>
      </c>
      <c r="O2016">
        <v>1</v>
      </c>
      <c r="P2016">
        <v>1</v>
      </c>
      <c r="Q2016">
        <v>1</v>
      </c>
      <c r="R2016">
        <v>0</v>
      </c>
      <c r="T2016">
        <v>0</v>
      </c>
      <c r="U2016">
        <v>1</v>
      </c>
      <c r="V2016">
        <v>1</v>
      </c>
      <c r="W2016">
        <v>1</v>
      </c>
      <c r="X2016">
        <v>1</v>
      </c>
      <c r="Y2016">
        <v>1</v>
      </c>
      <c r="Z2016">
        <v>1</v>
      </c>
      <c r="AA2016">
        <v>0</v>
      </c>
      <c r="AB2016">
        <v>0</v>
      </c>
      <c r="AC2016">
        <v>765107</v>
      </c>
      <c r="AD2016">
        <f>AC2016/AY2016</f>
        <v>3.0250948916653488</v>
      </c>
      <c r="AE2016">
        <v>2331.654</v>
      </c>
      <c r="AF2016">
        <f>AE2016/AY2016</f>
        <v>9.2189387948758503E-3</v>
      </c>
      <c r="AG2016">
        <f>LN(AE2016+1)/LN(AY2016)</f>
        <v>0.62333163314118134</v>
      </c>
      <c r="AH2016">
        <v>0.5</v>
      </c>
      <c r="AI2016">
        <v>1</v>
      </c>
      <c r="AJ2016">
        <v>1</v>
      </c>
      <c r="AK2016">
        <v>1</v>
      </c>
      <c r="AL2016">
        <v>1</v>
      </c>
      <c r="AM2016" s="1">
        <f>(AI2016+AK2016+AJ2016)*(0.75+0.25*AL2016)</f>
        <v>3</v>
      </c>
      <c r="AN2016">
        <v>0</v>
      </c>
      <c r="AO2016">
        <v>0</v>
      </c>
      <c r="AP2016">
        <v>0</v>
      </c>
      <c r="AQ2016">
        <v>0</v>
      </c>
      <c r="AR2016">
        <v>0</v>
      </c>
      <c r="AS2016">
        <f>IF(AR2016&gt;0.75,AR2016,0)</f>
        <v>0</v>
      </c>
      <c r="AT2016">
        <v>0</v>
      </c>
      <c r="AV2016">
        <v>0</v>
      </c>
      <c r="AX2016">
        <v>1</v>
      </c>
      <c r="AY2016">
        <v>252920</v>
      </c>
    </row>
    <row r="2017" spans="1:51" ht="12.75" customHeight="1" x14ac:dyDescent="0.2">
      <c r="A2017" t="s">
        <v>51</v>
      </c>
      <c r="B2017">
        <v>2013</v>
      </c>
      <c r="E2017">
        <v>0</v>
      </c>
      <c r="F2017">
        <v>0</v>
      </c>
      <c r="G2017">
        <v>1</v>
      </c>
      <c r="H2017">
        <v>1</v>
      </c>
      <c r="I2017" s="1">
        <f>G2017+H2017</f>
        <v>2</v>
      </c>
      <c r="J2017">
        <v>0</v>
      </c>
      <c r="K2017">
        <v>0</v>
      </c>
      <c r="M2017">
        <v>0</v>
      </c>
      <c r="O2017">
        <v>1</v>
      </c>
      <c r="P2017">
        <v>0</v>
      </c>
      <c r="Q2017">
        <v>1</v>
      </c>
      <c r="R2017">
        <v>0</v>
      </c>
      <c r="T2017">
        <v>0.5</v>
      </c>
      <c r="U2017">
        <v>0</v>
      </c>
      <c r="V2017">
        <v>0</v>
      </c>
      <c r="W2017">
        <v>1</v>
      </c>
      <c r="X2017">
        <v>1</v>
      </c>
      <c r="Y2017">
        <v>1</v>
      </c>
      <c r="Z2017">
        <v>1</v>
      </c>
      <c r="AA2017">
        <v>0</v>
      </c>
      <c r="AB2017">
        <v>0</v>
      </c>
      <c r="AC2017">
        <v>294656</v>
      </c>
      <c r="AD2017">
        <f>AC2017/AY2017</f>
        <v>2.1492206361826125</v>
      </c>
      <c r="AE2017">
        <v>1416.7170000000001</v>
      </c>
      <c r="AF2017">
        <f>AE2017/AY2017</f>
        <v>1.0333532702645535E-2</v>
      </c>
      <c r="AG2017">
        <f>LN(AE2017+1)/LN(AY2017)</f>
        <v>0.61350370095916529</v>
      </c>
      <c r="AH2017">
        <v>0</v>
      </c>
      <c r="AI2017">
        <v>0</v>
      </c>
      <c r="AJ2017">
        <v>0</v>
      </c>
      <c r="AK2017">
        <v>1</v>
      </c>
      <c r="AL2017">
        <v>1</v>
      </c>
      <c r="AM2017" s="1">
        <f>(AI2017+AK2017+AJ2017)*(0.75+0.25*AL2017)</f>
        <v>1</v>
      </c>
      <c r="AN2017">
        <v>0</v>
      </c>
      <c r="AO2017">
        <v>0</v>
      </c>
      <c r="AP2017">
        <v>0</v>
      </c>
      <c r="AQ2017">
        <v>0.5</v>
      </c>
      <c r="AR2017">
        <v>0</v>
      </c>
      <c r="AS2017">
        <f>IF(AR2017&gt;0.75,AR2017,0)</f>
        <v>0</v>
      </c>
      <c r="AT2017">
        <v>0</v>
      </c>
      <c r="AV2017">
        <v>0</v>
      </c>
      <c r="AX2017">
        <v>1</v>
      </c>
      <c r="AY2017">
        <v>137099</v>
      </c>
    </row>
    <row r="2018" spans="1:51" ht="12.75" customHeight="1" x14ac:dyDescent="0.2">
      <c r="A2018" t="s">
        <v>52</v>
      </c>
      <c r="B2018">
        <v>2013</v>
      </c>
      <c r="E2018">
        <v>0</v>
      </c>
      <c r="F2018">
        <v>0</v>
      </c>
      <c r="G2018">
        <v>1</v>
      </c>
      <c r="H2018">
        <v>1</v>
      </c>
      <c r="I2018" s="1">
        <f>G2018+H2018</f>
        <v>2</v>
      </c>
      <c r="J2018">
        <v>0</v>
      </c>
      <c r="K2018">
        <v>1</v>
      </c>
      <c r="M2018">
        <v>0</v>
      </c>
      <c r="O2018">
        <v>1</v>
      </c>
      <c r="P2018">
        <v>1</v>
      </c>
      <c r="Q2018">
        <v>1</v>
      </c>
      <c r="R2018">
        <v>2</v>
      </c>
      <c r="T2018">
        <v>0</v>
      </c>
      <c r="U2018">
        <v>1</v>
      </c>
      <c r="V2018">
        <v>0</v>
      </c>
      <c r="W2018">
        <v>0</v>
      </c>
      <c r="X2018">
        <v>1</v>
      </c>
      <c r="Y2018">
        <v>1</v>
      </c>
      <c r="Z2018">
        <v>1</v>
      </c>
      <c r="AA2018">
        <v>0</v>
      </c>
      <c r="AB2018">
        <v>0</v>
      </c>
      <c r="AC2018">
        <v>510</v>
      </c>
      <c r="AD2018">
        <f>AC2018/AY2018</f>
        <v>4.0237321298955409E-3</v>
      </c>
      <c r="AE2018">
        <v>365.07900000000001</v>
      </c>
      <c r="AF2018">
        <f>AE2018/AY2018</f>
        <v>2.8803531416669299E-3</v>
      </c>
      <c r="AG2018">
        <f>LN(AE2018+1)/LN(AY2018)</f>
        <v>0.50237201617170191</v>
      </c>
      <c r="AH2018">
        <v>1</v>
      </c>
      <c r="AI2018">
        <v>0</v>
      </c>
      <c r="AJ2018">
        <v>1</v>
      </c>
      <c r="AK2018">
        <v>1</v>
      </c>
      <c r="AL2018">
        <v>0</v>
      </c>
      <c r="AM2018" s="1">
        <f>(AI2018+AK2018+AJ2018)*(0.75+0.25*AL2018)</f>
        <v>1.5</v>
      </c>
      <c r="AN2018">
        <v>0</v>
      </c>
      <c r="AO2018">
        <v>0</v>
      </c>
      <c r="AP2018">
        <v>0</v>
      </c>
      <c r="AQ2018">
        <v>0</v>
      </c>
      <c r="AR2018">
        <v>2.25</v>
      </c>
      <c r="AS2018">
        <f>IF(AR2018&gt;0.75,AR2018,0)</f>
        <v>2.25</v>
      </c>
      <c r="AT2018">
        <v>0</v>
      </c>
      <c r="AV2018">
        <v>1</v>
      </c>
      <c r="AX2018">
        <v>1</v>
      </c>
      <c r="AY2018">
        <v>126748</v>
      </c>
    </row>
    <row r="2019" spans="1:51" ht="12.75" customHeight="1" x14ac:dyDescent="0.2">
      <c r="A2019" t="s">
        <v>53</v>
      </c>
      <c r="B2019">
        <v>2013</v>
      </c>
      <c r="E2019">
        <v>0</v>
      </c>
      <c r="F2019">
        <v>0</v>
      </c>
      <c r="G2019">
        <v>1</v>
      </c>
      <c r="H2019">
        <v>1</v>
      </c>
      <c r="I2019" s="1">
        <f>G2019+H2019</f>
        <v>2</v>
      </c>
      <c r="J2019">
        <v>0</v>
      </c>
      <c r="K2019">
        <v>1</v>
      </c>
      <c r="M2019">
        <v>0</v>
      </c>
      <c r="O2019">
        <v>1</v>
      </c>
      <c r="P2019">
        <v>1</v>
      </c>
      <c r="Q2019">
        <v>1</v>
      </c>
      <c r="R2019">
        <v>0</v>
      </c>
      <c r="T2019">
        <v>1</v>
      </c>
      <c r="U2019">
        <v>1</v>
      </c>
      <c r="V2019">
        <v>0</v>
      </c>
      <c r="W2019">
        <v>0</v>
      </c>
      <c r="X2019">
        <v>0</v>
      </c>
      <c r="Y2019">
        <v>1</v>
      </c>
      <c r="Z2019">
        <v>1</v>
      </c>
      <c r="AA2019">
        <v>0</v>
      </c>
      <c r="AB2019">
        <v>0</v>
      </c>
      <c r="AC2019">
        <v>455</v>
      </c>
      <c r="AD2019">
        <f>AC2019/AY2019</f>
        <v>2.8753064887136323E-3</v>
      </c>
      <c r="AE2019">
        <v>0</v>
      </c>
      <c r="AF2019">
        <f>AE2019/AY2019</f>
        <v>0</v>
      </c>
      <c r="AG2019">
        <f>LN(AE2019+1)/LN(AY2019)</f>
        <v>0</v>
      </c>
      <c r="AH2019">
        <v>0</v>
      </c>
      <c r="AI2019">
        <v>1</v>
      </c>
      <c r="AJ2019">
        <v>1</v>
      </c>
      <c r="AK2019">
        <v>1</v>
      </c>
      <c r="AL2019">
        <v>1</v>
      </c>
      <c r="AM2019" s="1">
        <f>(AI2019+AK2019+AJ2019)*(0.75+0.25*AL2019)</f>
        <v>3</v>
      </c>
      <c r="AN2019">
        <v>0</v>
      </c>
      <c r="AO2019">
        <v>0</v>
      </c>
      <c r="AP2019">
        <v>0</v>
      </c>
      <c r="AQ2019">
        <v>0</v>
      </c>
      <c r="AR2019">
        <v>0</v>
      </c>
      <c r="AS2019">
        <f>IF(AR2019&gt;0.75,AR2019,0)</f>
        <v>0</v>
      </c>
      <c r="AT2019">
        <v>0</v>
      </c>
      <c r="AV2019">
        <v>0.5</v>
      </c>
      <c r="AX2019">
        <v>1</v>
      </c>
      <c r="AY2019">
        <v>158244</v>
      </c>
    </row>
    <row r="2020" spans="1:51" ht="12.75" customHeight="1" x14ac:dyDescent="0.2">
      <c r="A2020" t="s">
        <v>54</v>
      </c>
      <c r="B2020">
        <v>2013</v>
      </c>
      <c r="E2020">
        <v>0</v>
      </c>
      <c r="F2020">
        <v>0</v>
      </c>
      <c r="G2020">
        <v>1</v>
      </c>
      <c r="H2020">
        <v>1</v>
      </c>
      <c r="I2020" s="1">
        <f>G2020+H2020</f>
        <v>2</v>
      </c>
      <c r="J2020">
        <v>1</v>
      </c>
      <c r="K2020">
        <v>1</v>
      </c>
      <c r="M2020">
        <v>0</v>
      </c>
      <c r="O2020">
        <v>1</v>
      </c>
      <c r="P2020">
        <v>1</v>
      </c>
      <c r="Q2020">
        <v>1</v>
      </c>
      <c r="R2020">
        <v>0</v>
      </c>
      <c r="T2020">
        <v>1</v>
      </c>
      <c r="U2020">
        <v>1</v>
      </c>
      <c r="V2020">
        <v>1</v>
      </c>
      <c r="W2020">
        <v>1</v>
      </c>
      <c r="X2020">
        <v>1</v>
      </c>
      <c r="Y2020">
        <v>1</v>
      </c>
      <c r="Z2020">
        <v>1</v>
      </c>
      <c r="AA2020">
        <v>1</v>
      </c>
      <c r="AB2020">
        <v>0</v>
      </c>
      <c r="AC2020">
        <v>743479</v>
      </c>
      <c r="AD2020">
        <f>AC2020/AY2020</f>
        <v>3.9268533581222402</v>
      </c>
      <c r="AE2020">
        <v>3042.41</v>
      </c>
      <c r="AF2020">
        <f>AE2020/AY2020</f>
        <v>1.6069180064648341E-2</v>
      </c>
      <c r="AG2020">
        <f>LN(AE2020+1)/LN(AY2020)</f>
        <v>0.66007439676344437</v>
      </c>
      <c r="AH2020">
        <v>0</v>
      </c>
      <c r="AI2020">
        <v>1</v>
      </c>
      <c r="AJ2020">
        <v>1</v>
      </c>
      <c r="AK2020">
        <v>1</v>
      </c>
      <c r="AL2020">
        <v>0</v>
      </c>
      <c r="AM2020" s="1">
        <f>(AI2020+AK2020+AJ2020)*(0.75+0.25*AL2020)</f>
        <v>2.25</v>
      </c>
      <c r="AN2020">
        <v>0</v>
      </c>
      <c r="AO2020">
        <v>0</v>
      </c>
      <c r="AP2020">
        <v>0.75</v>
      </c>
      <c r="AQ2020">
        <v>1</v>
      </c>
      <c r="AR2020">
        <v>2.25</v>
      </c>
      <c r="AS2020">
        <f>IF(AR2020&gt;0.75,AR2020,0)</f>
        <v>2.25</v>
      </c>
      <c r="AT2020">
        <v>0</v>
      </c>
      <c r="AV2020">
        <v>0</v>
      </c>
      <c r="AX2020">
        <v>1</v>
      </c>
      <c r="AY2020">
        <v>189332</v>
      </c>
    </row>
    <row r="2021" spans="1:51" ht="12.75" customHeight="1" x14ac:dyDescent="0.2">
      <c r="A2021" t="s">
        <v>55</v>
      </c>
      <c r="B2021">
        <v>2013</v>
      </c>
      <c r="E2021">
        <v>0</v>
      </c>
      <c r="F2021">
        <v>0</v>
      </c>
      <c r="G2021">
        <v>1</v>
      </c>
      <c r="H2021">
        <v>1</v>
      </c>
      <c r="I2021" s="1">
        <f>G2021+H2021</f>
        <v>2</v>
      </c>
      <c r="J2021">
        <v>0</v>
      </c>
      <c r="K2021">
        <v>1</v>
      </c>
      <c r="M2021">
        <v>0</v>
      </c>
      <c r="O2021">
        <v>1</v>
      </c>
      <c r="P2021">
        <v>1</v>
      </c>
      <c r="Q2021">
        <v>1</v>
      </c>
      <c r="R2021">
        <v>2</v>
      </c>
      <c r="T2021">
        <v>1</v>
      </c>
      <c r="V2021">
        <v>0</v>
      </c>
      <c r="W2021">
        <v>1</v>
      </c>
      <c r="X2021">
        <v>0</v>
      </c>
      <c r="Y2021">
        <v>1</v>
      </c>
      <c r="Z2021">
        <v>1</v>
      </c>
      <c r="AA2021">
        <v>0</v>
      </c>
      <c r="AB2021">
        <v>0</v>
      </c>
      <c r="AC2021">
        <v>51862</v>
      </c>
      <c r="AD2021">
        <f>AC2021/AY2021</f>
        <v>0.96688734313855262</v>
      </c>
      <c r="AE2021">
        <v>547.93200000000002</v>
      </c>
      <c r="AF2021">
        <f>AE2021/AY2021</f>
        <v>1.0215350655597422E-2</v>
      </c>
      <c r="AG2021">
        <f>LN(AE2021+1)/LN(AY2021)</f>
        <v>0.57924388729050524</v>
      </c>
      <c r="AH2021">
        <v>1</v>
      </c>
      <c r="AI2021">
        <v>0</v>
      </c>
      <c r="AJ2021">
        <v>1</v>
      </c>
      <c r="AK2021">
        <v>1</v>
      </c>
      <c r="AL2021">
        <v>1</v>
      </c>
      <c r="AM2021" s="1">
        <f>(AI2021+AK2021+AJ2021)*(0.75+0.25*AL2021)</f>
        <v>2</v>
      </c>
      <c r="AN2021">
        <v>0</v>
      </c>
      <c r="AO2021">
        <v>0</v>
      </c>
      <c r="AP2021">
        <v>0</v>
      </c>
      <c r="AQ2021">
        <v>0</v>
      </c>
      <c r="AR2021">
        <v>0</v>
      </c>
      <c r="AS2021">
        <f>IF(AR2021&gt;0.75,AR2021,0)</f>
        <v>0</v>
      </c>
      <c r="AT2021">
        <v>0</v>
      </c>
      <c r="AV2021">
        <v>0</v>
      </c>
      <c r="AX2021">
        <v>1</v>
      </c>
      <c r="AY2021">
        <v>53638.1</v>
      </c>
    </row>
    <row r="2022" spans="1:51" ht="12.75" customHeight="1" x14ac:dyDescent="0.2">
      <c r="A2022" t="s">
        <v>56</v>
      </c>
      <c r="B2022">
        <v>2013</v>
      </c>
      <c r="E2022">
        <v>0</v>
      </c>
      <c r="F2022">
        <v>1</v>
      </c>
      <c r="G2022">
        <v>1</v>
      </c>
      <c r="H2022">
        <v>1</v>
      </c>
      <c r="I2022" s="1">
        <f>G2022+H2022</f>
        <v>2</v>
      </c>
      <c r="J2022">
        <v>1</v>
      </c>
      <c r="K2022">
        <v>1</v>
      </c>
      <c r="M2022">
        <v>2</v>
      </c>
      <c r="O2022">
        <v>1</v>
      </c>
      <c r="P2022">
        <v>1</v>
      </c>
      <c r="Q2022">
        <v>1</v>
      </c>
      <c r="R2022">
        <v>2</v>
      </c>
      <c r="T2022">
        <v>0</v>
      </c>
      <c r="U2022">
        <v>1</v>
      </c>
      <c r="V2022">
        <v>0</v>
      </c>
      <c r="W2022">
        <v>1</v>
      </c>
      <c r="X2022">
        <v>1</v>
      </c>
      <c r="Y2022">
        <v>1</v>
      </c>
      <c r="Z2022">
        <v>1</v>
      </c>
      <c r="AA2022">
        <v>0.25</v>
      </c>
      <c r="AB2022">
        <v>0</v>
      </c>
      <c r="AC2022">
        <v>83425</v>
      </c>
      <c r="AD2022">
        <f>AC2022/AY2022</f>
        <v>0.26216304545940206</v>
      </c>
      <c r="AE2022">
        <v>746.91399999999999</v>
      </c>
      <c r="AF2022">
        <f>AE2022/AY2022</f>
        <v>2.347177092433489E-3</v>
      </c>
      <c r="AG2022">
        <f>LN(AE2022+1)/LN(AY2022)</f>
        <v>0.52225975267723701</v>
      </c>
      <c r="AH2022">
        <v>0</v>
      </c>
      <c r="AI2022">
        <v>0</v>
      </c>
      <c r="AJ2022">
        <v>1</v>
      </c>
      <c r="AK2022">
        <v>1</v>
      </c>
      <c r="AL2022">
        <v>1</v>
      </c>
      <c r="AM2022" s="1">
        <f>(AI2022+AK2022+AJ2022)*(0.75+0.25*AL2022)</f>
        <v>2</v>
      </c>
      <c r="AN2022">
        <v>0</v>
      </c>
      <c r="AO2022">
        <v>0</v>
      </c>
      <c r="AP2022">
        <v>0</v>
      </c>
      <c r="AQ2022">
        <v>1</v>
      </c>
      <c r="AR2022">
        <v>0.5</v>
      </c>
      <c r="AS2022">
        <f>IF(AR2022&gt;0.75,AR2022,0)</f>
        <v>0</v>
      </c>
      <c r="AT2022">
        <v>0</v>
      </c>
      <c r="AV2022">
        <v>0.75</v>
      </c>
      <c r="AX2022">
        <v>1</v>
      </c>
      <c r="AY2022">
        <v>318218</v>
      </c>
    </row>
    <row r="2023" spans="1:51" ht="12.75" customHeight="1" x14ac:dyDescent="0.2">
      <c r="A2023" t="s">
        <v>57</v>
      </c>
      <c r="B2023">
        <v>2013</v>
      </c>
      <c r="E2023">
        <v>0</v>
      </c>
      <c r="F2023">
        <v>0</v>
      </c>
      <c r="G2023">
        <v>1</v>
      </c>
      <c r="H2023">
        <v>0</v>
      </c>
      <c r="I2023" s="1">
        <f>G2023+H2023</f>
        <v>1</v>
      </c>
      <c r="J2023">
        <v>1</v>
      </c>
      <c r="K2023">
        <v>1</v>
      </c>
      <c r="M2023">
        <v>0</v>
      </c>
      <c r="O2023">
        <v>1</v>
      </c>
      <c r="P2023">
        <v>1</v>
      </c>
      <c r="Q2023">
        <v>1</v>
      </c>
      <c r="R2023">
        <v>2</v>
      </c>
      <c r="T2023">
        <v>0</v>
      </c>
      <c r="U2023">
        <v>0</v>
      </c>
      <c r="V2023">
        <v>0</v>
      </c>
      <c r="W2023">
        <v>0</v>
      </c>
      <c r="X2023">
        <v>1</v>
      </c>
      <c r="Y2023">
        <v>1</v>
      </c>
      <c r="Z2023">
        <v>1</v>
      </c>
      <c r="AA2023">
        <v>0</v>
      </c>
      <c r="AB2023">
        <v>0</v>
      </c>
      <c r="AC2023">
        <v>4998</v>
      </c>
      <c r="AD2023">
        <f>AC2023/AY2023</f>
        <v>1.3130206568255795E-2</v>
      </c>
      <c r="AE2023">
        <v>0</v>
      </c>
      <c r="AF2023">
        <f>AE2023/AY2023</f>
        <v>0</v>
      </c>
      <c r="AG2023">
        <f>LN(AE2023+1)/LN(AY2023)</f>
        <v>0</v>
      </c>
      <c r="AH2023">
        <v>1</v>
      </c>
      <c r="AI2023">
        <v>0</v>
      </c>
      <c r="AJ2023">
        <v>0</v>
      </c>
      <c r="AK2023">
        <v>0</v>
      </c>
      <c r="AL2023">
        <v>0</v>
      </c>
      <c r="AM2023" s="1">
        <f>(AI2023+AK2023+AJ2023)*(0.75+0.25*AL2023)</f>
        <v>0</v>
      </c>
      <c r="AN2023">
        <v>0</v>
      </c>
      <c r="AO2023">
        <v>0</v>
      </c>
      <c r="AP2023">
        <v>0</v>
      </c>
      <c r="AQ2023">
        <v>1</v>
      </c>
      <c r="AR2023">
        <v>0</v>
      </c>
      <c r="AS2023">
        <f>IF(AR2023&gt;0.75,AR2023,0)</f>
        <v>0</v>
      </c>
      <c r="AT2023">
        <v>0</v>
      </c>
      <c r="AV2023">
        <v>0</v>
      </c>
      <c r="AX2023">
        <v>1</v>
      </c>
      <c r="AY2023">
        <v>380649</v>
      </c>
    </row>
    <row r="2024" spans="1:51" ht="12.75" customHeight="1" x14ac:dyDescent="0.2">
      <c r="A2024" t="s">
        <v>58</v>
      </c>
      <c r="B2024">
        <v>2013</v>
      </c>
      <c r="E2024">
        <v>0</v>
      </c>
      <c r="F2024">
        <v>0</v>
      </c>
      <c r="G2024">
        <v>1</v>
      </c>
      <c r="H2024">
        <v>1</v>
      </c>
      <c r="I2024" s="1">
        <f>G2024+H2024</f>
        <v>2</v>
      </c>
      <c r="J2024">
        <v>0</v>
      </c>
      <c r="K2024">
        <v>1</v>
      </c>
      <c r="M2024">
        <v>0</v>
      </c>
      <c r="O2024">
        <v>1</v>
      </c>
      <c r="P2024">
        <v>0</v>
      </c>
      <c r="Q2024">
        <v>1</v>
      </c>
      <c r="R2024">
        <v>0</v>
      </c>
      <c r="T2024">
        <v>1</v>
      </c>
      <c r="U2024">
        <v>1</v>
      </c>
      <c r="V2024">
        <v>0</v>
      </c>
      <c r="W2024">
        <v>0</v>
      </c>
      <c r="X2024">
        <v>1</v>
      </c>
      <c r="Y2024">
        <v>1</v>
      </c>
      <c r="Z2024">
        <v>1</v>
      </c>
      <c r="AA2024">
        <v>0</v>
      </c>
      <c r="AB2024">
        <v>0</v>
      </c>
      <c r="AC2024">
        <v>292158</v>
      </c>
      <c r="AD2024">
        <f>AC2024/AY2024</f>
        <v>0.75978342279365874</v>
      </c>
      <c r="AE2024">
        <v>1349.5039999999999</v>
      </c>
      <c r="AF2024">
        <f>AE2024/AY2024</f>
        <v>3.5095077601631089E-3</v>
      </c>
      <c r="AG2024">
        <f>LN(AE2024+1)/LN(AY2024)</f>
        <v>0.56052573858733412</v>
      </c>
      <c r="AH2024">
        <v>0.5</v>
      </c>
      <c r="AI2024">
        <v>1</v>
      </c>
      <c r="AJ2024">
        <v>1</v>
      </c>
      <c r="AK2024">
        <v>1</v>
      </c>
      <c r="AL2024">
        <v>1</v>
      </c>
      <c r="AM2024" s="1">
        <f>(AI2024+AK2024+AJ2024)*(0.75+0.25*AL2024)</f>
        <v>3</v>
      </c>
      <c r="AN2024">
        <v>0</v>
      </c>
      <c r="AO2024">
        <v>0</v>
      </c>
      <c r="AP2024">
        <v>0</v>
      </c>
      <c r="AQ2024">
        <v>0</v>
      </c>
      <c r="AR2024">
        <v>1</v>
      </c>
      <c r="AS2024">
        <f>IF(AR2024&gt;0.75,AR2024,0)</f>
        <v>1</v>
      </c>
      <c r="AT2024">
        <v>0</v>
      </c>
      <c r="AV2024">
        <v>0.5</v>
      </c>
      <c r="AX2024">
        <v>1</v>
      </c>
      <c r="AY2024">
        <v>384528</v>
      </c>
    </row>
    <row r="2025" spans="1:51" ht="12.75" customHeight="1" x14ac:dyDescent="0.2">
      <c r="A2025" t="s">
        <v>59</v>
      </c>
      <c r="B2025">
        <v>2013</v>
      </c>
      <c r="E2025">
        <v>0</v>
      </c>
      <c r="F2025">
        <v>0</v>
      </c>
      <c r="G2025">
        <v>1</v>
      </c>
      <c r="H2025">
        <v>1</v>
      </c>
      <c r="I2025" s="1">
        <f>G2025+H2025</f>
        <v>2</v>
      </c>
      <c r="J2025">
        <v>0</v>
      </c>
      <c r="K2025">
        <v>1</v>
      </c>
      <c r="M2025">
        <v>0</v>
      </c>
      <c r="O2025">
        <v>1</v>
      </c>
      <c r="P2025">
        <v>0</v>
      </c>
      <c r="Q2025">
        <v>1</v>
      </c>
      <c r="R2025">
        <v>2</v>
      </c>
      <c r="T2025">
        <v>1</v>
      </c>
      <c r="U2025">
        <v>0</v>
      </c>
      <c r="V2025">
        <v>0</v>
      </c>
      <c r="W2025">
        <v>0</v>
      </c>
      <c r="X2025">
        <v>0</v>
      </c>
      <c r="Y2025">
        <v>1</v>
      </c>
      <c r="Z2025">
        <v>1</v>
      </c>
      <c r="AA2025">
        <v>0</v>
      </c>
      <c r="AB2025">
        <v>0</v>
      </c>
      <c r="AC2025">
        <v>41072</v>
      </c>
      <c r="AD2025">
        <f>AC2025/AY2025</f>
        <v>0.15990905055947921</v>
      </c>
      <c r="AE2025">
        <v>0</v>
      </c>
      <c r="AF2025">
        <f>AE2025/AY2025</f>
        <v>0</v>
      </c>
      <c r="AG2025">
        <f>LN(AE2025+1)/LN(AY2025)</f>
        <v>0</v>
      </c>
      <c r="AH2025">
        <v>1</v>
      </c>
      <c r="AI2025">
        <v>0</v>
      </c>
      <c r="AJ2025">
        <v>1</v>
      </c>
      <c r="AK2025">
        <v>1</v>
      </c>
      <c r="AL2025">
        <v>1</v>
      </c>
      <c r="AM2025" s="1">
        <f>(AI2025+AK2025+AJ2025)*(0.75+0.25*AL2025)</f>
        <v>2</v>
      </c>
      <c r="AN2025">
        <v>0</v>
      </c>
      <c r="AO2025">
        <v>0</v>
      </c>
      <c r="AP2025">
        <v>0</v>
      </c>
      <c r="AQ2025">
        <v>0</v>
      </c>
      <c r="AR2025">
        <v>0.75</v>
      </c>
      <c r="AS2025">
        <f>IF(AR2025&gt;0.75,AR2025,0)</f>
        <v>0</v>
      </c>
      <c r="AT2025">
        <v>0</v>
      </c>
      <c r="AV2025">
        <v>1</v>
      </c>
      <c r="AX2025">
        <v>1</v>
      </c>
      <c r="AY2025">
        <v>256846</v>
      </c>
    </row>
    <row r="2026" spans="1:51" ht="12.75" customHeight="1" x14ac:dyDescent="0.2">
      <c r="A2026" t="s">
        <v>60</v>
      </c>
      <c r="B2026">
        <v>2013</v>
      </c>
      <c r="E2026">
        <v>0</v>
      </c>
      <c r="F2026">
        <v>0</v>
      </c>
      <c r="G2026">
        <v>1</v>
      </c>
      <c r="H2026">
        <v>1</v>
      </c>
      <c r="I2026" s="1">
        <f>G2026+H2026</f>
        <v>2</v>
      </c>
      <c r="J2026">
        <v>1</v>
      </c>
      <c r="K2026">
        <v>1</v>
      </c>
      <c r="M2026">
        <v>0</v>
      </c>
      <c r="O2026">
        <v>0</v>
      </c>
      <c r="P2026">
        <v>1</v>
      </c>
      <c r="Q2026">
        <v>1</v>
      </c>
      <c r="R2026">
        <v>0</v>
      </c>
      <c r="T2026">
        <v>0</v>
      </c>
      <c r="U2026">
        <v>0</v>
      </c>
      <c r="V2026">
        <v>0</v>
      </c>
      <c r="W2026">
        <v>0</v>
      </c>
      <c r="X2026">
        <v>1</v>
      </c>
      <c r="Y2026">
        <v>0</v>
      </c>
      <c r="Z2026">
        <v>1</v>
      </c>
      <c r="AA2026">
        <v>0</v>
      </c>
      <c r="AB2026">
        <v>0</v>
      </c>
      <c r="AC2026">
        <v>179172</v>
      </c>
      <c r="AD2026">
        <f>AC2026/AY2026</f>
        <v>1.7820080560942861</v>
      </c>
      <c r="AE2026">
        <v>2130.6329999999998</v>
      </c>
      <c r="AF2026">
        <f>AE2026/AY2026</f>
        <v>2.1190839922422794E-2</v>
      </c>
      <c r="AG2026">
        <f>LN(AE2026+1)/LN(AY2026)</f>
        <v>0.66542834114270255</v>
      </c>
      <c r="AH2026">
        <v>0</v>
      </c>
      <c r="AI2026">
        <v>1</v>
      </c>
      <c r="AJ2026">
        <v>1</v>
      </c>
      <c r="AK2026">
        <v>1</v>
      </c>
      <c r="AL2026">
        <v>0</v>
      </c>
      <c r="AM2026" s="1">
        <f>(AI2026+AK2026+AJ2026)*(0.75+0.25*AL2026)</f>
        <v>2.25</v>
      </c>
      <c r="AN2026">
        <v>0</v>
      </c>
      <c r="AO2026">
        <v>0</v>
      </c>
      <c r="AP2026">
        <v>0</v>
      </c>
      <c r="AQ2026">
        <v>0</v>
      </c>
      <c r="AR2026">
        <v>0</v>
      </c>
      <c r="AS2026">
        <f>IF(AR2026&gt;0.75,AR2026,0)</f>
        <v>0</v>
      </c>
      <c r="AT2026">
        <v>0</v>
      </c>
      <c r="AV2026">
        <v>0</v>
      </c>
      <c r="AX2026">
        <v>1</v>
      </c>
      <c r="AY2026">
        <v>100545</v>
      </c>
    </row>
    <row r="2027" spans="1:51" x14ac:dyDescent="0.2">
      <c r="A2027" t="s">
        <v>61</v>
      </c>
      <c r="B2027">
        <v>2013</v>
      </c>
      <c r="E2027">
        <v>0</v>
      </c>
      <c r="F2027">
        <v>0</v>
      </c>
      <c r="G2027">
        <v>1</v>
      </c>
      <c r="H2027">
        <v>0</v>
      </c>
      <c r="I2027" s="1">
        <f>G2027+H2027</f>
        <v>1</v>
      </c>
      <c r="J2027">
        <v>1</v>
      </c>
      <c r="K2027">
        <v>1</v>
      </c>
      <c r="M2027">
        <v>0</v>
      </c>
      <c r="O2027">
        <v>0</v>
      </c>
      <c r="P2027">
        <v>1</v>
      </c>
      <c r="Q2027">
        <v>1</v>
      </c>
      <c r="R2027">
        <v>1</v>
      </c>
      <c r="T2027">
        <v>0</v>
      </c>
      <c r="U2027">
        <v>1</v>
      </c>
      <c r="V2027">
        <v>0</v>
      </c>
      <c r="W2027">
        <v>0</v>
      </c>
      <c r="X2027">
        <v>1</v>
      </c>
      <c r="Y2027">
        <v>0</v>
      </c>
      <c r="Z2027">
        <v>1</v>
      </c>
      <c r="AA2027">
        <v>0</v>
      </c>
      <c r="AB2027">
        <v>0</v>
      </c>
      <c r="AC2027">
        <v>426672</v>
      </c>
      <c r="AD2027">
        <f>AC2027/AY2027</f>
        <v>1.7502768958133352</v>
      </c>
      <c r="AE2027">
        <v>1706.7550000000001</v>
      </c>
      <c r="AF2027">
        <f>AE2027/AY2027</f>
        <v>7.001382427986578E-3</v>
      </c>
      <c r="AG2027">
        <f>LN(AE2027+1)/LN(AY2027)</f>
        <v>0.60004327751066444</v>
      </c>
      <c r="AH2027">
        <v>1</v>
      </c>
      <c r="AI2027">
        <v>1</v>
      </c>
      <c r="AJ2027">
        <v>1</v>
      </c>
      <c r="AK2027">
        <v>1</v>
      </c>
      <c r="AL2027">
        <v>0</v>
      </c>
      <c r="AM2027" s="1">
        <f>(AI2027+AK2027+AJ2027)*(0.75+0.25*AL2027)</f>
        <v>2.25</v>
      </c>
      <c r="AN2027">
        <v>0</v>
      </c>
      <c r="AO2027">
        <v>0</v>
      </c>
      <c r="AP2027">
        <v>0.5</v>
      </c>
      <c r="AQ2027">
        <v>0</v>
      </c>
      <c r="AR2027">
        <v>0.5</v>
      </c>
      <c r="AS2027">
        <f>IF(AR2027&gt;0.75,AR2027,0)</f>
        <v>0</v>
      </c>
      <c r="AT2027">
        <v>0</v>
      </c>
      <c r="AV2027">
        <v>0</v>
      </c>
      <c r="AX2027">
        <v>1</v>
      </c>
      <c r="AY2027">
        <v>243774</v>
      </c>
    </row>
    <row r="2028" spans="1:51" ht="12.75" customHeight="1" x14ac:dyDescent="0.2">
      <c r="A2028" t="s">
        <v>62</v>
      </c>
      <c r="B2028">
        <v>2013</v>
      </c>
      <c r="E2028">
        <v>0</v>
      </c>
      <c r="F2028">
        <v>0</v>
      </c>
      <c r="G2028">
        <v>1</v>
      </c>
      <c r="H2028">
        <v>0</v>
      </c>
      <c r="I2028" s="1">
        <f>G2028+H2028</f>
        <v>1</v>
      </c>
      <c r="J2028">
        <v>0</v>
      </c>
      <c r="K2028">
        <v>1</v>
      </c>
      <c r="M2028">
        <v>0</v>
      </c>
      <c r="O2028">
        <v>1</v>
      </c>
      <c r="P2028">
        <v>1</v>
      </c>
      <c r="Q2028">
        <v>1</v>
      </c>
      <c r="R2028">
        <v>0</v>
      </c>
      <c r="T2028">
        <v>1</v>
      </c>
      <c r="U2028">
        <v>0</v>
      </c>
      <c r="V2028">
        <v>1</v>
      </c>
      <c r="W2028">
        <v>0</v>
      </c>
      <c r="X2028">
        <v>0</v>
      </c>
      <c r="Y2028">
        <v>1</v>
      </c>
      <c r="Z2028">
        <v>1</v>
      </c>
      <c r="AA2028">
        <v>1</v>
      </c>
      <c r="AB2028">
        <v>0.5</v>
      </c>
      <c r="AC2028">
        <v>61838</v>
      </c>
      <c r="AD2028">
        <f>AC2028/AY2028</f>
        <v>1.5522443508426669</v>
      </c>
      <c r="AE2028">
        <v>0</v>
      </c>
      <c r="AF2028">
        <f>AE2028/AY2028</f>
        <v>0</v>
      </c>
      <c r="AG2028">
        <f>LN(AE2028+1)/LN(AY2028)</f>
        <v>0</v>
      </c>
      <c r="AH2028">
        <v>0</v>
      </c>
      <c r="AI2028">
        <v>0</v>
      </c>
      <c r="AJ2028">
        <v>1</v>
      </c>
      <c r="AK2028">
        <v>1</v>
      </c>
      <c r="AL2028">
        <v>0</v>
      </c>
      <c r="AM2028" s="1">
        <f>(AI2028+AK2028+AJ2028)*(0.75+0.25*AL2028)</f>
        <v>1.5</v>
      </c>
      <c r="AN2028">
        <v>0</v>
      </c>
      <c r="AO2028">
        <v>1</v>
      </c>
      <c r="AP2028">
        <v>0</v>
      </c>
      <c r="AQ2028">
        <v>1</v>
      </c>
      <c r="AR2028">
        <v>0</v>
      </c>
      <c r="AS2028">
        <f>IF(AR2028&gt;0.75,AR2028,0)</f>
        <v>0</v>
      </c>
      <c r="AT2028">
        <v>0</v>
      </c>
      <c r="AV2028">
        <v>0</v>
      </c>
      <c r="AX2028">
        <v>1</v>
      </c>
      <c r="AY2028">
        <v>39837.800000000003</v>
      </c>
    </row>
    <row r="2029" spans="1:51" ht="12.75" customHeight="1" x14ac:dyDescent="0.2">
      <c r="A2029" t="s">
        <v>64</v>
      </c>
      <c r="B2029">
        <v>2013</v>
      </c>
      <c r="E2029">
        <v>0</v>
      </c>
      <c r="F2029">
        <v>0</v>
      </c>
      <c r="G2029">
        <v>1</v>
      </c>
      <c r="H2029">
        <v>0</v>
      </c>
      <c r="I2029" s="1">
        <f>G2029+H2029</f>
        <v>1</v>
      </c>
      <c r="J2029">
        <v>1</v>
      </c>
      <c r="K2029">
        <v>1</v>
      </c>
      <c r="M2029">
        <v>0</v>
      </c>
      <c r="O2029">
        <v>1</v>
      </c>
      <c r="P2029">
        <v>1</v>
      </c>
      <c r="Q2029">
        <v>1</v>
      </c>
      <c r="R2029">
        <v>2</v>
      </c>
      <c r="T2029">
        <v>0</v>
      </c>
      <c r="U2029">
        <v>0</v>
      </c>
      <c r="V2029">
        <v>0</v>
      </c>
      <c r="W2029">
        <v>0</v>
      </c>
      <c r="X2029">
        <v>0</v>
      </c>
      <c r="Y2029">
        <v>1</v>
      </c>
      <c r="Z2029">
        <v>1</v>
      </c>
      <c r="AA2029">
        <v>0</v>
      </c>
      <c r="AB2029">
        <v>0</v>
      </c>
      <c r="AC2029">
        <v>4839</v>
      </c>
      <c r="AD2029">
        <f>AC2029/AY2029</f>
        <v>5.5588614385722261E-2</v>
      </c>
      <c r="AE2029">
        <v>0</v>
      </c>
      <c r="AF2029">
        <f>AE2029/AY2029</f>
        <v>0</v>
      </c>
      <c r="AG2029">
        <f>LN(AE2029+1)/LN(AY2029)</f>
        <v>0</v>
      </c>
      <c r="AH2029">
        <v>1</v>
      </c>
      <c r="AI2029">
        <v>0</v>
      </c>
      <c r="AJ2029">
        <v>1</v>
      </c>
      <c r="AK2029">
        <v>1</v>
      </c>
      <c r="AL2029">
        <v>0</v>
      </c>
      <c r="AM2029" s="1">
        <f>(AI2029+AK2029+AJ2029)*(0.75+0.25*AL2029)</f>
        <v>1.5</v>
      </c>
      <c r="AN2029">
        <v>0</v>
      </c>
      <c r="AO2029">
        <v>0</v>
      </c>
      <c r="AP2029">
        <v>0</v>
      </c>
      <c r="AQ2029">
        <v>0.5</v>
      </c>
      <c r="AR2029">
        <v>0</v>
      </c>
      <c r="AS2029">
        <f>IF(AR2029&gt;0.75,AR2029,0)</f>
        <v>0</v>
      </c>
      <c r="AT2029">
        <v>0</v>
      </c>
      <c r="AV2029">
        <v>1</v>
      </c>
      <c r="AX2029">
        <v>1</v>
      </c>
      <c r="AY2029">
        <v>87050.2</v>
      </c>
    </row>
    <row r="2030" spans="1:51" ht="12.75" customHeight="1" x14ac:dyDescent="0.2">
      <c r="A2030" t="s">
        <v>65</v>
      </c>
      <c r="B2030">
        <v>2013</v>
      </c>
      <c r="E2030">
        <v>0</v>
      </c>
      <c r="F2030">
        <v>1</v>
      </c>
      <c r="G2030">
        <v>1</v>
      </c>
      <c r="H2030">
        <v>0</v>
      </c>
      <c r="I2030" s="1">
        <f>G2030+H2030</f>
        <v>1</v>
      </c>
      <c r="J2030">
        <v>1</v>
      </c>
      <c r="K2030">
        <v>1</v>
      </c>
      <c r="M2030">
        <v>2</v>
      </c>
      <c r="O2030">
        <v>1</v>
      </c>
      <c r="P2030">
        <v>1</v>
      </c>
      <c r="Q2030">
        <v>1</v>
      </c>
      <c r="R2030">
        <v>0</v>
      </c>
      <c r="T2030">
        <v>1</v>
      </c>
      <c r="U2030">
        <v>1</v>
      </c>
      <c r="V2030">
        <v>-1</v>
      </c>
      <c r="W2030">
        <v>0</v>
      </c>
      <c r="X2030">
        <v>1</v>
      </c>
      <c r="Y2030">
        <v>1</v>
      </c>
      <c r="Z2030">
        <v>1</v>
      </c>
      <c r="AA2030">
        <v>1</v>
      </c>
      <c r="AB2030">
        <v>1</v>
      </c>
      <c r="AC2030" s="9">
        <v>1100000</v>
      </c>
      <c r="AD2030">
        <f>AC2030/AY2030</f>
        <v>10.082585541572334</v>
      </c>
      <c r="AE2030">
        <v>11145.387000000001</v>
      </c>
      <c r="AF2030">
        <f>AE2030/AY2030</f>
        <v>0.10215847074675295</v>
      </c>
      <c r="AG2030">
        <f>LN(AE2030+1)/LN(AY2030)</f>
        <v>0.80335015921813524</v>
      </c>
      <c r="AH2030">
        <v>0</v>
      </c>
      <c r="AI2030">
        <v>0</v>
      </c>
      <c r="AJ2030">
        <v>1</v>
      </c>
      <c r="AK2030">
        <v>1</v>
      </c>
      <c r="AL2030">
        <v>1</v>
      </c>
      <c r="AM2030" s="1">
        <f>(AI2030+AK2030+AJ2030)*(0.75+0.25*AL2030)</f>
        <v>2</v>
      </c>
      <c r="AN2030">
        <v>1</v>
      </c>
      <c r="AO2030">
        <v>0</v>
      </c>
      <c r="AP2030">
        <v>0</v>
      </c>
      <c r="AQ2030">
        <v>0</v>
      </c>
      <c r="AR2030">
        <v>1.5</v>
      </c>
      <c r="AS2030">
        <f>IF(AR2030&gt;0.75,AR2030,0)</f>
        <v>1.5</v>
      </c>
      <c r="AT2030">
        <v>0</v>
      </c>
      <c r="AV2030">
        <v>0</v>
      </c>
      <c r="AX2030">
        <v>1</v>
      </c>
      <c r="AY2030">
        <v>109099</v>
      </c>
    </row>
    <row r="2031" spans="1:51" ht="12.75" customHeight="1" x14ac:dyDescent="0.2">
      <c r="A2031" t="s">
        <v>66</v>
      </c>
      <c r="B2031">
        <v>2013</v>
      </c>
      <c r="E2031">
        <v>0</v>
      </c>
      <c r="F2031">
        <v>0</v>
      </c>
      <c r="G2031">
        <v>0</v>
      </c>
      <c r="H2031">
        <v>0</v>
      </c>
      <c r="I2031" s="1">
        <f>G2031+H2031</f>
        <v>0</v>
      </c>
      <c r="J2031">
        <v>0</v>
      </c>
      <c r="K2031">
        <v>0</v>
      </c>
      <c r="M2031">
        <v>0</v>
      </c>
      <c r="O2031">
        <v>1</v>
      </c>
      <c r="P2031">
        <v>1</v>
      </c>
      <c r="Q2031">
        <v>0</v>
      </c>
      <c r="R2031">
        <v>0.5</v>
      </c>
      <c r="T2031">
        <v>0</v>
      </c>
      <c r="U2031">
        <v>1</v>
      </c>
      <c r="V2031">
        <v>0</v>
      </c>
      <c r="W2031">
        <v>0</v>
      </c>
      <c r="X2031">
        <v>0</v>
      </c>
      <c r="Y2031">
        <v>1</v>
      </c>
      <c r="Z2031">
        <v>1</v>
      </c>
      <c r="AA2031">
        <v>0</v>
      </c>
      <c r="AB2031">
        <v>0</v>
      </c>
      <c r="AC2031">
        <v>687</v>
      </c>
      <c r="AD2031">
        <f>AC2031/AY2031</f>
        <v>1.025535383209881E-2</v>
      </c>
      <c r="AE2031">
        <v>0</v>
      </c>
      <c r="AF2031">
        <f>AE2031/AY2031</f>
        <v>0</v>
      </c>
      <c r="AG2031">
        <f>LN(AE2031+1)/LN(AY2031)</f>
        <v>0</v>
      </c>
      <c r="AH2031">
        <v>1</v>
      </c>
      <c r="AI2031">
        <v>0</v>
      </c>
      <c r="AJ2031">
        <v>1</v>
      </c>
      <c r="AK2031">
        <v>1</v>
      </c>
      <c r="AL2031">
        <v>1</v>
      </c>
      <c r="AM2031" s="1">
        <f>(AI2031+AK2031+AJ2031)*(0.75+0.25*AL2031)</f>
        <v>2</v>
      </c>
      <c r="AN2031">
        <v>0</v>
      </c>
      <c r="AO2031">
        <v>0</v>
      </c>
      <c r="AP2031">
        <v>0</v>
      </c>
      <c r="AQ2031">
        <v>1</v>
      </c>
      <c r="AR2031">
        <v>0</v>
      </c>
      <c r="AS2031">
        <f>IF(AR2031&gt;0.75,AR2031,0)</f>
        <v>0</v>
      </c>
      <c r="AT2031">
        <v>0</v>
      </c>
      <c r="AV2031">
        <v>0</v>
      </c>
      <c r="AX2031">
        <v>1</v>
      </c>
      <c r="AY2031">
        <v>66989.399999999994</v>
      </c>
    </row>
    <row r="2032" spans="1:51" ht="12.75" customHeight="1" x14ac:dyDescent="0.2">
      <c r="A2032" t="s">
        <v>67</v>
      </c>
      <c r="B2032">
        <v>2013</v>
      </c>
      <c r="E2032">
        <v>0</v>
      </c>
      <c r="F2032">
        <v>0</v>
      </c>
      <c r="G2032">
        <v>1</v>
      </c>
      <c r="H2032">
        <v>1</v>
      </c>
      <c r="I2032" s="1">
        <f>G2032+H2032</f>
        <v>2</v>
      </c>
      <c r="J2032">
        <v>1</v>
      </c>
      <c r="K2032">
        <v>1</v>
      </c>
      <c r="M2032">
        <v>2</v>
      </c>
      <c r="O2032">
        <v>1</v>
      </c>
      <c r="P2032">
        <v>1</v>
      </c>
      <c r="Q2032">
        <v>1</v>
      </c>
      <c r="R2032">
        <v>2</v>
      </c>
      <c r="T2032">
        <v>1</v>
      </c>
      <c r="U2032">
        <v>0</v>
      </c>
      <c r="W2032">
        <v>0</v>
      </c>
      <c r="X2032">
        <v>1</v>
      </c>
      <c r="Y2032">
        <v>1</v>
      </c>
      <c r="Z2032">
        <v>1</v>
      </c>
      <c r="AA2032">
        <v>0</v>
      </c>
      <c r="AB2032">
        <v>0</v>
      </c>
      <c r="AC2032">
        <v>274174</v>
      </c>
      <c r="AD2032">
        <f>AC2032/AY2032</f>
        <v>0.55881801431622891</v>
      </c>
      <c r="AE2032">
        <v>2862.4259999999999</v>
      </c>
      <c r="AF2032">
        <f>AE2032/AY2032</f>
        <v>5.8341608374504715E-3</v>
      </c>
      <c r="AG2032">
        <f>LN(AE2032+1)/LN(AY2032)</f>
        <v>0.60745638062967067</v>
      </c>
      <c r="AH2032">
        <v>0</v>
      </c>
      <c r="AI2032">
        <v>0</v>
      </c>
      <c r="AJ2032">
        <v>0</v>
      </c>
      <c r="AK2032">
        <v>0</v>
      </c>
      <c r="AL2032">
        <v>0</v>
      </c>
      <c r="AM2032" s="1">
        <f>(AI2032+AK2032+AJ2032)*(0.75+0.25*AL2032)</f>
        <v>0</v>
      </c>
      <c r="AN2032">
        <v>0</v>
      </c>
      <c r="AO2032">
        <v>0</v>
      </c>
      <c r="AP2032">
        <v>0</v>
      </c>
      <c r="AQ2032">
        <v>0</v>
      </c>
      <c r="AR2032">
        <v>1</v>
      </c>
      <c r="AS2032">
        <f>IF(AR2032&gt;0.75,AR2032,0)</f>
        <v>1</v>
      </c>
      <c r="AT2032">
        <v>0</v>
      </c>
      <c r="AV2032">
        <v>1</v>
      </c>
      <c r="AX2032">
        <v>1</v>
      </c>
      <c r="AY2032">
        <v>490632</v>
      </c>
    </row>
    <row r="2033" spans="1:51" ht="12.75" customHeight="1" x14ac:dyDescent="0.2">
      <c r="A2033" t="s">
        <v>68</v>
      </c>
      <c r="B2033">
        <v>2013</v>
      </c>
      <c r="E2033">
        <v>0</v>
      </c>
      <c r="F2033">
        <v>1</v>
      </c>
      <c r="G2033">
        <v>1</v>
      </c>
      <c r="H2033">
        <v>1</v>
      </c>
      <c r="I2033" s="1">
        <f>G2033+H2033</f>
        <v>2</v>
      </c>
      <c r="J2033">
        <v>0</v>
      </c>
      <c r="K2033">
        <v>1</v>
      </c>
      <c r="M2033">
        <v>0</v>
      </c>
      <c r="O2033">
        <v>1</v>
      </c>
      <c r="P2033">
        <v>1</v>
      </c>
      <c r="Q2033">
        <v>1</v>
      </c>
      <c r="R2033">
        <v>0</v>
      </c>
      <c r="T2033">
        <v>1</v>
      </c>
      <c r="U2033">
        <v>1</v>
      </c>
      <c r="V2033">
        <v>0</v>
      </c>
      <c r="W2033">
        <v>1</v>
      </c>
      <c r="X2033">
        <v>0</v>
      </c>
      <c r="Y2033">
        <v>1</v>
      </c>
      <c r="Z2033">
        <v>1</v>
      </c>
      <c r="AA2033">
        <v>0</v>
      </c>
      <c r="AB2033">
        <v>0</v>
      </c>
      <c r="AC2033">
        <v>55938</v>
      </c>
      <c r="AD2033">
        <f>AC2033/AY2033</f>
        <v>0.74800322532764751</v>
      </c>
      <c r="AE2033">
        <v>246.756</v>
      </c>
      <c r="AF2033">
        <f>AE2033/AY2033</f>
        <v>3.2996225082939858E-3</v>
      </c>
      <c r="AG2033">
        <f>LN(AE2033+1)/LN(AY2033)</f>
        <v>0.4912024455631045</v>
      </c>
      <c r="AH2033">
        <v>1</v>
      </c>
      <c r="AI2033">
        <v>1</v>
      </c>
      <c r="AJ2033">
        <v>1</v>
      </c>
      <c r="AK2033">
        <v>1</v>
      </c>
      <c r="AL2033">
        <v>1</v>
      </c>
      <c r="AM2033" s="1">
        <f>(AI2033+AK2033+AJ2033)*(0.75+0.25*AL2033)</f>
        <v>3</v>
      </c>
      <c r="AN2033">
        <v>0</v>
      </c>
      <c r="AO2033">
        <v>1</v>
      </c>
      <c r="AP2033">
        <v>1</v>
      </c>
      <c r="AQ2033">
        <v>1</v>
      </c>
      <c r="AR2033">
        <v>1.5</v>
      </c>
      <c r="AS2033">
        <f>IF(AR2033&gt;0.75,AR2033,0)</f>
        <v>1.5</v>
      </c>
      <c r="AT2033">
        <v>0</v>
      </c>
      <c r="AV2033">
        <v>1</v>
      </c>
      <c r="AX2033">
        <v>1</v>
      </c>
      <c r="AY2033">
        <v>74783.100000000006</v>
      </c>
    </row>
    <row r="2034" spans="1:51" ht="12.75" customHeight="1" x14ac:dyDescent="0.2">
      <c r="A2034" t="s">
        <v>70</v>
      </c>
      <c r="B2034">
        <v>2013</v>
      </c>
      <c r="E2034">
        <v>0</v>
      </c>
      <c r="F2034">
        <v>0</v>
      </c>
      <c r="G2034">
        <v>1</v>
      </c>
      <c r="H2034">
        <v>1</v>
      </c>
      <c r="I2034" s="1">
        <f>G2034+H2034</f>
        <v>2</v>
      </c>
      <c r="J2034">
        <v>1</v>
      </c>
      <c r="K2034">
        <v>1</v>
      </c>
      <c r="M2034">
        <v>2</v>
      </c>
      <c r="O2034">
        <v>1</v>
      </c>
      <c r="P2034">
        <v>1</v>
      </c>
      <c r="Q2034">
        <v>1</v>
      </c>
      <c r="R2034">
        <v>1</v>
      </c>
      <c r="T2034">
        <v>1</v>
      </c>
      <c r="U2034">
        <v>1</v>
      </c>
      <c r="V2034">
        <v>0</v>
      </c>
      <c r="W2034">
        <v>1</v>
      </c>
      <c r="X2034">
        <v>0</v>
      </c>
      <c r="Y2034">
        <v>1</v>
      </c>
      <c r="Z2034">
        <v>1</v>
      </c>
      <c r="AA2034">
        <v>0</v>
      </c>
      <c r="AB2034">
        <v>0</v>
      </c>
      <c r="AC2034">
        <v>1862</v>
      </c>
      <c r="AD2034">
        <f>AC2034/AY2034</f>
        <v>1.6927272727272728E-3</v>
      </c>
      <c r="AE2034">
        <v>1925.5650000000001</v>
      </c>
      <c r="AF2034">
        <f>AE2034/AY2034</f>
        <v>1.7505136363636365E-3</v>
      </c>
      <c r="AG2034">
        <f>LN(AE2034+1)/LN(AY2034)</f>
        <v>0.54371298761004494</v>
      </c>
      <c r="AH2034">
        <v>1</v>
      </c>
      <c r="AI2034">
        <v>0</v>
      </c>
      <c r="AJ2034">
        <v>0</v>
      </c>
      <c r="AK2034">
        <v>0</v>
      </c>
      <c r="AL2034">
        <v>0</v>
      </c>
      <c r="AM2034" s="1">
        <f>(AI2034+AK2034+AJ2034)*(0.75+0.25*AL2034)</f>
        <v>0</v>
      </c>
      <c r="AN2034">
        <v>0</v>
      </c>
      <c r="AO2034">
        <v>0</v>
      </c>
      <c r="AP2034">
        <v>0</v>
      </c>
      <c r="AQ2034">
        <v>0</v>
      </c>
      <c r="AR2034">
        <v>0</v>
      </c>
      <c r="AS2034">
        <f>IF(AR2034&gt;0.75,AR2034,0)</f>
        <v>0</v>
      </c>
      <c r="AT2034">
        <v>0</v>
      </c>
      <c r="AV2034">
        <v>1</v>
      </c>
      <c r="AX2034">
        <v>0</v>
      </c>
      <c r="AY2034" s="9">
        <v>1100000</v>
      </c>
    </row>
    <row r="2035" spans="1:51" ht="12.75" customHeight="1" x14ac:dyDescent="0.2">
      <c r="A2035" t="s">
        <v>71</v>
      </c>
      <c r="B2035">
        <v>2013</v>
      </c>
      <c r="E2035">
        <v>0</v>
      </c>
      <c r="F2035">
        <v>0</v>
      </c>
      <c r="G2035">
        <v>1</v>
      </c>
      <c r="H2035">
        <v>1</v>
      </c>
      <c r="I2035" s="1">
        <f>G2035+H2035</f>
        <v>2</v>
      </c>
      <c r="J2035">
        <v>1</v>
      </c>
      <c r="K2035">
        <v>1</v>
      </c>
      <c r="M2035">
        <v>0</v>
      </c>
      <c r="O2035">
        <v>1</v>
      </c>
      <c r="P2035">
        <v>1</v>
      </c>
      <c r="Q2035">
        <v>1</v>
      </c>
      <c r="R2035">
        <v>2</v>
      </c>
      <c r="T2035">
        <v>0</v>
      </c>
      <c r="U2035">
        <v>0</v>
      </c>
      <c r="V2035">
        <v>0</v>
      </c>
      <c r="W2035">
        <v>0</v>
      </c>
      <c r="X2035">
        <v>0</v>
      </c>
      <c r="Y2035">
        <v>0</v>
      </c>
      <c r="Z2035">
        <v>1</v>
      </c>
      <c r="AA2035">
        <v>0</v>
      </c>
      <c r="AB2035">
        <v>0</v>
      </c>
      <c r="AC2035">
        <v>14857</v>
      </c>
      <c r="AD2035">
        <f>AC2035/AY2035</f>
        <v>3.9133824668243576E-2</v>
      </c>
      <c r="AE2035">
        <v>0</v>
      </c>
      <c r="AF2035">
        <f>AE2035/AY2035</f>
        <v>0</v>
      </c>
      <c r="AG2035">
        <f>LN(AE2035+1)/LN(AY2035)</f>
        <v>0</v>
      </c>
      <c r="AH2035">
        <v>0</v>
      </c>
      <c r="AI2035">
        <v>0</v>
      </c>
      <c r="AJ2035">
        <v>1</v>
      </c>
      <c r="AK2035">
        <v>1</v>
      </c>
      <c r="AL2035">
        <v>1</v>
      </c>
      <c r="AM2035" s="1">
        <f>(AI2035+AK2035+AJ2035)*(0.75+0.25*AL2035)</f>
        <v>2</v>
      </c>
      <c r="AN2035">
        <v>0</v>
      </c>
      <c r="AO2035">
        <v>0</v>
      </c>
      <c r="AP2035">
        <v>0</v>
      </c>
      <c r="AQ2035">
        <v>0</v>
      </c>
      <c r="AR2035">
        <v>0.75</v>
      </c>
      <c r="AS2035">
        <f>IF(AR2035&gt;0.75,AR2035,0)</f>
        <v>0</v>
      </c>
      <c r="AT2035">
        <v>0</v>
      </c>
      <c r="AV2035">
        <v>0</v>
      </c>
      <c r="AX2035">
        <v>1</v>
      </c>
      <c r="AY2035">
        <v>379646</v>
      </c>
    </row>
    <row r="2036" spans="1:51" ht="12.75" customHeight="1" x14ac:dyDescent="0.2">
      <c r="A2036" t="s">
        <v>72</v>
      </c>
      <c r="B2036">
        <v>2013</v>
      </c>
      <c r="E2036">
        <v>0</v>
      </c>
      <c r="F2036">
        <v>0</v>
      </c>
      <c r="G2036">
        <v>1</v>
      </c>
      <c r="H2036">
        <v>0</v>
      </c>
      <c r="I2036" s="1">
        <f>G2036+H2036</f>
        <v>1</v>
      </c>
      <c r="J2036">
        <v>0</v>
      </c>
      <c r="K2036">
        <v>1</v>
      </c>
      <c r="M2036">
        <v>0</v>
      </c>
      <c r="O2036">
        <v>1</v>
      </c>
      <c r="P2036">
        <v>1</v>
      </c>
      <c r="Q2036">
        <v>1</v>
      </c>
      <c r="R2036">
        <v>2</v>
      </c>
      <c r="T2036">
        <v>0.5</v>
      </c>
      <c r="U2036">
        <v>1</v>
      </c>
      <c r="V2036">
        <v>0</v>
      </c>
      <c r="W2036">
        <v>0</v>
      </c>
      <c r="X2036">
        <v>0</v>
      </c>
      <c r="Y2036">
        <v>1</v>
      </c>
      <c r="Z2036">
        <v>1</v>
      </c>
      <c r="AA2036">
        <v>0</v>
      </c>
      <c r="AB2036">
        <v>0</v>
      </c>
      <c r="AC2036">
        <v>6968</v>
      </c>
      <c r="AD2036">
        <f>AC2036/AY2036</f>
        <v>0.17689185175406752</v>
      </c>
      <c r="AE2036">
        <v>0</v>
      </c>
      <c r="AF2036">
        <f>AE2036/AY2036</f>
        <v>0</v>
      </c>
      <c r="AG2036">
        <f>LN(AE2036+1)/LN(AY2036)</f>
        <v>0</v>
      </c>
      <c r="AH2036">
        <v>0.5</v>
      </c>
      <c r="AI2036">
        <v>1</v>
      </c>
      <c r="AJ2036">
        <v>1</v>
      </c>
      <c r="AK2036">
        <v>1</v>
      </c>
      <c r="AL2036">
        <v>0</v>
      </c>
      <c r="AM2036" s="1">
        <f>(AI2036+AK2036+AJ2036)*(0.75+0.25*AL2036)</f>
        <v>2.25</v>
      </c>
      <c r="AN2036">
        <v>0</v>
      </c>
      <c r="AO2036">
        <v>0</v>
      </c>
      <c r="AP2036">
        <v>0</v>
      </c>
      <c r="AQ2036">
        <v>0</v>
      </c>
      <c r="AR2036">
        <v>2</v>
      </c>
      <c r="AS2036">
        <f>IF(AR2036&gt;0.75,AR2036,0)</f>
        <v>2</v>
      </c>
      <c r="AT2036">
        <v>0</v>
      </c>
      <c r="AV2036">
        <v>0</v>
      </c>
      <c r="AX2036">
        <v>1</v>
      </c>
      <c r="AY2036">
        <v>39391.300000000003</v>
      </c>
    </row>
    <row r="2037" spans="1:51" ht="12.75" customHeight="1" x14ac:dyDescent="0.2">
      <c r="A2037" t="s">
        <v>73</v>
      </c>
      <c r="B2037">
        <v>2013</v>
      </c>
      <c r="E2037">
        <v>0</v>
      </c>
      <c r="F2037">
        <v>0</v>
      </c>
      <c r="G2037">
        <v>1</v>
      </c>
      <c r="H2037">
        <v>0</v>
      </c>
      <c r="I2037" s="1">
        <f>G2037+H2037</f>
        <v>1</v>
      </c>
      <c r="J2037">
        <v>0</v>
      </c>
      <c r="K2037">
        <v>1</v>
      </c>
      <c r="M2037">
        <v>0</v>
      </c>
      <c r="O2037">
        <v>1</v>
      </c>
      <c r="P2037">
        <v>1</v>
      </c>
      <c r="Q2037">
        <v>1</v>
      </c>
      <c r="R2037">
        <v>0</v>
      </c>
      <c r="T2037">
        <v>1</v>
      </c>
      <c r="U2037">
        <v>1</v>
      </c>
      <c r="V2037">
        <v>0</v>
      </c>
      <c r="W2037">
        <v>1</v>
      </c>
      <c r="X2037">
        <v>1</v>
      </c>
      <c r="Y2037">
        <v>1</v>
      </c>
      <c r="Z2037">
        <v>1</v>
      </c>
      <c r="AA2037">
        <v>0</v>
      </c>
      <c r="AB2037">
        <v>0</v>
      </c>
      <c r="AC2037">
        <v>355510</v>
      </c>
      <c r="AD2037">
        <f>AC2037/AY2037</f>
        <v>0.75535479429643493</v>
      </c>
      <c r="AE2037">
        <v>1070.662</v>
      </c>
      <c r="AF2037">
        <f>AE2037/AY2037</f>
        <v>2.274843674639278E-3</v>
      </c>
      <c r="AG2037">
        <f>LN(AE2037+1)/LN(AY2037)</f>
        <v>0.53414729975803976</v>
      </c>
      <c r="AH2037">
        <v>0.5</v>
      </c>
      <c r="AI2037">
        <v>0</v>
      </c>
      <c r="AJ2037">
        <v>0</v>
      </c>
      <c r="AK2037">
        <v>1</v>
      </c>
      <c r="AL2037">
        <v>1</v>
      </c>
      <c r="AM2037" s="1">
        <f>(AI2037+AK2037+AJ2037)*(0.75+0.25*AL2037)</f>
        <v>1</v>
      </c>
      <c r="AN2037">
        <v>0</v>
      </c>
      <c r="AO2037">
        <v>0</v>
      </c>
      <c r="AP2037">
        <v>0</v>
      </c>
      <c r="AQ2037">
        <v>0</v>
      </c>
      <c r="AR2037">
        <v>2</v>
      </c>
      <c r="AS2037">
        <f>IF(AR2037&gt;0.75,AR2037,0)</f>
        <v>2</v>
      </c>
      <c r="AT2037">
        <v>0</v>
      </c>
      <c r="AV2037">
        <v>0</v>
      </c>
      <c r="AX2037">
        <v>1</v>
      </c>
      <c r="AY2037">
        <v>470653</v>
      </c>
    </row>
    <row r="2038" spans="1:51" ht="12.75" customHeight="1" x14ac:dyDescent="0.2">
      <c r="A2038" t="s">
        <v>74</v>
      </c>
      <c r="B2038">
        <v>2013</v>
      </c>
      <c r="E2038">
        <v>0</v>
      </c>
      <c r="F2038">
        <v>0</v>
      </c>
      <c r="G2038">
        <v>1</v>
      </c>
      <c r="H2038">
        <v>1</v>
      </c>
      <c r="I2038" s="1">
        <f>G2038+H2038</f>
        <v>2</v>
      </c>
      <c r="J2038">
        <v>0</v>
      </c>
      <c r="K2038">
        <v>1</v>
      </c>
      <c r="M2038">
        <v>0</v>
      </c>
      <c r="O2038">
        <v>1</v>
      </c>
      <c r="P2038">
        <v>1</v>
      </c>
      <c r="Q2038">
        <v>1</v>
      </c>
      <c r="R2038">
        <v>0</v>
      </c>
      <c r="T2038">
        <v>0</v>
      </c>
      <c r="U2038">
        <v>1</v>
      </c>
      <c r="V2038">
        <v>0</v>
      </c>
      <c r="W2038">
        <v>1</v>
      </c>
      <c r="X2038">
        <v>0</v>
      </c>
      <c r="Y2038">
        <v>1</v>
      </c>
      <c r="Z2038">
        <v>1</v>
      </c>
      <c r="AA2038">
        <v>0</v>
      </c>
      <c r="AB2038">
        <v>0</v>
      </c>
      <c r="AC2038">
        <v>173631</v>
      </c>
      <c r="AD2038">
        <f>AC2038/AY2038</f>
        <v>1.0838998445605559</v>
      </c>
      <c r="AE2038">
        <v>112.85299999999999</v>
      </c>
      <c r="AF2038">
        <f>AE2038/AY2038</f>
        <v>7.0449026474645891E-4</v>
      </c>
      <c r="AG2038">
        <f>LN(AE2038+1)/LN(AY2038)</f>
        <v>0.3950984553033437</v>
      </c>
      <c r="AH2038">
        <v>1</v>
      </c>
      <c r="AI2038">
        <v>0</v>
      </c>
      <c r="AJ2038">
        <v>1</v>
      </c>
      <c r="AK2038">
        <v>1</v>
      </c>
      <c r="AL2038">
        <v>0</v>
      </c>
      <c r="AM2038" s="1">
        <f>(AI2038+AK2038+AJ2038)*(0.75+0.25*AL2038)</f>
        <v>1.5</v>
      </c>
      <c r="AN2038">
        <v>0</v>
      </c>
      <c r="AO2038">
        <v>0</v>
      </c>
      <c r="AP2038">
        <v>0.75</v>
      </c>
      <c r="AQ2038">
        <v>0</v>
      </c>
      <c r="AR2038">
        <v>1</v>
      </c>
      <c r="AS2038">
        <f>IF(AR2038&gt;0.75,AR2038,0)</f>
        <v>1</v>
      </c>
      <c r="AT2038">
        <v>0</v>
      </c>
      <c r="AV2038">
        <v>0.5</v>
      </c>
      <c r="AX2038">
        <v>1</v>
      </c>
      <c r="AY2038">
        <v>160191</v>
      </c>
    </row>
    <row r="2039" spans="1:51" ht="12.75" customHeight="1" x14ac:dyDescent="0.2">
      <c r="A2039" t="s">
        <v>75</v>
      </c>
      <c r="B2039">
        <v>2013</v>
      </c>
      <c r="E2039">
        <v>0</v>
      </c>
      <c r="F2039">
        <v>0</v>
      </c>
      <c r="G2039">
        <v>1</v>
      </c>
      <c r="H2039">
        <v>1</v>
      </c>
      <c r="I2039" s="1">
        <f>G2039+H2039</f>
        <v>2</v>
      </c>
      <c r="J2039">
        <v>1</v>
      </c>
      <c r="K2039">
        <v>1</v>
      </c>
      <c r="M2039">
        <v>2</v>
      </c>
      <c r="O2039">
        <v>1</v>
      </c>
      <c r="P2039">
        <v>0</v>
      </c>
      <c r="Q2039">
        <v>1</v>
      </c>
      <c r="R2039">
        <v>2</v>
      </c>
      <c r="T2039">
        <v>1</v>
      </c>
      <c r="U2039">
        <v>1</v>
      </c>
      <c r="V2039">
        <v>1</v>
      </c>
      <c r="W2039">
        <v>0</v>
      </c>
      <c r="X2039">
        <v>0</v>
      </c>
      <c r="Y2039">
        <v>1</v>
      </c>
      <c r="Z2039">
        <v>1</v>
      </c>
      <c r="AA2039">
        <v>1</v>
      </c>
      <c r="AB2039">
        <v>0</v>
      </c>
      <c r="AC2039">
        <v>942</v>
      </c>
      <c r="AD2039">
        <f>AC2039/AY2039</f>
        <v>6.0911736178467504E-3</v>
      </c>
      <c r="AE2039">
        <v>0</v>
      </c>
      <c r="AF2039">
        <f>AE2039/AY2039</f>
        <v>0</v>
      </c>
      <c r="AG2039">
        <f>LN(AE2039+1)/LN(AY2039)</f>
        <v>0</v>
      </c>
      <c r="AH2039">
        <v>1</v>
      </c>
      <c r="AI2039">
        <v>0</v>
      </c>
      <c r="AJ2039">
        <v>1</v>
      </c>
      <c r="AK2039">
        <v>1</v>
      </c>
      <c r="AL2039">
        <v>0</v>
      </c>
      <c r="AM2039" s="1">
        <f>(AI2039+AK2039+AJ2039)*(0.75+0.25*AL2039)</f>
        <v>1.5</v>
      </c>
      <c r="AN2039">
        <v>0</v>
      </c>
      <c r="AO2039">
        <v>1</v>
      </c>
      <c r="AP2039">
        <v>0</v>
      </c>
      <c r="AQ2039">
        <v>0</v>
      </c>
      <c r="AR2039">
        <v>0</v>
      </c>
      <c r="AS2039">
        <f>IF(AR2039&gt;0.75,AR2039,0)</f>
        <v>0</v>
      </c>
      <c r="AT2039">
        <v>0</v>
      </c>
      <c r="AV2039">
        <v>1</v>
      </c>
      <c r="AX2039">
        <v>1</v>
      </c>
      <c r="AY2039">
        <v>154650</v>
      </c>
    </row>
    <row r="2040" spans="1:51" ht="12.75" customHeight="1" x14ac:dyDescent="0.2">
      <c r="A2040" t="s">
        <v>76</v>
      </c>
      <c r="B2040">
        <v>2013</v>
      </c>
      <c r="E2040">
        <v>0</v>
      </c>
      <c r="F2040">
        <v>0</v>
      </c>
      <c r="G2040">
        <v>1</v>
      </c>
      <c r="H2040">
        <v>0</v>
      </c>
      <c r="I2040" s="1">
        <f>G2040+H2040</f>
        <v>1</v>
      </c>
      <c r="J2040">
        <v>0</v>
      </c>
      <c r="K2040">
        <v>1</v>
      </c>
      <c r="M2040">
        <v>0</v>
      </c>
      <c r="O2040">
        <v>1</v>
      </c>
      <c r="P2040">
        <v>1</v>
      </c>
      <c r="Q2040">
        <v>1</v>
      </c>
      <c r="R2040">
        <v>0</v>
      </c>
      <c r="T2040">
        <v>0</v>
      </c>
      <c r="U2040">
        <v>0</v>
      </c>
      <c r="V2040">
        <v>0</v>
      </c>
      <c r="W2040">
        <v>1</v>
      </c>
      <c r="X2040">
        <v>1</v>
      </c>
      <c r="Y2040">
        <v>1</v>
      </c>
      <c r="Z2040">
        <v>1</v>
      </c>
      <c r="AA2040">
        <v>0</v>
      </c>
      <c r="AB2040">
        <v>0</v>
      </c>
      <c r="AC2040" s="9">
        <v>1500000</v>
      </c>
      <c r="AD2040">
        <f>AC2040/AY2040</f>
        <v>2.5539826805921155</v>
      </c>
      <c r="AE2040">
        <v>3113.9290000000001</v>
      </c>
      <c r="AF2040">
        <f>AE2040/AY2040</f>
        <v>5.3019471563956833E-3</v>
      </c>
      <c r="AG2040">
        <f>LN(AE2040+1)/LN(AY2040)</f>
        <v>0.60556853367617258</v>
      </c>
      <c r="AH2040">
        <v>1</v>
      </c>
      <c r="AI2040">
        <v>0</v>
      </c>
      <c r="AJ2040">
        <v>1</v>
      </c>
      <c r="AK2040">
        <v>1</v>
      </c>
      <c r="AL2040">
        <v>1</v>
      </c>
      <c r="AM2040" s="1">
        <f>(AI2040+AK2040+AJ2040)*(0.75+0.25*AL2040)</f>
        <v>2</v>
      </c>
      <c r="AN2040">
        <v>0</v>
      </c>
      <c r="AO2040">
        <v>0</v>
      </c>
      <c r="AP2040">
        <v>0.5</v>
      </c>
      <c r="AQ2040">
        <v>1</v>
      </c>
      <c r="AR2040">
        <v>0</v>
      </c>
      <c r="AS2040">
        <f>IF(AR2040&gt;0.75,AR2040,0)</f>
        <v>0</v>
      </c>
      <c r="AT2040">
        <v>0</v>
      </c>
      <c r="AV2040">
        <v>0</v>
      </c>
      <c r="AX2040">
        <v>1</v>
      </c>
      <c r="AY2040">
        <v>587318</v>
      </c>
    </row>
    <row r="2041" spans="1:51" ht="12.75" customHeight="1" x14ac:dyDescent="0.2">
      <c r="A2041" t="s">
        <v>77</v>
      </c>
      <c r="B2041">
        <v>2013</v>
      </c>
      <c r="E2041">
        <v>0</v>
      </c>
      <c r="F2041">
        <v>0</v>
      </c>
      <c r="G2041">
        <v>1</v>
      </c>
      <c r="H2041">
        <v>1</v>
      </c>
      <c r="I2041" s="1">
        <f>G2041+H2041</f>
        <v>2</v>
      </c>
      <c r="J2041">
        <v>0</v>
      </c>
      <c r="K2041">
        <v>1</v>
      </c>
      <c r="M2041">
        <v>0</v>
      </c>
      <c r="O2041">
        <v>1</v>
      </c>
      <c r="P2041">
        <v>0</v>
      </c>
      <c r="Q2041">
        <v>1</v>
      </c>
      <c r="R2041">
        <v>0</v>
      </c>
      <c r="T2041">
        <v>0</v>
      </c>
      <c r="U2041">
        <v>1</v>
      </c>
      <c r="V2041">
        <v>0</v>
      </c>
      <c r="W2041">
        <v>1</v>
      </c>
      <c r="X2041">
        <v>0</v>
      </c>
      <c r="Y2041">
        <v>1</v>
      </c>
      <c r="Z2041">
        <v>1</v>
      </c>
      <c r="AA2041">
        <v>0</v>
      </c>
      <c r="AB2041">
        <v>0</v>
      </c>
      <c r="AC2041">
        <v>176</v>
      </c>
      <c r="AD2041">
        <f>AC2041/AY2041</f>
        <v>3.5913017040318483E-3</v>
      </c>
      <c r="AE2041">
        <v>537.03099999999995</v>
      </c>
      <c r="AF2041">
        <f>AE2041/AY2041</f>
        <v>1.0958183780783677E-2</v>
      </c>
      <c r="AG2041">
        <f>LN(AE2041+1)/LN(AY2041)</f>
        <v>0.58222931082888285</v>
      </c>
      <c r="AH2041">
        <v>0</v>
      </c>
      <c r="AI2041">
        <v>0</v>
      </c>
      <c r="AJ2041">
        <v>1</v>
      </c>
      <c r="AK2041">
        <v>1</v>
      </c>
      <c r="AL2041">
        <v>1</v>
      </c>
      <c r="AM2041" s="1">
        <f>(AI2041+AK2041+AJ2041)*(0.75+0.25*AL2041)</f>
        <v>2</v>
      </c>
      <c r="AN2041">
        <v>0</v>
      </c>
      <c r="AO2041">
        <v>0</v>
      </c>
      <c r="AP2041">
        <v>1</v>
      </c>
      <c r="AQ2041">
        <v>0</v>
      </c>
      <c r="AR2041">
        <v>0</v>
      </c>
      <c r="AS2041">
        <f>IF(AR2041&gt;0.75,AR2041,0)</f>
        <v>0</v>
      </c>
      <c r="AT2041">
        <v>0</v>
      </c>
      <c r="AV2041">
        <v>0.5</v>
      </c>
      <c r="AX2041">
        <v>1</v>
      </c>
      <c r="AY2041">
        <v>49007.3</v>
      </c>
    </row>
    <row r="2042" spans="1:51" ht="12.75" customHeight="1" x14ac:dyDescent="0.2">
      <c r="A2042" t="s">
        <v>78</v>
      </c>
      <c r="B2042">
        <v>2013</v>
      </c>
      <c r="E2042">
        <v>0</v>
      </c>
      <c r="F2042">
        <v>0</v>
      </c>
      <c r="G2042">
        <v>1</v>
      </c>
      <c r="H2042">
        <v>1</v>
      </c>
      <c r="I2042" s="1">
        <f>G2042+H2042</f>
        <v>2</v>
      </c>
      <c r="J2042">
        <v>0</v>
      </c>
      <c r="K2042">
        <v>1</v>
      </c>
      <c r="M2042">
        <v>0</v>
      </c>
      <c r="O2042">
        <v>1</v>
      </c>
      <c r="P2042">
        <v>1</v>
      </c>
      <c r="Q2042">
        <v>1</v>
      </c>
      <c r="R2042">
        <v>1</v>
      </c>
      <c r="T2042">
        <v>1</v>
      </c>
      <c r="U2042">
        <v>0</v>
      </c>
      <c r="V2042">
        <v>0</v>
      </c>
      <c r="W2042">
        <v>0</v>
      </c>
      <c r="X2042">
        <v>0</v>
      </c>
      <c r="Y2042">
        <v>0</v>
      </c>
      <c r="Z2042">
        <v>1</v>
      </c>
      <c r="AA2042">
        <v>0</v>
      </c>
      <c r="AB2042">
        <v>0</v>
      </c>
      <c r="AC2042">
        <v>41645</v>
      </c>
      <c r="AD2042">
        <f>AC2042/AY2042</f>
        <v>0.24648429176827102</v>
      </c>
      <c r="AE2042">
        <v>0</v>
      </c>
      <c r="AF2042">
        <f>AE2042/AY2042</f>
        <v>0</v>
      </c>
      <c r="AG2042">
        <f>LN(AE2042+1)/LN(AY2042)</f>
        <v>0</v>
      </c>
      <c r="AH2042">
        <v>1</v>
      </c>
      <c r="AI2042">
        <v>1</v>
      </c>
      <c r="AJ2042">
        <v>1</v>
      </c>
      <c r="AK2042">
        <v>1</v>
      </c>
      <c r="AL2042">
        <v>1</v>
      </c>
      <c r="AM2042" s="1">
        <f>(AI2042+AK2042+AJ2042)*(0.75+0.25*AL2042)</f>
        <v>3</v>
      </c>
      <c r="AN2042">
        <v>0</v>
      </c>
      <c r="AO2042">
        <v>0</v>
      </c>
      <c r="AP2042">
        <v>0.75</v>
      </c>
      <c r="AQ2042">
        <v>0</v>
      </c>
      <c r="AR2042">
        <v>2.25</v>
      </c>
      <c r="AS2042">
        <f>IF(AR2042&gt;0.75,AR2042,0)</f>
        <v>2.25</v>
      </c>
      <c r="AT2042">
        <v>0</v>
      </c>
      <c r="AV2042">
        <v>-1</v>
      </c>
      <c r="AX2042">
        <v>1</v>
      </c>
      <c r="AY2042">
        <v>168956</v>
      </c>
    </row>
    <row r="2043" spans="1:51" ht="12.75" customHeight="1" x14ac:dyDescent="0.2">
      <c r="A2043" t="s">
        <v>80</v>
      </c>
      <c r="B2043">
        <v>2013</v>
      </c>
      <c r="E2043">
        <v>0</v>
      </c>
      <c r="F2043">
        <v>0</v>
      </c>
      <c r="G2043">
        <v>1</v>
      </c>
      <c r="H2043">
        <v>0</v>
      </c>
      <c r="I2043" s="1">
        <f>G2043+H2043</f>
        <v>1</v>
      </c>
      <c r="J2043">
        <v>0</v>
      </c>
      <c r="K2043">
        <v>1</v>
      </c>
      <c r="M2043">
        <v>0</v>
      </c>
      <c r="O2043">
        <v>1</v>
      </c>
      <c r="P2043">
        <v>1</v>
      </c>
      <c r="Q2043">
        <v>1</v>
      </c>
      <c r="R2043">
        <v>2</v>
      </c>
      <c r="T2043">
        <v>0</v>
      </c>
      <c r="V2043">
        <v>1</v>
      </c>
      <c r="W2043">
        <v>0</v>
      </c>
      <c r="X2043">
        <v>1</v>
      </c>
      <c r="Y2043">
        <v>1</v>
      </c>
      <c r="Z2043">
        <v>1</v>
      </c>
      <c r="AA2043">
        <v>1</v>
      </c>
      <c r="AB2043">
        <v>0</v>
      </c>
      <c r="AC2043">
        <v>17249</v>
      </c>
      <c r="AD2043">
        <f>AC2043/AY2043</f>
        <v>0.4487404620863869</v>
      </c>
      <c r="AE2043">
        <v>99.393000000000001</v>
      </c>
      <c r="AF2043">
        <f>AE2043/AY2043</f>
        <v>2.5857534203810226E-3</v>
      </c>
      <c r="AG2043">
        <f>LN(AE2043+1)/LN(AY2043)</f>
        <v>0.43659856516329959</v>
      </c>
      <c r="AH2043">
        <v>1</v>
      </c>
      <c r="AI2043">
        <v>1</v>
      </c>
      <c r="AJ2043">
        <v>1</v>
      </c>
      <c r="AK2043">
        <v>1</v>
      </c>
      <c r="AL2043">
        <v>0</v>
      </c>
      <c r="AM2043" s="1">
        <f>(AI2043+AK2043+AJ2043)*(0.75+0.25*AL2043)</f>
        <v>2.25</v>
      </c>
      <c r="AN2043">
        <v>0</v>
      </c>
      <c r="AO2043">
        <v>0</v>
      </c>
      <c r="AP2043">
        <v>0</v>
      </c>
      <c r="AQ2043">
        <v>0</v>
      </c>
      <c r="AR2043">
        <v>2.25</v>
      </c>
      <c r="AS2043">
        <f>IF(AR2043&gt;0.75,AR2043,0)</f>
        <v>2.25</v>
      </c>
      <c r="AT2043">
        <v>0</v>
      </c>
      <c r="AV2043">
        <v>0</v>
      </c>
      <c r="AX2043">
        <v>1</v>
      </c>
      <c r="AY2043">
        <v>38438.699999999997</v>
      </c>
    </row>
    <row r="2044" spans="1:51" ht="12.75" customHeight="1" x14ac:dyDescent="0.2">
      <c r="A2044" t="s">
        <v>81</v>
      </c>
      <c r="B2044">
        <v>2013</v>
      </c>
      <c r="E2044">
        <v>0</v>
      </c>
      <c r="F2044">
        <v>0</v>
      </c>
      <c r="G2044">
        <v>1</v>
      </c>
      <c r="H2044">
        <v>1</v>
      </c>
      <c r="I2044" s="1">
        <f>G2044+H2044</f>
        <v>2</v>
      </c>
      <c r="J2044">
        <v>1</v>
      </c>
      <c r="K2044">
        <v>1</v>
      </c>
      <c r="M2044">
        <v>0</v>
      </c>
      <c r="O2044">
        <v>1</v>
      </c>
      <c r="P2044">
        <v>1</v>
      </c>
      <c r="Q2044">
        <v>1</v>
      </c>
      <c r="R2044">
        <v>0</v>
      </c>
      <c r="T2044">
        <v>0</v>
      </c>
      <c r="U2044">
        <v>1</v>
      </c>
      <c r="V2044">
        <v>0</v>
      </c>
      <c r="W2044">
        <v>0</v>
      </c>
      <c r="X2044">
        <v>0</v>
      </c>
      <c r="Y2044">
        <v>0</v>
      </c>
      <c r="Z2044">
        <v>1</v>
      </c>
      <c r="AA2044">
        <v>0</v>
      </c>
      <c r="AB2044">
        <v>0</v>
      </c>
      <c r="AC2044">
        <v>5265</v>
      </c>
      <c r="AD2044">
        <f>AC2044/AY2044</f>
        <v>2.0658076464310376E-2</v>
      </c>
      <c r="AE2044">
        <v>0</v>
      </c>
      <c r="AF2044">
        <f>AE2044/AY2044</f>
        <v>0</v>
      </c>
      <c r="AG2044">
        <f>LN(AE2044+1)/LN(AY2044)</f>
        <v>0</v>
      </c>
      <c r="AH2044">
        <v>0.5</v>
      </c>
      <c r="AI2044">
        <v>1</v>
      </c>
      <c r="AJ2044">
        <v>1</v>
      </c>
      <c r="AK2044">
        <v>1</v>
      </c>
      <c r="AL2044">
        <v>1</v>
      </c>
      <c r="AM2044" s="1">
        <f>(AI2044+AK2044+AJ2044)*(0.75+0.25*AL2044)</f>
        <v>3</v>
      </c>
      <c r="AN2044">
        <v>0</v>
      </c>
      <c r="AO2044">
        <v>0</v>
      </c>
      <c r="AP2044">
        <v>0.75</v>
      </c>
      <c r="AQ2044">
        <v>0</v>
      </c>
      <c r="AR2044">
        <v>0.5</v>
      </c>
      <c r="AS2044">
        <f>IF(AR2044&gt;0.75,AR2044,0)</f>
        <v>0</v>
      </c>
      <c r="AT2044">
        <v>0</v>
      </c>
      <c r="AV2044">
        <v>0</v>
      </c>
      <c r="AX2044">
        <v>1</v>
      </c>
      <c r="AY2044">
        <v>254864</v>
      </c>
    </row>
    <row r="2045" spans="1:51" ht="12.75" customHeight="1" x14ac:dyDescent="0.2">
      <c r="A2045" t="s">
        <v>82</v>
      </c>
      <c r="B2045">
        <v>2013</v>
      </c>
      <c r="E2045">
        <v>1</v>
      </c>
      <c r="F2045">
        <v>0</v>
      </c>
      <c r="G2045">
        <v>1</v>
      </c>
      <c r="H2045">
        <v>1</v>
      </c>
      <c r="I2045" s="1">
        <f>G2045+H2045</f>
        <v>2</v>
      </c>
      <c r="J2045">
        <v>0</v>
      </c>
      <c r="K2045">
        <v>1</v>
      </c>
      <c r="M2045">
        <v>0</v>
      </c>
      <c r="O2045">
        <v>1</v>
      </c>
      <c r="P2045">
        <v>0</v>
      </c>
      <c r="Q2045">
        <v>1</v>
      </c>
      <c r="R2045">
        <v>0</v>
      </c>
      <c r="T2045">
        <v>1</v>
      </c>
      <c r="U2045">
        <v>0</v>
      </c>
      <c r="V2045">
        <v>0</v>
      </c>
      <c r="W2045">
        <v>0</v>
      </c>
      <c r="X2045">
        <v>0</v>
      </c>
      <c r="Y2045">
        <v>1</v>
      </c>
      <c r="Z2045">
        <v>1</v>
      </c>
      <c r="AA2045">
        <v>0</v>
      </c>
      <c r="AB2045">
        <v>0</v>
      </c>
      <c r="AC2045">
        <v>59483</v>
      </c>
      <c r="AD2045">
        <f>AC2045/AY2045</f>
        <v>5.4075454545454545E-2</v>
      </c>
      <c r="AE2045">
        <v>0</v>
      </c>
      <c r="AF2045">
        <f>AE2045/AY2045</f>
        <v>0</v>
      </c>
      <c r="AG2045">
        <f>LN(AE2045+1)/LN(AY2045)</f>
        <v>0</v>
      </c>
      <c r="AH2045">
        <v>1</v>
      </c>
      <c r="AI2045">
        <v>1</v>
      </c>
      <c r="AJ2045">
        <v>1</v>
      </c>
      <c r="AK2045">
        <v>1</v>
      </c>
      <c r="AL2045">
        <v>0</v>
      </c>
      <c r="AM2045" s="1">
        <f>(AI2045+AK2045+AJ2045)*(0.75+0.25*AL2045)</f>
        <v>2.25</v>
      </c>
      <c r="AN2045">
        <v>0</v>
      </c>
      <c r="AO2045">
        <v>0</v>
      </c>
      <c r="AP2045">
        <v>0.5</v>
      </c>
      <c r="AQ2045">
        <v>0</v>
      </c>
      <c r="AR2045">
        <v>0.5</v>
      </c>
      <c r="AS2045">
        <f>IF(AR2045&gt;0.75,AR2045,0)</f>
        <v>0</v>
      </c>
      <c r="AT2045">
        <v>0</v>
      </c>
      <c r="AV2045">
        <v>1</v>
      </c>
      <c r="AX2045">
        <v>1</v>
      </c>
      <c r="AY2045" s="9">
        <v>1100000</v>
      </c>
    </row>
    <row r="2046" spans="1:51" ht="12.75" customHeight="1" x14ac:dyDescent="0.2">
      <c r="A2046" t="s">
        <v>83</v>
      </c>
      <c r="B2046">
        <v>2013</v>
      </c>
      <c r="E2046">
        <v>0</v>
      </c>
      <c r="F2046">
        <v>1</v>
      </c>
      <c r="G2046">
        <v>1</v>
      </c>
      <c r="H2046">
        <v>0</v>
      </c>
      <c r="I2046" s="1">
        <f>G2046+H2046</f>
        <v>1</v>
      </c>
      <c r="J2046">
        <v>0</v>
      </c>
      <c r="K2046">
        <v>1</v>
      </c>
      <c r="M2046">
        <v>0</v>
      </c>
      <c r="O2046">
        <v>1</v>
      </c>
      <c r="P2046">
        <v>1</v>
      </c>
      <c r="Q2046">
        <v>1</v>
      </c>
      <c r="R2046">
        <v>0</v>
      </c>
      <c r="T2046">
        <v>0</v>
      </c>
      <c r="U2046">
        <v>1</v>
      </c>
      <c r="V2046">
        <v>1</v>
      </c>
      <c r="W2046">
        <v>0</v>
      </c>
      <c r="X2046">
        <v>0</v>
      </c>
      <c r="Y2046">
        <v>0</v>
      </c>
      <c r="Z2046">
        <v>0</v>
      </c>
      <c r="AA2046">
        <v>0</v>
      </c>
      <c r="AB2046">
        <v>0</v>
      </c>
      <c r="AC2046">
        <v>0</v>
      </c>
      <c r="AD2046">
        <f>AC2046/AY2046</f>
        <v>0</v>
      </c>
      <c r="AE2046">
        <v>0</v>
      </c>
      <c r="AF2046">
        <f>AE2046/AY2046</f>
        <v>0</v>
      </c>
      <c r="AG2046">
        <f>LN(AE2046+1)/LN(AY2046)</f>
        <v>0</v>
      </c>
      <c r="AH2046">
        <v>1</v>
      </c>
      <c r="AI2046">
        <v>0</v>
      </c>
      <c r="AJ2046">
        <v>1</v>
      </c>
      <c r="AK2046">
        <v>1</v>
      </c>
      <c r="AL2046">
        <v>0</v>
      </c>
      <c r="AM2046" s="1">
        <f>(AI2046+AK2046+AJ2046)*(0.75+0.25*AL2046)</f>
        <v>1.5</v>
      </c>
      <c r="AN2046">
        <v>0</v>
      </c>
      <c r="AO2046">
        <v>0</v>
      </c>
      <c r="AP2046">
        <v>0.25</v>
      </c>
      <c r="AQ2046">
        <v>1</v>
      </c>
      <c r="AR2046">
        <v>1</v>
      </c>
      <c r="AS2046">
        <f>IF(AR2046&gt;0.75,AR2046,0)</f>
        <v>1</v>
      </c>
      <c r="AT2046">
        <v>0</v>
      </c>
      <c r="AV2046">
        <v>1</v>
      </c>
      <c r="AX2046">
        <v>1</v>
      </c>
      <c r="AY2046">
        <v>104587</v>
      </c>
    </row>
    <row r="2047" spans="1:51" ht="12.75" customHeight="1" x14ac:dyDescent="0.2">
      <c r="A2047" t="s">
        <v>84</v>
      </c>
      <c r="B2047">
        <v>2013</v>
      </c>
      <c r="E2047">
        <v>0</v>
      </c>
      <c r="F2047">
        <v>1</v>
      </c>
      <c r="G2047">
        <v>1</v>
      </c>
      <c r="H2047">
        <v>0</v>
      </c>
      <c r="I2047" s="1">
        <f>G2047+H2047</f>
        <v>1</v>
      </c>
      <c r="J2047">
        <v>1</v>
      </c>
      <c r="K2047">
        <v>1</v>
      </c>
      <c r="M2047">
        <v>0</v>
      </c>
      <c r="O2047">
        <v>1</v>
      </c>
      <c r="P2047">
        <v>1</v>
      </c>
      <c r="Q2047">
        <v>1</v>
      </c>
      <c r="R2047">
        <v>2</v>
      </c>
      <c r="T2047">
        <v>0</v>
      </c>
      <c r="U2047">
        <v>0</v>
      </c>
      <c r="V2047">
        <v>0</v>
      </c>
      <c r="W2047">
        <v>0</v>
      </c>
      <c r="X2047">
        <v>0</v>
      </c>
      <c r="Y2047">
        <v>0</v>
      </c>
      <c r="Z2047">
        <v>1</v>
      </c>
      <c r="AA2047">
        <v>0</v>
      </c>
      <c r="AB2047">
        <v>0</v>
      </c>
      <c r="AC2047">
        <v>39</v>
      </c>
      <c r="AD2047">
        <f>AC2047/AY2047</f>
        <v>1.3854499337470736E-3</v>
      </c>
      <c r="AE2047">
        <v>0</v>
      </c>
      <c r="AF2047">
        <f>AE2047/AY2047</f>
        <v>0</v>
      </c>
      <c r="AG2047">
        <f>LN(AE2047+1)/LN(AY2047)</f>
        <v>0</v>
      </c>
      <c r="AH2047">
        <v>1</v>
      </c>
      <c r="AI2047">
        <v>0</v>
      </c>
      <c r="AJ2047">
        <v>0</v>
      </c>
      <c r="AK2047">
        <v>1</v>
      </c>
      <c r="AL2047">
        <v>1</v>
      </c>
      <c r="AM2047" s="1">
        <f>(AI2047+AK2047+AJ2047)*(0.75+0.25*AL2047)</f>
        <v>1</v>
      </c>
      <c r="AN2047">
        <v>0</v>
      </c>
      <c r="AO2047">
        <v>1</v>
      </c>
      <c r="AP2047">
        <v>0</v>
      </c>
      <c r="AQ2047">
        <v>0</v>
      </c>
      <c r="AR2047">
        <v>1.5</v>
      </c>
      <c r="AS2047">
        <f>IF(AR2047&gt;0.75,AR2047,0)</f>
        <v>1.5</v>
      </c>
      <c r="AT2047">
        <v>0</v>
      </c>
      <c r="AV2047">
        <v>0</v>
      </c>
      <c r="AX2047">
        <v>1</v>
      </c>
      <c r="AY2047">
        <v>28149.7</v>
      </c>
    </row>
    <row r="2048" spans="1:51" ht="12.75" customHeight="1" x14ac:dyDescent="0.2">
      <c r="A2048" t="s">
        <v>85</v>
      </c>
      <c r="B2048">
        <v>2013</v>
      </c>
      <c r="E2048">
        <v>0</v>
      </c>
      <c r="F2048">
        <v>0</v>
      </c>
      <c r="G2048">
        <v>1</v>
      </c>
      <c r="H2048">
        <v>0</v>
      </c>
      <c r="I2048" s="1">
        <f>G2048+H2048</f>
        <v>1</v>
      </c>
      <c r="J2048">
        <v>1</v>
      </c>
      <c r="K2048">
        <v>1</v>
      </c>
      <c r="M2048">
        <v>0</v>
      </c>
      <c r="O2048">
        <v>0</v>
      </c>
      <c r="P2048">
        <v>1</v>
      </c>
      <c r="Q2048">
        <v>1</v>
      </c>
      <c r="R2048">
        <v>2</v>
      </c>
      <c r="T2048">
        <v>1</v>
      </c>
      <c r="U2048">
        <v>1</v>
      </c>
      <c r="V2048">
        <v>0</v>
      </c>
      <c r="W2048">
        <v>0</v>
      </c>
      <c r="X2048">
        <v>0</v>
      </c>
      <c r="Y2048">
        <v>1</v>
      </c>
      <c r="Z2048">
        <v>1</v>
      </c>
      <c r="AA2048">
        <v>0</v>
      </c>
      <c r="AB2048">
        <v>0</v>
      </c>
      <c r="AC2048">
        <v>11309</v>
      </c>
      <c r="AD2048">
        <f>AC2048/AY2048</f>
        <v>2.8082591475149302E-2</v>
      </c>
      <c r="AE2048">
        <v>0</v>
      </c>
      <c r="AF2048">
        <f>AE2048/AY2048</f>
        <v>0</v>
      </c>
      <c r="AG2048">
        <f>LN(AE2048+1)/LN(AY2048)</f>
        <v>0</v>
      </c>
      <c r="AH2048">
        <v>0.5</v>
      </c>
      <c r="AI2048">
        <v>0</v>
      </c>
      <c r="AJ2048">
        <v>1</v>
      </c>
      <c r="AK2048">
        <v>1</v>
      </c>
      <c r="AL2048">
        <v>1</v>
      </c>
      <c r="AM2048" s="1">
        <f>(AI2048+AK2048+AJ2048)*(0.75+0.25*AL2048)</f>
        <v>2</v>
      </c>
      <c r="AN2048">
        <v>0</v>
      </c>
      <c r="AO2048">
        <v>0</v>
      </c>
      <c r="AP2048">
        <v>0.5</v>
      </c>
      <c r="AQ2048">
        <v>0.5</v>
      </c>
      <c r="AR2048">
        <v>0.5</v>
      </c>
      <c r="AS2048">
        <f>IF(AR2048&gt;0.75,AR2048,0)</f>
        <v>0</v>
      </c>
      <c r="AT2048">
        <v>0</v>
      </c>
      <c r="AV2048">
        <v>0</v>
      </c>
      <c r="AX2048">
        <v>1</v>
      </c>
      <c r="AY2048">
        <v>402705</v>
      </c>
    </row>
    <row r="2049" spans="1:51" ht="12.75" customHeight="1" x14ac:dyDescent="0.2">
      <c r="A2049" t="s">
        <v>86</v>
      </c>
      <c r="B2049">
        <v>2013</v>
      </c>
      <c r="E2049">
        <v>0</v>
      </c>
      <c r="F2049">
        <v>1</v>
      </c>
      <c r="G2049">
        <v>1</v>
      </c>
      <c r="H2049">
        <v>1</v>
      </c>
      <c r="I2049" s="1">
        <f>G2049+H2049</f>
        <v>2</v>
      </c>
      <c r="J2049">
        <v>1</v>
      </c>
      <c r="K2049">
        <v>1</v>
      </c>
      <c r="M2049">
        <v>2</v>
      </c>
      <c r="O2049">
        <v>1</v>
      </c>
      <c r="P2049">
        <v>0</v>
      </c>
      <c r="Q2049">
        <v>1</v>
      </c>
      <c r="R2049">
        <v>0</v>
      </c>
      <c r="T2049">
        <v>1</v>
      </c>
      <c r="U2049">
        <v>1</v>
      </c>
      <c r="V2049">
        <v>1</v>
      </c>
      <c r="W2049">
        <v>0</v>
      </c>
      <c r="X2049">
        <v>0</v>
      </c>
      <c r="Y2049">
        <v>1</v>
      </c>
      <c r="Z2049">
        <v>1</v>
      </c>
      <c r="AA2049">
        <v>0</v>
      </c>
      <c r="AB2049">
        <v>0</v>
      </c>
      <c r="AC2049">
        <v>52654</v>
      </c>
      <c r="AD2049">
        <f>AC2049/AY2049</f>
        <v>0.15982491925888151</v>
      </c>
      <c r="AE2049">
        <v>0</v>
      </c>
      <c r="AF2049">
        <f>AE2049/AY2049</f>
        <v>0</v>
      </c>
      <c r="AG2049">
        <f>LN(AE2049+1)/LN(AY2049)</f>
        <v>0</v>
      </c>
      <c r="AH2049">
        <v>1</v>
      </c>
      <c r="AI2049">
        <v>0</v>
      </c>
      <c r="AJ2049">
        <v>1</v>
      </c>
      <c r="AK2049">
        <v>1</v>
      </c>
      <c r="AL2049">
        <v>0</v>
      </c>
      <c r="AM2049" s="1">
        <f>(AI2049+AK2049+AJ2049)*(0.75+0.25*AL2049)</f>
        <v>1.5</v>
      </c>
      <c r="AN2049">
        <v>0</v>
      </c>
      <c r="AO2049">
        <v>1</v>
      </c>
      <c r="AP2049">
        <v>0</v>
      </c>
      <c r="AQ2049">
        <v>1</v>
      </c>
      <c r="AR2049">
        <v>0</v>
      </c>
      <c r="AS2049">
        <f>IF(AR2049&gt;0.75,AR2049,0)</f>
        <v>0</v>
      </c>
      <c r="AT2049">
        <v>0</v>
      </c>
      <c r="AV2049">
        <v>1</v>
      </c>
      <c r="AX2049">
        <v>1</v>
      </c>
      <c r="AY2049">
        <v>329448</v>
      </c>
    </row>
    <row r="2050" spans="1:51" ht="12.75" customHeight="1" x14ac:dyDescent="0.2">
      <c r="A2050" t="s">
        <v>87</v>
      </c>
      <c r="B2050">
        <v>2013</v>
      </c>
      <c r="E2050">
        <v>0</v>
      </c>
      <c r="F2050">
        <v>0</v>
      </c>
      <c r="G2050">
        <v>1</v>
      </c>
      <c r="H2050">
        <v>1</v>
      </c>
      <c r="I2050" s="1">
        <f>G2050+H2050</f>
        <v>2</v>
      </c>
      <c r="J2050">
        <v>1</v>
      </c>
      <c r="K2050">
        <v>1</v>
      </c>
      <c r="M2050">
        <v>2</v>
      </c>
      <c r="O2050">
        <v>0</v>
      </c>
      <c r="P2050">
        <v>1</v>
      </c>
      <c r="Q2050">
        <v>1</v>
      </c>
      <c r="R2050">
        <v>1</v>
      </c>
      <c r="T2050">
        <v>0</v>
      </c>
      <c r="U2050">
        <v>0</v>
      </c>
      <c r="V2050">
        <v>0</v>
      </c>
      <c r="W2050">
        <v>1</v>
      </c>
      <c r="X2050">
        <v>1</v>
      </c>
      <c r="Y2050">
        <v>1</v>
      </c>
      <c r="Z2050">
        <v>1</v>
      </c>
      <c r="AA2050">
        <v>1</v>
      </c>
      <c r="AB2050">
        <v>0</v>
      </c>
      <c r="AC2050">
        <v>75423</v>
      </c>
      <c r="AD2050">
        <f>AC2050/AY2050</f>
        <v>1.1492730854972137</v>
      </c>
      <c r="AE2050">
        <v>784.096</v>
      </c>
      <c r="AF2050">
        <f>AE2050/AY2050</f>
        <v>1.1947820018376668E-2</v>
      </c>
      <c r="AG2050">
        <f>LN(AE2050+1)/LN(AY2050)</f>
        <v>0.60097038541656156</v>
      </c>
      <c r="AH2050">
        <v>0</v>
      </c>
      <c r="AI2050">
        <v>0</v>
      </c>
      <c r="AJ2050">
        <v>1</v>
      </c>
      <c r="AK2050">
        <v>1</v>
      </c>
      <c r="AL2050">
        <v>1</v>
      </c>
      <c r="AM2050" s="1">
        <f>(AI2050+AK2050+AJ2050)*(0.75+0.25*AL2050)</f>
        <v>2</v>
      </c>
      <c r="AN2050">
        <v>0</v>
      </c>
      <c r="AO2050">
        <v>0</v>
      </c>
      <c r="AP2050">
        <v>0</v>
      </c>
      <c r="AQ2050">
        <v>0</v>
      </c>
      <c r="AR2050">
        <v>0</v>
      </c>
      <c r="AS2050">
        <f>IF(AR2050&gt;0.75,AR2050,0)</f>
        <v>0</v>
      </c>
      <c r="AT2050">
        <v>0</v>
      </c>
      <c r="AV2050">
        <v>0</v>
      </c>
      <c r="AX2050">
        <v>1</v>
      </c>
      <c r="AY2050">
        <v>65626.7</v>
      </c>
    </row>
    <row r="2051" spans="1:51" ht="12.75" customHeight="1" x14ac:dyDescent="0.2">
      <c r="A2051" t="s">
        <v>88</v>
      </c>
      <c r="B2051">
        <v>2013</v>
      </c>
      <c r="E2051">
        <v>0</v>
      </c>
      <c r="F2051">
        <v>0</v>
      </c>
      <c r="G2051">
        <v>1</v>
      </c>
      <c r="H2051">
        <v>1</v>
      </c>
      <c r="I2051" s="1">
        <f>G2051+H2051</f>
        <v>2</v>
      </c>
      <c r="J2051">
        <v>0</v>
      </c>
      <c r="K2051">
        <v>1</v>
      </c>
      <c r="M2051">
        <v>0</v>
      </c>
      <c r="O2051">
        <v>1</v>
      </c>
      <c r="P2051">
        <v>0</v>
      </c>
      <c r="Q2051">
        <v>1</v>
      </c>
      <c r="R2051">
        <v>2</v>
      </c>
      <c r="T2051">
        <v>0</v>
      </c>
      <c r="U2051">
        <v>1</v>
      </c>
      <c r="V2051">
        <v>1</v>
      </c>
      <c r="W2051">
        <v>0</v>
      </c>
      <c r="X2051">
        <v>0</v>
      </c>
      <c r="Y2051">
        <v>1</v>
      </c>
      <c r="Z2051">
        <v>1</v>
      </c>
      <c r="AA2051">
        <v>0</v>
      </c>
      <c r="AB2051">
        <v>0</v>
      </c>
      <c r="AC2051">
        <v>737</v>
      </c>
      <c r="AD2051">
        <f>AC2051/AY2051</f>
        <v>2.9949975007822756E-3</v>
      </c>
      <c r="AE2051">
        <v>0</v>
      </c>
      <c r="AF2051">
        <f>AE2051/AY2051</f>
        <v>0</v>
      </c>
      <c r="AG2051">
        <f>LN(AE2051+1)/LN(AY2051)</f>
        <v>0</v>
      </c>
      <c r="AH2051">
        <v>0.5</v>
      </c>
      <c r="AI2051">
        <v>0</v>
      </c>
      <c r="AJ2051">
        <v>1</v>
      </c>
      <c r="AK2051">
        <v>1</v>
      </c>
      <c r="AL2051">
        <v>1</v>
      </c>
      <c r="AM2051" s="1">
        <f>(AI2051+AK2051+AJ2051)*(0.75+0.25*AL2051)</f>
        <v>2</v>
      </c>
      <c r="AN2051">
        <v>0</v>
      </c>
      <c r="AO2051">
        <v>0</v>
      </c>
      <c r="AP2051">
        <v>0</v>
      </c>
      <c r="AQ2051">
        <v>0</v>
      </c>
      <c r="AR2051">
        <v>1.5</v>
      </c>
      <c r="AS2051">
        <f>IF(AR2051&gt;0.75,AR2051,0)</f>
        <v>1.5</v>
      </c>
      <c r="AT2051">
        <v>0</v>
      </c>
      <c r="AV2051">
        <v>0</v>
      </c>
      <c r="AX2051">
        <v>1</v>
      </c>
      <c r="AY2051">
        <v>246077</v>
      </c>
    </row>
    <row r="2052" spans="1:51" ht="12.75" customHeight="1" x14ac:dyDescent="0.2">
      <c r="A2052" t="s">
        <v>89</v>
      </c>
      <c r="B2052">
        <v>2013</v>
      </c>
      <c r="E2052">
        <v>0</v>
      </c>
      <c r="F2052">
        <v>0</v>
      </c>
      <c r="G2052">
        <v>1</v>
      </c>
      <c r="H2052">
        <v>0</v>
      </c>
      <c r="I2052" s="1">
        <f>G2052+H2052</f>
        <v>1</v>
      </c>
      <c r="J2052">
        <v>0</v>
      </c>
      <c r="K2052">
        <v>1</v>
      </c>
      <c r="M2052">
        <v>0</v>
      </c>
      <c r="O2052">
        <v>1</v>
      </c>
      <c r="P2052">
        <v>0</v>
      </c>
      <c r="Q2052">
        <v>1</v>
      </c>
      <c r="R2052">
        <v>0</v>
      </c>
      <c r="T2052">
        <v>1</v>
      </c>
      <c r="U2052">
        <v>1</v>
      </c>
      <c r="V2052">
        <v>0</v>
      </c>
      <c r="W2052">
        <v>0</v>
      </c>
      <c r="X2052">
        <v>0</v>
      </c>
      <c r="Y2052">
        <v>1</v>
      </c>
      <c r="Z2052">
        <v>1</v>
      </c>
      <c r="AA2052">
        <v>0</v>
      </c>
      <c r="AB2052">
        <v>0</v>
      </c>
      <c r="AC2052">
        <v>0</v>
      </c>
      <c r="AD2052">
        <f>AC2052/AY2052</f>
        <v>0</v>
      </c>
      <c r="AE2052">
        <v>0</v>
      </c>
      <c r="AF2052">
        <f>AE2052/AY2052</f>
        <v>0</v>
      </c>
      <c r="AG2052">
        <f>LN(AE2052+1)/LN(AY2052)</f>
        <v>0</v>
      </c>
      <c r="AH2052">
        <v>0.5</v>
      </c>
      <c r="AI2052">
        <v>1</v>
      </c>
      <c r="AJ2052">
        <v>1</v>
      </c>
      <c r="AK2052">
        <v>1</v>
      </c>
      <c r="AL2052">
        <v>1</v>
      </c>
      <c r="AM2052" s="1">
        <f>(AI2052+AK2052+AJ2052)*(0.75+0.25*AL2052)</f>
        <v>3</v>
      </c>
      <c r="AN2052">
        <v>0</v>
      </c>
      <c r="AO2052">
        <v>0</v>
      </c>
      <c r="AP2052">
        <v>0</v>
      </c>
      <c r="AQ2052">
        <v>1</v>
      </c>
      <c r="AR2052">
        <v>0</v>
      </c>
      <c r="AS2052">
        <f>IF(AR2052&gt;0.75,AR2052,0)</f>
        <v>0</v>
      </c>
      <c r="AT2052">
        <v>0</v>
      </c>
      <c r="AV2052">
        <v>0</v>
      </c>
      <c r="AX2052">
        <v>1</v>
      </c>
      <c r="AY2052">
        <v>30638.2</v>
      </c>
    </row>
    <row r="2053" spans="1:51" ht="12.75" customHeight="1" x14ac:dyDescent="0.2">
      <c r="A2053" t="s">
        <v>34</v>
      </c>
      <c r="B2053">
        <v>2014</v>
      </c>
      <c r="D2053">
        <v>4</v>
      </c>
      <c r="E2053">
        <v>0</v>
      </c>
      <c r="F2053">
        <v>0</v>
      </c>
      <c r="G2053">
        <v>1</v>
      </c>
      <c r="H2053">
        <v>1</v>
      </c>
      <c r="I2053" s="1">
        <f>G2053+H2053</f>
        <v>2</v>
      </c>
      <c r="J2053">
        <v>1</v>
      </c>
      <c r="K2053">
        <v>1</v>
      </c>
      <c r="L2053">
        <v>1</v>
      </c>
      <c r="M2053">
        <v>0</v>
      </c>
      <c r="N2053">
        <v>2</v>
      </c>
      <c r="O2053">
        <v>1</v>
      </c>
      <c r="P2053">
        <v>1</v>
      </c>
      <c r="Q2053">
        <v>1</v>
      </c>
      <c r="R2053">
        <v>0</v>
      </c>
      <c r="S2053">
        <v>0</v>
      </c>
      <c r="T2053">
        <v>1</v>
      </c>
      <c r="U2053">
        <v>0</v>
      </c>
      <c r="V2053">
        <v>0</v>
      </c>
      <c r="W2053">
        <v>0</v>
      </c>
      <c r="X2053">
        <v>0</v>
      </c>
      <c r="Y2053">
        <v>1</v>
      </c>
      <c r="Z2053">
        <v>1</v>
      </c>
      <c r="AA2053">
        <v>0</v>
      </c>
      <c r="AB2053">
        <v>0</v>
      </c>
      <c r="AC2053">
        <v>78</v>
      </c>
      <c r="AD2053">
        <f>AC2053/AY2053</f>
        <v>4.4597677490179936E-4</v>
      </c>
      <c r="AE2053">
        <v>0</v>
      </c>
      <c r="AF2053">
        <f>AE2053/AY2053</f>
        <v>0</v>
      </c>
      <c r="AG2053">
        <f>LN(AE2053+1)/LN(AY2053)</f>
        <v>0</v>
      </c>
      <c r="AH2053">
        <v>0</v>
      </c>
      <c r="AI2053">
        <v>1</v>
      </c>
      <c r="AJ2053">
        <v>1</v>
      </c>
      <c r="AK2053">
        <v>1</v>
      </c>
      <c r="AL2053">
        <v>0</v>
      </c>
      <c r="AM2053" s="1">
        <f>(AI2053+AK2053+AJ2053)*(0.75+0.25*AL2053)</f>
        <v>2.25</v>
      </c>
      <c r="AN2053">
        <v>0</v>
      </c>
      <c r="AO2053">
        <v>0</v>
      </c>
      <c r="AP2053">
        <v>1</v>
      </c>
      <c r="AQ2053">
        <v>0</v>
      </c>
      <c r="AR2053">
        <v>2.25</v>
      </c>
      <c r="AS2053">
        <f>IF(AR2053&gt;0.75,AR2053,0)</f>
        <v>2.25</v>
      </c>
      <c r="AT2053">
        <v>0</v>
      </c>
      <c r="AU2053">
        <v>0</v>
      </c>
      <c r="AV2053">
        <v>-1</v>
      </c>
      <c r="AW2053">
        <v>0</v>
      </c>
      <c r="AX2053">
        <v>1</v>
      </c>
      <c r="AY2053">
        <v>174897</v>
      </c>
    </row>
    <row r="2054" spans="1:51" ht="12.75" customHeight="1" x14ac:dyDescent="0.2">
      <c r="A2054" t="s">
        <v>35</v>
      </c>
      <c r="B2054">
        <v>2014</v>
      </c>
      <c r="D2054">
        <v>5</v>
      </c>
      <c r="E2054">
        <v>0</v>
      </c>
      <c r="F2054">
        <v>0</v>
      </c>
      <c r="G2054">
        <v>1</v>
      </c>
      <c r="H2054">
        <v>1</v>
      </c>
      <c r="I2054" s="1">
        <f>G2054+H2054</f>
        <v>2</v>
      </c>
      <c r="J2054">
        <v>0</v>
      </c>
      <c r="K2054">
        <v>1</v>
      </c>
      <c r="L2054">
        <v>0</v>
      </c>
      <c r="M2054">
        <v>0</v>
      </c>
      <c r="N2054">
        <v>2</v>
      </c>
      <c r="O2054">
        <v>1</v>
      </c>
      <c r="P2054">
        <v>0</v>
      </c>
      <c r="Q2054">
        <v>1</v>
      </c>
      <c r="R2054">
        <v>0</v>
      </c>
      <c r="S2054">
        <v>0</v>
      </c>
      <c r="T2054">
        <v>1</v>
      </c>
      <c r="U2054">
        <v>1</v>
      </c>
      <c r="V2054">
        <v>0</v>
      </c>
      <c r="W2054">
        <v>0</v>
      </c>
      <c r="X2054">
        <v>0</v>
      </c>
      <c r="Y2054">
        <v>0</v>
      </c>
      <c r="Z2054">
        <v>1</v>
      </c>
      <c r="AA2054">
        <v>0</v>
      </c>
      <c r="AB2054">
        <v>0</v>
      </c>
      <c r="AC2054">
        <v>9206</v>
      </c>
      <c r="AD2054">
        <f>AC2054/AY2054</f>
        <v>0.23636158238507987</v>
      </c>
      <c r="AE2054">
        <v>0</v>
      </c>
      <c r="AF2054">
        <f>AE2054/AY2054</f>
        <v>0</v>
      </c>
      <c r="AG2054">
        <f>LN(AE2054+1)/LN(AY2054)</f>
        <v>0</v>
      </c>
      <c r="AH2054">
        <v>0.5</v>
      </c>
      <c r="AI2054">
        <v>1</v>
      </c>
      <c r="AJ2054">
        <v>1</v>
      </c>
      <c r="AK2054">
        <v>1</v>
      </c>
      <c r="AL2054">
        <v>1</v>
      </c>
      <c r="AM2054" s="1">
        <f>(AI2054+AK2054+AJ2054)*(0.75+0.25*AL2054)</f>
        <v>3</v>
      </c>
      <c r="AN2054">
        <v>0</v>
      </c>
      <c r="AO2054">
        <v>0</v>
      </c>
      <c r="AP2054">
        <v>0</v>
      </c>
      <c r="AQ2054">
        <v>1</v>
      </c>
      <c r="AR2054">
        <v>2</v>
      </c>
      <c r="AS2054">
        <f>IF(AR2054&gt;0.75,AR2054,0)</f>
        <v>2</v>
      </c>
      <c r="AT2054">
        <v>0</v>
      </c>
      <c r="AU2054">
        <v>0</v>
      </c>
      <c r="AV2054">
        <v>0</v>
      </c>
      <c r="AW2054">
        <v>0</v>
      </c>
      <c r="AX2054">
        <v>1</v>
      </c>
      <c r="AY2054">
        <v>38948.800000000003</v>
      </c>
    </row>
    <row r="2055" spans="1:51" ht="12.75" customHeight="1" x14ac:dyDescent="0.2">
      <c r="A2055" t="s">
        <v>36</v>
      </c>
      <c r="B2055">
        <v>2014</v>
      </c>
      <c r="D2055">
        <v>12</v>
      </c>
      <c r="E2055">
        <v>0</v>
      </c>
      <c r="F2055">
        <v>0</v>
      </c>
      <c r="G2055">
        <v>1</v>
      </c>
      <c r="H2055">
        <v>0</v>
      </c>
      <c r="I2055" s="1">
        <f>G2055+H2055</f>
        <v>1</v>
      </c>
      <c r="J2055">
        <v>0</v>
      </c>
      <c r="K2055">
        <v>1</v>
      </c>
      <c r="L2055">
        <v>0</v>
      </c>
      <c r="M2055">
        <v>0</v>
      </c>
      <c r="N2055">
        <v>0</v>
      </c>
      <c r="O2055">
        <v>1</v>
      </c>
      <c r="P2055">
        <v>1</v>
      </c>
      <c r="Q2055">
        <v>1</v>
      </c>
      <c r="R2055">
        <v>0</v>
      </c>
      <c r="S2055">
        <v>0</v>
      </c>
      <c r="T2055">
        <v>1</v>
      </c>
      <c r="U2055">
        <v>1</v>
      </c>
      <c r="V2055">
        <v>0</v>
      </c>
      <c r="W2055">
        <v>0</v>
      </c>
      <c r="X2055">
        <v>0</v>
      </c>
      <c r="Y2055">
        <v>1</v>
      </c>
      <c r="Z2055">
        <v>1</v>
      </c>
      <c r="AA2055">
        <v>0</v>
      </c>
      <c r="AB2055">
        <v>0</v>
      </c>
      <c r="AC2055">
        <v>3926</v>
      </c>
      <c r="AD2055">
        <f>AC2055/AY2055</f>
        <v>1.581062686759506E-2</v>
      </c>
      <c r="AE2055">
        <v>0</v>
      </c>
      <c r="AF2055">
        <f>AE2055/AY2055</f>
        <v>0</v>
      </c>
      <c r="AG2055">
        <f>LN(AE2055+1)/LN(AY2055)</f>
        <v>0</v>
      </c>
      <c r="AH2055">
        <v>1</v>
      </c>
      <c r="AI2055">
        <v>0</v>
      </c>
      <c r="AJ2055">
        <v>1</v>
      </c>
      <c r="AK2055">
        <v>1</v>
      </c>
      <c r="AL2055">
        <v>1</v>
      </c>
      <c r="AM2055" s="1">
        <f>(AI2055+AK2055+AJ2055)*(0.75+0.25*AL2055)</f>
        <v>2</v>
      </c>
      <c r="AN2055">
        <v>0</v>
      </c>
      <c r="AO2055">
        <v>0</v>
      </c>
      <c r="AP2055">
        <v>0.75</v>
      </c>
      <c r="AQ2055">
        <v>0</v>
      </c>
      <c r="AR2055">
        <v>1.25</v>
      </c>
      <c r="AS2055">
        <f>IF(AR2055&gt;0.75,AR2055,0)</f>
        <v>1.25</v>
      </c>
      <c r="AT2055">
        <v>0</v>
      </c>
      <c r="AU2055">
        <v>0</v>
      </c>
      <c r="AV2055">
        <v>0</v>
      </c>
      <c r="AW2055">
        <v>0</v>
      </c>
      <c r="AX2055">
        <v>1</v>
      </c>
      <c r="AY2055">
        <v>248314</v>
      </c>
    </row>
    <row r="2056" spans="1:51" ht="12.75" customHeight="1" x14ac:dyDescent="0.2">
      <c r="A2056" t="s">
        <v>38</v>
      </c>
      <c r="B2056">
        <v>2014</v>
      </c>
      <c r="D2056">
        <v>8</v>
      </c>
      <c r="E2056">
        <v>0</v>
      </c>
      <c r="F2056">
        <v>0</v>
      </c>
      <c r="G2056">
        <v>1</v>
      </c>
      <c r="H2056">
        <v>1</v>
      </c>
      <c r="I2056" s="1">
        <f>G2056+H2056</f>
        <v>2</v>
      </c>
      <c r="J2056">
        <v>0</v>
      </c>
      <c r="K2056">
        <v>1</v>
      </c>
      <c r="L2056">
        <v>0</v>
      </c>
      <c r="M2056">
        <v>0</v>
      </c>
      <c r="N2056">
        <v>2</v>
      </c>
      <c r="O2056">
        <v>0</v>
      </c>
      <c r="P2056">
        <v>1</v>
      </c>
      <c r="Q2056">
        <v>1</v>
      </c>
      <c r="R2056">
        <v>0</v>
      </c>
      <c r="S2056">
        <v>1</v>
      </c>
      <c r="T2056">
        <v>0</v>
      </c>
      <c r="U2056">
        <v>0</v>
      </c>
      <c r="V2056">
        <v>0</v>
      </c>
      <c r="W2056">
        <v>0</v>
      </c>
      <c r="X2056">
        <v>0</v>
      </c>
      <c r="Y2056">
        <v>1</v>
      </c>
      <c r="Z2056">
        <v>1</v>
      </c>
      <c r="AA2056">
        <v>0</v>
      </c>
      <c r="AB2056">
        <v>0</v>
      </c>
      <c r="AC2056">
        <v>40087</v>
      </c>
      <c r="AD2056">
        <f>AC2056/AY2056</f>
        <v>0.36827406270957547</v>
      </c>
      <c r="AE2056">
        <v>0</v>
      </c>
      <c r="AF2056">
        <f>AE2056/AY2056</f>
        <v>0</v>
      </c>
      <c r="AG2056">
        <f>LN(AE2056+1)/LN(AY2056)</f>
        <v>0</v>
      </c>
      <c r="AH2056">
        <v>1</v>
      </c>
      <c r="AI2056">
        <v>1</v>
      </c>
      <c r="AJ2056">
        <v>1</v>
      </c>
      <c r="AK2056">
        <v>1</v>
      </c>
      <c r="AL2056">
        <v>0</v>
      </c>
      <c r="AM2056" s="1">
        <f>(AI2056+AK2056+AJ2056)*(0.75+0.25*AL2056)</f>
        <v>2.25</v>
      </c>
      <c r="AN2056">
        <v>0</v>
      </c>
      <c r="AO2056">
        <v>0</v>
      </c>
      <c r="AP2056">
        <v>0</v>
      </c>
      <c r="AQ2056">
        <v>0</v>
      </c>
      <c r="AR2056">
        <v>1</v>
      </c>
      <c r="AS2056">
        <f>IF(AR2056&gt;0.75,AR2056,0)</f>
        <v>1</v>
      </c>
      <c r="AT2056">
        <v>0</v>
      </c>
      <c r="AU2056">
        <v>0</v>
      </c>
      <c r="AV2056">
        <v>0</v>
      </c>
      <c r="AW2056">
        <v>2</v>
      </c>
      <c r="AX2056">
        <v>1</v>
      </c>
      <c r="AY2056">
        <v>108851</v>
      </c>
    </row>
    <row r="2057" spans="1:51" ht="12.75" customHeight="1" x14ac:dyDescent="0.2">
      <c r="A2057" t="s">
        <v>39</v>
      </c>
      <c r="B2057">
        <v>2014</v>
      </c>
      <c r="D2057">
        <v>5</v>
      </c>
      <c r="E2057">
        <v>1</v>
      </c>
      <c r="F2057">
        <v>1</v>
      </c>
      <c r="G2057">
        <v>1</v>
      </c>
      <c r="H2057">
        <v>1</v>
      </c>
      <c r="I2057" s="1">
        <f>G2057+H2057</f>
        <v>2</v>
      </c>
      <c r="J2057">
        <v>1</v>
      </c>
      <c r="K2057">
        <v>1</v>
      </c>
      <c r="L2057">
        <v>1</v>
      </c>
      <c r="M2057">
        <v>2</v>
      </c>
      <c r="N2057">
        <v>2</v>
      </c>
      <c r="O2057">
        <v>1</v>
      </c>
      <c r="P2057">
        <v>1</v>
      </c>
      <c r="Q2057">
        <v>1</v>
      </c>
      <c r="R2057">
        <v>0</v>
      </c>
      <c r="S2057">
        <v>0</v>
      </c>
      <c r="T2057">
        <v>1</v>
      </c>
      <c r="U2057">
        <v>0</v>
      </c>
      <c r="V2057">
        <v>0</v>
      </c>
      <c r="W2057">
        <v>0</v>
      </c>
      <c r="X2057">
        <v>0</v>
      </c>
      <c r="Y2057">
        <v>1</v>
      </c>
      <c r="Z2057">
        <v>1</v>
      </c>
      <c r="AA2057">
        <v>0</v>
      </c>
      <c r="AB2057">
        <v>0</v>
      </c>
      <c r="AC2057">
        <v>15668</v>
      </c>
      <c r="AD2057">
        <f>AC2057/AY2057</f>
        <v>8.2463157894736849E-3</v>
      </c>
      <c r="AE2057">
        <v>0</v>
      </c>
      <c r="AF2057">
        <f>AE2057/AY2057</f>
        <v>0</v>
      </c>
      <c r="AG2057">
        <f>LN(AE2057+1)/LN(AY2057)</f>
        <v>0</v>
      </c>
      <c r="AH2057">
        <v>1</v>
      </c>
      <c r="AI2057">
        <v>0</v>
      </c>
      <c r="AJ2057">
        <v>1</v>
      </c>
      <c r="AK2057">
        <v>1</v>
      </c>
      <c r="AL2057">
        <v>0</v>
      </c>
      <c r="AM2057" s="1">
        <f>(AI2057+AK2057+AJ2057)*(0.75+0.25*AL2057)</f>
        <v>1.5</v>
      </c>
      <c r="AN2057">
        <v>0</v>
      </c>
      <c r="AO2057">
        <v>0</v>
      </c>
      <c r="AP2057">
        <v>0</v>
      </c>
      <c r="AQ2057">
        <v>0.5</v>
      </c>
      <c r="AR2057">
        <v>2</v>
      </c>
      <c r="AS2057">
        <f>IF(AR2057&gt;0.75,AR2057,0)</f>
        <v>2</v>
      </c>
      <c r="AT2057">
        <v>1</v>
      </c>
      <c r="AU2057">
        <v>0.5</v>
      </c>
      <c r="AV2057">
        <v>1</v>
      </c>
      <c r="AW2057">
        <v>1</v>
      </c>
      <c r="AX2057">
        <v>1</v>
      </c>
      <c r="AY2057" s="9">
        <v>1900000</v>
      </c>
    </row>
    <row r="2058" spans="1:51" ht="12.75" customHeight="1" x14ac:dyDescent="0.2">
      <c r="A2058" t="s">
        <v>40</v>
      </c>
      <c r="B2058">
        <v>2014</v>
      </c>
      <c r="D2058">
        <v>5</v>
      </c>
      <c r="E2058">
        <v>1</v>
      </c>
      <c r="F2058">
        <v>1</v>
      </c>
      <c r="G2058">
        <v>1</v>
      </c>
      <c r="H2058">
        <v>0</v>
      </c>
      <c r="I2058" s="1">
        <f>G2058+H2058</f>
        <v>1</v>
      </c>
      <c r="J2058">
        <v>0</v>
      </c>
      <c r="K2058">
        <v>1</v>
      </c>
      <c r="L2058">
        <v>0</v>
      </c>
      <c r="M2058">
        <v>0</v>
      </c>
      <c r="N2058">
        <v>2</v>
      </c>
      <c r="O2058">
        <v>1</v>
      </c>
      <c r="P2058">
        <v>1</v>
      </c>
      <c r="Q2058">
        <v>1</v>
      </c>
      <c r="R2058">
        <v>0</v>
      </c>
      <c r="S2058">
        <v>0</v>
      </c>
      <c r="T2058">
        <v>1</v>
      </c>
      <c r="U2058">
        <v>0</v>
      </c>
      <c r="V2058">
        <v>0</v>
      </c>
      <c r="W2058">
        <v>0</v>
      </c>
      <c r="X2058">
        <v>1</v>
      </c>
      <c r="Y2058">
        <v>1</v>
      </c>
      <c r="Z2058">
        <v>1</v>
      </c>
      <c r="AA2058">
        <v>0</v>
      </c>
      <c r="AB2058">
        <v>0</v>
      </c>
      <c r="AC2058">
        <v>132227</v>
      </c>
      <c r="AD2058">
        <f>AC2058/AY2058</f>
        <v>0.51606016610465844</v>
      </c>
      <c r="AE2058">
        <v>745.89800000000002</v>
      </c>
      <c r="AF2058">
        <f>AE2058/AY2058</f>
        <v>2.9111168352691395E-3</v>
      </c>
      <c r="AG2058">
        <f>LN(AE2058+1)/LN(AY2058)</f>
        <v>0.53123743193873507</v>
      </c>
      <c r="AH2058">
        <v>0.5</v>
      </c>
      <c r="AI2058">
        <v>0</v>
      </c>
      <c r="AJ2058">
        <v>1</v>
      </c>
      <c r="AK2058">
        <v>1</v>
      </c>
      <c r="AL2058">
        <v>1</v>
      </c>
      <c r="AM2058" s="1">
        <f>(AI2058+AK2058+AJ2058)*(0.75+0.25*AL2058)</f>
        <v>2</v>
      </c>
      <c r="AN2058">
        <v>0</v>
      </c>
      <c r="AO2058">
        <v>0</v>
      </c>
      <c r="AP2058">
        <v>0</v>
      </c>
      <c r="AQ2058">
        <v>1</v>
      </c>
      <c r="AR2058">
        <v>1.5</v>
      </c>
      <c r="AS2058">
        <f>IF(AR2058&gt;0.75,AR2058,0)</f>
        <v>1.5</v>
      </c>
      <c r="AT2058">
        <v>0</v>
      </c>
      <c r="AU2058">
        <v>0</v>
      </c>
      <c r="AV2058">
        <v>1</v>
      </c>
      <c r="AW2058">
        <v>1</v>
      </c>
      <c r="AX2058">
        <v>1</v>
      </c>
      <c r="AY2058">
        <v>256224</v>
      </c>
    </row>
    <row r="2059" spans="1:51" ht="12.75" customHeight="1" x14ac:dyDescent="0.2">
      <c r="A2059" t="s">
        <v>41</v>
      </c>
      <c r="B2059">
        <v>2014</v>
      </c>
      <c r="D2059">
        <v>6</v>
      </c>
      <c r="E2059">
        <v>0</v>
      </c>
      <c r="F2059">
        <v>1</v>
      </c>
      <c r="G2059">
        <v>1</v>
      </c>
      <c r="H2059">
        <v>1</v>
      </c>
      <c r="I2059" s="1">
        <f>G2059+H2059</f>
        <v>2</v>
      </c>
      <c r="J2059">
        <v>0</v>
      </c>
      <c r="K2059">
        <v>1</v>
      </c>
      <c r="L2059">
        <v>1</v>
      </c>
      <c r="M2059">
        <v>2</v>
      </c>
      <c r="N2059">
        <v>2</v>
      </c>
      <c r="O2059">
        <v>0</v>
      </c>
      <c r="P2059">
        <v>1</v>
      </c>
      <c r="Q2059">
        <v>1</v>
      </c>
      <c r="R2059">
        <v>0</v>
      </c>
      <c r="S2059">
        <v>0</v>
      </c>
      <c r="T2059">
        <v>1</v>
      </c>
      <c r="U2059">
        <v>0</v>
      </c>
      <c r="V2059">
        <v>0</v>
      </c>
      <c r="W2059">
        <v>0</v>
      </c>
      <c r="X2059">
        <v>0</v>
      </c>
      <c r="Y2059">
        <v>1</v>
      </c>
      <c r="Z2059">
        <v>1</v>
      </c>
      <c r="AA2059">
        <v>0</v>
      </c>
      <c r="AB2059">
        <v>0</v>
      </c>
      <c r="AC2059">
        <v>350722</v>
      </c>
      <c r="AD2059">
        <f>AC2059/AY2059</f>
        <v>1.4971612495624482</v>
      </c>
      <c r="AE2059">
        <v>0</v>
      </c>
      <c r="AF2059">
        <f>AE2059/AY2059</f>
        <v>0</v>
      </c>
      <c r="AG2059">
        <f>LN(AE2059+1)/LN(AY2059)</f>
        <v>0</v>
      </c>
      <c r="AH2059">
        <v>1</v>
      </c>
      <c r="AI2059">
        <v>0</v>
      </c>
      <c r="AJ2059">
        <v>1</v>
      </c>
      <c r="AK2059">
        <v>1</v>
      </c>
      <c r="AL2059">
        <v>1</v>
      </c>
      <c r="AM2059" s="1">
        <f>(AI2059+AK2059+AJ2059)*(0.75+0.25*AL2059)</f>
        <v>2</v>
      </c>
      <c r="AN2059">
        <v>0</v>
      </c>
      <c r="AO2059">
        <v>0</v>
      </c>
      <c r="AP2059">
        <v>1</v>
      </c>
      <c r="AQ2059">
        <v>1</v>
      </c>
      <c r="AR2059">
        <v>1</v>
      </c>
      <c r="AS2059">
        <f>IF(AR2059&gt;0.75,AR2059,0)</f>
        <v>1</v>
      </c>
      <c r="AT2059">
        <v>0</v>
      </c>
      <c r="AU2059">
        <v>0.5</v>
      </c>
      <c r="AV2059">
        <v>1</v>
      </c>
      <c r="AW2059">
        <v>0</v>
      </c>
      <c r="AX2059">
        <v>1</v>
      </c>
      <c r="AY2059">
        <v>234258</v>
      </c>
    </row>
    <row r="2060" spans="1:51" ht="12.75" customHeight="1" x14ac:dyDescent="0.2">
      <c r="A2060" t="s">
        <v>42</v>
      </c>
      <c r="B2060">
        <v>2014</v>
      </c>
      <c r="D2060">
        <v>8</v>
      </c>
      <c r="E2060">
        <v>0</v>
      </c>
      <c r="F2060">
        <v>0</v>
      </c>
      <c r="G2060">
        <v>1</v>
      </c>
      <c r="H2060">
        <v>1</v>
      </c>
      <c r="I2060" s="1">
        <f>G2060+H2060</f>
        <v>2</v>
      </c>
      <c r="J2060">
        <v>0</v>
      </c>
      <c r="K2060">
        <v>1</v>
      </c>
      <c r="L2060">
        <v>1</v>
      </c>
      <c r="M2060">
        <v>2</v>
      </c>
      <c r="N2060">
        <v>2</v>
      </c>
      <c r="O2060">
        <v>0</v>
      </c>
      <c r="P2060">
        <v>1</v>
      </c>
      <c r="Q2060">
        <v>1</v>
      </c>
      <c r="R2060">
        <v>0</v>
      </c>
      <c r="S2060">
        <v>1</v>
      </c>
      <c r="T2060">
        <v>1</v>
      </c>
      <c r="U2060">
        <v>0</v>
      </c>
      <c r="V2060">
        <v>-1</v>
      </c>
      <c r="W2060">
        <v>1</v>
      </c>
      <c r="X2060">
        <v>0</v>
      </c>
      <c r="Y2060">
        <v>1</v>
      </c>
      <c r="Z2060">
        <v>1</v>
      </c>
      <c r="AA2060">
        <v>0</v>
      </c>
      <c r="AB2060">
        <v>0.5</v>
      </c>
      <c r="AC2060">
        <v>328</v>
      </c>
      <c r="AD2060">
        <f>AC2060/AY2060</f>
        <v>7.9431579865063186E-3</v>
      </c>
      <c r="AE2060">
        <v>408.20600000000002</v>
      </c>
      <c r="AF2060">
        <f>AE2060/AY2060</f>
        <v>9.8855022836579209E-3</v>
      </c>
      <c r="AG2060">
        <f>LN(AE2060+1)/LN(AY2060)</f>
        <v>0.56585995065577577</v>
      </c>
      <c r="AH2060">
        <v>0</v>
      </c>
      <c r="AI2060">
        <v>0</v>
      </c>
      <c r="AJ2060">
        <v>0</v>
      </c>
      <c r="AK2060">
        <v>0</v>
      </c>
      <c r="AL2060">
        <v>0</v>
      </c>
      <c r="AM2060" s="1">
        <f>(AI2060+AK2060+AJ2060)*(0.75+0.25*AL2060)</f>
        <v>0</v>
      </c>
      <c r="AN2060">
        <v>0</v>
      </c>
      <c r="AO2060">
        <v>0</v>
      </c>
      <c r="AP2060">
        <v>0</v>
      </c>
      <c r="AQ2060">
        <v>0</v>
      </c>
      <c r="AR2060">
        <v>0</v>
      </c>
      <c r="AS2060">
        <f>IF(AR2060&gt;0.75,AR2060,0)</f>
        <v>0</v>
      </c>
      <c r="AT2060">
        <v>0</v>
      </c>
      <c r="AU2060">
        <v>0</v>
      </c>
      <c r="AV2060">
        <v>0</v>
      </c>
      <c r="AW2060">
        <v>0</v>
      </c>
      <c r="AX2060">
        <v>1</v>
      </c>
      <c r="AY2060">
        <v>41293.4</v>
      </c>
    </row>
    <row r="2061" spans="1:51" ht="12.75" customHeight="1" x14ac:dyDescent="0.2">
      <c r="A2061" t="s">
        <v>43</v>
      </c>
      <c r="B2061">
        <v>2014</v>
      </c>
      <c r="D2061">
        <v>8</v>
      </c>
      <c r="E2061">
        <v>0</v>
      </c>
      <c r="F2061">
        <v>0</v>
      </c>
      <c r="G2061">
        <v>1</v>
      </c>
      <c r="H2061">
        <v>1</v>
      </c>
      <c r="I2061" s="1">
        <f>G2061+H2061</f>
        <v>2</v>
      </c>
      <c r="J2061">
        <v>0</v>
      </c>
      <c r="K2061">
        <v>1</v>
      </c>
      <c r="L2061">
        <v>1</v>
      </c>
      <c r="M2061">
        <v>0</v>
      </c>
      <c r="N2061">
        <v>1</v>
      </c>
      <c r="O2061">
        <v>1</v>
      </c>
      <c r="P2061">
        <v>1</v>
      </c>
      <c r="Q2061">
        <v>1</v>
      </c>
      <c r="R2061">
        <v>0</v>
      </c>
      <c r="S2061">
        <v>1</v>
      </c>
      <c r="T2061">
        <v>0.5</v>
      </c>
      <c r="U2061">
        <v>0</v>
      </c>
      <c r="V2061">
        <v>1</v>
      </c>
      <c r="W2061">
        <v>1</v>
      </c>
      <c r="X2061">
        <v>0</v>
      </c>
      <c r="Y2061">
        <v>1</v>
      </c>
      <c r="Z2061">
        <v>1</v>
      </c>
      <c r="AA2061">
        <v>0</v>
      </c>
      <c r="AB2061">
        <v>0</v>
      </c>
      <c r="AC2061">
        <v>204493</v>
      </c>
      <c r="AD2061">
        <f>AC2061/AY2061</f>
        <v>0.24817924859188348</v>
      </c>
      <c r="AE2061">
        <v>507.45400000000001</v>
      </c>
      <c r="AF2061">
        <f>AE2061/AY2061</f>
        <v>6.1586241296741515E-4</v>
      </c>
      <c r="AG2061">
        <f>LN(AE2061+1)/LN(AY2061)</f>
        <v>0.45745292011402622</v>
      </c>
      <c r="AH2061">
        <v>0</v>
      </c>
      <c r="AI2061">
        <v>0</v>
      </c>
      <c r="AJ2061">
        <v>1</v>
      </c>
      <c r="AK2061">
        <v>1</v>
      </c>
      <c r="AL2061">
        <v>1</v>
      </c>
      <c r="AM2061" s="1">
        <f>(AI2061+AK2061+AJ2061)*(0.75+0.25*AL2061)</f>
        <v>2</v>
      </c>
      <c r="AN2061">
        <v>0</v>
      </c>
      <c r="AO2061">
        <v>0</v>
      </c>
      <c r="AP2061">
        <v>0.5</v>
      </c>
      <c r="AQ2061">
        <v>1</v>
      </c>
      <c r="AR2061">
        <v>2</v>
      </c>
      <c r="AS2061">
        <f>IF(AR2061&gt;0.75,AR2061,0)</f>
        <v>2</v>
      </c>
      <c r="AT2061">
        <v>0</v>
      </c>
      <c r="AU2061">
        <v>0.5</v>
      </c>
      <c r="AV2061">
        <v>1</v>
      </c>
      <c r="AW2061" s="8">
        <v>1</v>
      </c>
      <c r="AX2061">
        <v>1</v>
      </c>
      <c r="AY2061">
        <v>823973</v>
      </c>
    </row>
    <row r="2062" spans="1:51" ht="12.75" customHeight="1" x14ac:dyDescent="0.2">
      <c r="A2062" t="s">
        <v>45</v>
      </c>
      <c r="B2062">
        <v>2014</v>
      </c>
      <c r="D2062">
        <v>8</v>
      </c>
      <c r="E2062">
        <v>0</v>
      </c>
      <c r="F2062">
        <v>0</v>
      </c>
      <c r="G2062">
        <v>1</v>
      </c>
      <c r="H2062">
        <v>1</v>
      </c>
      <c r="I2062" s="1">
        <f>G2062+H2062</f>
        <v>2</v>
      </c>
      <c r="J2062">
        <v>1</v>
      </c>
      <c r="K2062">
        <v>1</v>
      </c>
      <c r="L2062">
        <v>1</v>
      </c>
      <c r="M2062">
        <v>0</v>
      </c>
      <c r="N2062">
        <v>2</v>
      </c>
      <c r="O2062">
        <v>1</v>
      </c>
      <c r="P2062">
        <v>1</v>
      </c>
      <c r="Q2062">
        <v>1</v>
      </c>
      <c r="R2062">
        <v>0</v>
      </c>
      <c r="S2062">
        <v>0</v>
      </c>
      <c r="T2062">
        <v>0</v>
      </c>
      <c r="U2062">
        <v>1</v>
      </c>
      <c r="V2062">
        <v>1</v>
      </c>
      <c r="W2062">
        <v>0</v>
      </c>
      <c r="X2062">
        <v>0</v>
      </c>
      <c r="Y2062">
        <v>0</v>
      </c>
      <c r="Z2062">
        <v>1</v>
      </c>
      <c r="AA2062">
        <v>0</v>
      </c>
      <c r="AB2062">
        <v>0</v>
      </c>
      <c r="AC2062">
        <v>148</v>
      </c>
      <c r="AD2062">
        <f>AC2062/AY2062</f>
        <v>3.8848713136377356E-4</v>
      </c>
      <c r="AE2062">
        <v>0</v>
      </c>
      <c r="AF2062">
        <f>AE2062/AY2062</f>
        <v>0</v>
      </c>
      <c r="AG2062">
        <f>LN(AE2062+1)/LN(AY2062)</f>
        <v>0</v>
      </c>
      <c r="AH2062">
        <v>0</v>
      </c>
      <c r="AI2062">
        <v>0</v>
      </c>
      <c r="AJ2062">
        <v>1</v>
      </c>
      <c r="AK2062">
        <v>1</v>
      </c>
      <c r="AL2062">
        <v>1</v>
      </c>
      <c r="AM2062" s="1">
        <f>(AI2062+AK2062+AJ2062)*(0.75+0.25*AL2062)</f>
        <v>2</v>
      </c>
      <c r="AN2062">
        <v>0</v>
      </c>
      <c r="AO2062">
        <v>0</v>
      </c>
      <c r="AP2062">
        <v>0</v>
      </c>
      <c r="AQ2062">
        <v>0</v>
      </c>
      <c r="AR2062">
        <v>0</v>
      </c>
      <c r="AS2062">
        <f>IF(AR2062&gt;0.75,AR2062,0)</f>
        <v>0</v>
      </c>
      <c r="AT2062">
        <v>0</v>
      </c>
      <c r="AU2062">
        <v>0</v>
      </c>
      <c r="AV2062">
        <v>-0.5</v>
      </c>
      <c r="AW2062">
        <v>0</v>
      </c>
      <c r="AX2062">
        <v>1</v>
      </c>
      <c r="AY2062">
        <v>380965</v>
      </c>
    </row>
    <row r="2063" spans="1:51" ht="12.75" customHeight="1" x14ac:dyDescent="0.2">
      <c r="A2063" t="s">
        <v>47</v>
      </c>
      <c r="B2063">
        <v>2014</v>
      </c>
      <c r="D2063">
        <v>8</v>
      </c>
      <c r="E2063">
        <v>0.5</v>
      </c>
      <c r="F2063">
        <v>0</v>
      </c>
      <c r="G2063">
        <v>1</v>
      </c>
      <c r="H2063">
        <v>1</v>
      </c>
      <c r="I2063" s="1">
        <f>G2063+H2063</f>
        <v>2</v>
      </c>
      <c r="J2063">
        <v>0</v>
      </c>
      <c r="K2063">
        <v>1</v>
      </c>
      <c r="L2063">
        <v>1</v>
      </c>
      <c r="M2063">
        <v>2</v>
      </c>
      <c r="N2063">
        <v>2</v>
      </c>
      <c r="O2063">
        <v>1</v>
      </c>
      <c r="P2063">
        <v>1</v>
      </c>
      <c r="Q2063">
        <v>1</v>
      </c>
      <c r="R2063">
        <v>0</v>
      </c>
      <c r="S2063">
        <v>1</v>
      </c>
      <c r="T2063">
        <v>1</v>
      </c>
      <c r="U2063">
        <v>1</v>
      </c>
      <c r="V2063">
        <v>0</v>
      </c>
      <c r="W2063">
        <v>0</v>
      </c>
      <c r="X2063">
        <v>0</v>
      </c>
      <c r="Y2063">
        <v>0</v>
      </c>
      <c r="Z2063">
        <v>0</v>
      </c>
      <c r="AA2063">
        <v>0</v>
      </c>
      <c r="AB2063">
        <v>0</v>
      </c>
      <c r="AC2063">
        <v>0</v>
      </c>
      <c r="AD2063">
        <f>AC2063/AY2063</f>
        <v>0</v>
      </c>
      <c r="AE2063">
        <v>0</v>
      </c>
      <c r="AF2063">
        <f>AE2063/AY2063</f>
        <v>0</v>
      </c>
      <c r="AG2063">
        <f>LN(AE2063+1)/LN(AY2063)</f>
        <v>0</v>
      </c>
      <c r="AH2063">
        <v>0</v>
      </c>
      <c r="AI2063">
        <v>0</v>
      </c>
      <c r="AJ2063">
        <v>1</v>
      </c>
      <c r="AK2063">
        <v>1</v>
      </c>
      <c r="AL2063">
        <v>1</v>
      </c>
      <c r="AM2063" s="1">
        <f>(AI2063+AK2063+AJ2063)*(0.75+0.25*AL2063)</f>
        <v>2</v>
      </c>
      <c r="AN2063">
        <v>0</v>
      </c>
      <c r="AO2063">
        <v>0</v>
      </c>
      <c r="AP2063">
        <v>0</v>
      </c>
      <c r="AQ2063">
        <v>1</v>
      </c>
      <c r="AR2063">
        <v>0</v>
      </c>
      <c r="AS2063">
        <f>IF(AR2063&gt;0.75,AR2063,0)</f>
        <v>0</v>
      </c>
      <c r="AT2063">
        <v>0</v>
      </c>
      <c r="AU2063">
        <v>0</v>
      </c>
      <c r="AV2063">
        <v>0.5</v>
      </c>
      <c r="AW2063">
        <v>0</v>
      </c>
      <c r="AX2063">
        <v>1</v>
      </c>
      <c r="AY2063">
        <v>64193.599999999999</v>
      </c>
    </row>
    <row r="2064" spans="1:51" ht="12.75" customHeight="1" x14ac:dyDescent="0.2">
      <c r="A2064" t="s">
        <v>48</v>
      </c>
      <c r="B2064">
        <v>2014</v>
      </c>
      <c r="D2064">
        <v>8</v>
      </c>
      <c r="E2064">
        <v>0</v>
      </c>
      <c r="F2064">
        <v>0</v>
      </c>
      <c r="G2064">
        <v>1</v>
      </c>
      <c r="H2064">
        <v>0</v>
      </c>
      <c r="I2064" s="1">
        <f>G2064+H2064</f>
        <v>1</v>
      </c>
      <c r="J2064">
        <v>0</v>
      </c>
      <c r="K2064">
        <v>1</v>
      </c>
      <c r="L2064">
        <v>0</v>
      </c>
      <c r="M2064">
        <v>0</v>
      </c>
      <c r="N2064">
        <v>2</v>
      </c>
      <c r="O2064">
        <v>1</v>
      </c>
      <c r="P2064">
        <v>0</v>
      </c>
      <c r="Q2064">
        <v>1</v>
      </c>
      <c r="R2064">
        <v>0</v>
      </c>
      <c r="S2064">
        <v>0</v>
      </c>
      <c r="T2064">
        <v>0</v>
      </c>
      <c r="U2064">
        <v>0</v>
      </c>
      <c r="V2064">
        <v>0</v>
      </c>
      <c r="W2064">
        <v>0</v>
      </c>
      <c r="X2064">
        <v>0</v>
      </c>
      <c r="Y2064">
        <v>1</v>
      </c>
      <c r="Z2064">
        <v>1</v>
      </c>
      <c r="AA2064">
        <v>0</v>
      </c>
      <c r="AB2064">
        <v>0</v>
      </c>
      <c r="AC2064">
        <v>760</v>
      </c>
      <c r="AD2064">
        <f>AC2064/AY2064</f>
        <v>1.2883954560326575E-2</v>
      </c>
      <c r="AE2064">
        <v>0</v>
      </c>
      <c r="AF2064">
        <f>AE2064/AY2064</f>
        <v>0</v>
      </c>
      <c r="AG2064">
        <f>LN(AE2064+1)/LN(AY2064)</f>
        <v>0</v>
      </c>
      <c r="AH2064">
        <v>1</v>
      </c>
      <c r="AI2064">
        <v>0</v>
      </c>
      <c r="AJ2064">
        <v>1</v>
      </c>
      <c r="AK2064">
        <v>1</v>
      </c>
      <c r="AL2064">
        <v>0</v>
      </c>
      <c r="AM2064" s="1">
        <f>(AI2064+AK2064+AJ2064)*(0.75+0.25*AL2064)</f>
        <v>1.5</v>
      </c>
      <c r="AN2064">
        <v>0</v>
      </c>
      <c r="AO2064">
        <v>0</v>
      </c>
      <c r="AP2064">
        <v>0.75</v>
      </c>
      <c r="AQ2064">
        <v>0</v>
      </c>
      <c r="AR2064">
        <v>0</v>
      </c>
      <c r="AS2064">
        <f>IF(AR2064&gt;0.75,AR2064,0)</f>
        <v>0</v>
      </c>
      <c r="AT2064">
        <v>0</v>
      </c>
      <c r="AU2064">
        <v>0</v>
      </c>
      <c r="AV2064">
        <v>0</v>
      </c>
      <c r="AW2064">
        <v>0</v>
      </c>
      <c r="AX2064">
        <v>1</v>
      </c>
      <c r="AY2064">
        <v>58988.1</v>
      </c>
    </row>
    <row r="2065" spans="1:51" ht="12.75" customHeight="1" x14ac:dyDescent="0.2">
      <c r="A2065" t="s">
        <v>49</v>
      </c>
      <c r="B2065">
        <v>2014</v>
      </c>
      <c r="D2065">
        <v>4</v>
      </c>
      <c r="E2065">
        <v>0</v>
      </c>
      <c r="F2065">
        <v>1</v>
      </c>
      <c r="G2065">
        <v>1</v>
      </c>
      <c r="H2065">
        <v>1</v>
      </c>
      <c r="I2065" s="1">
        <f>G2065+H2065</f>
        <v>2</v>
      </c>
      <c r="J2065">
        <v>0</v>
      </c>
      <c r="K2065">
        <v>0</v>
      </c>
      <c r="L2065">
        <v>0</v>
      </c>
      <c r="M2065">
        <v>2</v>
      </c>
      <c r="N2065">
        <v>2</v>
      </c>
      <c r="O2065">
        <v>1</v>
      </c>
      <c r="P2065">
        <v>1</v>
      </c>
      <c r="Q2065">
        <v>1</v>
      </c>
      <c r="R2065">
        <v>1</v>
      </c>
      <c r="S2065">
        <v>0</v>
      </c>
      <c r="T2065">
        <v>0</v>
      </c>
      <c r="U2065">
        <v>0</v>
      </c>
      <c r="V2065">
        <v>1</v>
      </c>
      <c r="W2065">
        <v>0</v>
      </c>
      <c r="X2065">
        <v>1</v>
      </c>
      <c r="Y2065">
        <v>1</v>
      </c>
      <c r="Z2065">
        <v>1</v>
      </c>
      <c r="AA2065">
        <v>1</v>
      </c>
      <c r="AB2065">
        <v>0</v>
      </c>
      <c r="AC2065">
        <v>800683</v>
      </c>
      <c r="AD2065">
        <f>AC2065/AY2065</f>
        <v>1.3055046933621168</v>
      </c>
      <c r="AE2065">
        <v>2124.864</v>
      </c>
      <c r="AF2065">
        <f>AE2065/AY2065</f>
        <v>3.4645670318418165E-3</v>
      </c>
      <c r="AG2065">
        <f>LN(AE2065+1)/LN(AY2065)</f>
        <v>0.5749340374343167</v>
      </c>
      <c r="AH2065">
        <v>1</v>
      </c>
      <c r="AI2065">
        <v>0</v>
      </c>
      <c r="AJ2065">
        <v>0</v>
      </c>
      <c r="AK2065">
        <v>1</v>
      </c>
      <c r="AL2065">
        <v>1</v>
      </c>
      <c r="AM2065" s="1">
        <f>(AI2065+AK2065+AJ2065)*(0.75+0.25*AL2065)</f>
        <v>1</v>
      </c>
      <c r="AN2065">
        <v>0</v>
      </c>
      <c r="AO2065">
        <v>0</v>
      </c>
      <c r="AP2065">
        <v>0.75</v>
      </c>
      <c r="AQ2065">
        <v>1</v>
      </c>
      <c r="AR2065">
        <v>0.5</v>
      </c>
      <c r="AS2065">
        <f>IF(AR2065&gt;0.75,AR2065,0)</f>
        <v>0</v>
      </c>
      <c r="AT2065">
        <v>0</v>
      </c>
      <c r="AU2065">
        <v>0.5</v>
      </c>
      <c r="AV2065">
        <v>1</v>
      </c>
      <c r="AW2065">
        <v>0</v>
      </c>
      <c r="AX2065">
        <v>1</v>
      </c>
      <c r="AY2065">
        <v>613313</v>
      </c>
    </row>
    <row r="2066" spans="1:51" ht="12.75" customHeight="1" x14ac:dyDescent="0.2">
      <c r="A2066" t="s">
        <v>50</v>
      </c>
      <c r="B2066">
        <v>2014</v>
      </c>
      <c r="D2066">
        <v>6</v>
      </c>
      <c r="E2066">
        <v>0</v>
      </c>
      <c r="F2066">
        <v>0</v>
      </c>
      <c r="G2066">
        <v>1</v>
      </c>
      <c r="H2066">
        <v>1</v>
      </c>
      <c r="I2066" s="1">
        <f>G2066+H2066</f>
        <v>2</v>
      </c>
      <c r="J2066">
        <v>0</v>
      </c>
      <c r="K2066">
        <v>1</v>
      </c>
      <c r="L2066">
        <v>0</v>
      </c>
      <c r="M2066">
        <v>0</v>
      </c>
      <c r="N2066">
        <v>2</v>
      </c>
      <c r="O2066">
        <v>1</v>
      </c>
      <c r="P2066">
        <v>1</v>
      </c>
      <c r="Q2066">
        <v>1</v>
      </c>
      <c r="R2066">
        <v>0</v>
      </c>
      <c r="S2066">
        <v>0</v>
      </c>
      <c r="T2066">
        <v>0</v>
      </c>
      <c r="U2066">
        <v>1</v>
      </c>
      <c r="V2066">
        <v>1</v>
      </c>
      <c r="W2066">
        <v>1</v>
      </c>
      <c r="X2066">
        <v>1</v>
      </c>
      <c r="Y2066">
        <v>1</v>
      </c>
      <c r="Z2066">
        <v>1</v>
      </c>
      <c r="AA2066">
        <v>0</v>
      </c>
      <c r="AB2066">
        <v>0</v>
      </c>
      <c r="AC2066">
        <v>661679</v>
      </c>
      <c r="AD2066">
        <f>AC2066/AY2066</f>
        <v>2.539859050046446</v>
      </c>
      <c r="AE2066">
        <v>2156.7660000000001</v>
      </c>
      <c r="AF2066">
        <f>AE2066/AY2066</f>
        <v>8.2787600089053344E-3</v>
      </c>
      <c r="AG2066">
        <f>LN(AE2066+1)/LN(AY2066)</f>
        <v>0.61560270238704151</v>
      </c>
      <c r="AH2066">
        <v>0.5</v>
      </c>
      <c r="AI2066">
        <v>1</v>
      </c>
      <c r="AJ2066">
        <v>1</v>
      </c>
      <c r="AK2066">
        <v>1</v>
      </c>
      <c r="AL2066">
        <v>1</v>
      </c>
      <c r="AM2066" s="1">
        <f>(AI2066+AK2066+AJ2066)*(0.75+0.25*AL2066)</f>
        <v>3</v>
      </c>
      <c r="AN2066">
        <v>0</v>
      </c>
      <c r="AO2066">
        <v>0</v>
      </c>
      <c r="AP2066">
        <v>0</v>
      </c>
      <c r="AQ2066">
        <v>0</v>
      </c>
      <c r="AR2066">
        <v>0</v>
      </c>
      <c r="AS2066">
        <f>IF(AR2066&gt;0.75,AR2066,0)</f>
        <v>0</v>
      </c>
      <c r="AT2066">
        <v>0</v>
      </c>
      <c r="AU2066">
        <v>0</v>
      </c>
      <c r="AV2066">
        <v>0</v>
      </c>
      <c r="AW2066">
        <v>0</v>
      </c>
      <c r="AX2066">
        <v>1</v>
      </c>
      <c r="AY2066">
        <v>260518</v>
      </c>
    </row>
    <row r="2067" spans="1:51" ht="12.75" customHeight="1" x14ac:dyDescent="0.2">
      <c r="A2067" t="s">
        <v>51</v>
      </c>
      <c r="B2067">
        <v>2014</v>
      </c>
      <c r="D2067">
        <v>8</v>
      </c>
      <c r="E2067">
        <v>0</v>
      </c>
      <c r="F2067">
        <v>0</v>
      </c>
      <c r="G2067">
        <v>1</v>
      </c>
      <c r="H2067">
        <v>1</v>
      </c>
      <c r="I2067" s="1">
        <f>G2067+H2067</f>
        <v>2</v>
      </c>
      <c r="J2067">
        <v>0</v>
      </c>
      <c r="K2067">
        <v>0</v>
      </c>
      <c r="L2067">
        <v>0</v>
      </c>
      <c r="M2067">
        <v>0</v>
      </c>
      <c r="N2067">
        <v>1</v>
      </c>
      <c r="O2067">
        <v>1</v>
      </c>
      <c r="P2067">
        <v>0</v>
      </c>
      <c r="Q2067">
        <v>1</v>
      </c>
      <c r="R2067">
        <v>0</v>
      </c>
      <c r="S2067">
        <v>0</v>
      </c>
      <c r="T2067">
        <v>0.5</v>
      </c>
      <c r="U2067">
        <v>0</v>
      </c>
      <c r="V2067">
        <v>0</v>
      </c>
      <c r="W2067">
        <v>1</v>
      </c>
      <c r="X2067">
        <v>1</v>
      </c>
      <c r="Y2067">
        <v>1</v>
      </c>
      <c r="Z2067">
        <v>1</v>
      </c>
      <c r="AA2067">
        <v>0</v>
      </c>
      <c r="AB2067">
        <v>0</v>
      </c>
      <c r="AC2067">
        <v>305416</v>
      </c>
      <c r="AD2067">
        <f>AC2067/AY2067</f>
        <v>2.2594118734973181</v>
      </c>
      <c r="AE2067">
        <v>1396</v>
      </c>
      <c r="AF2067">
        <f>AE2067/AY2067</f>
        <v>1.0327353430737932E-2</v>
      </c>
      <c r="AG2067">
        <f>LN(AE2067+1)/LN(AY2067)</f>
        <v>0.61299160502406214</v>
      </c>
      <c r="AH2067">
        <v>0</v>
      </c>
      <c r="AI2067">
        <v>0</v>
      </c>
      <c r="AJ2067">
        <v>0</v>
      </c>
      <c r="AK2067">
        <v>1</v>
      </c>
      <c r="AL2067">
        <v>1</v>
      </c>
      <c r="AM2067" s="1">
        <f>(AI2067+AK2067+AJ2067)*(0.75+0.25*AL2067)</f>
        <v>1</v>
      </c>
      <c r="AN2067">
        <v>0</v>
      </c>
      <c r="AO2067">
        <v>0</v>
      </c>
      <c r="AP2067">
        <v>0</v>
      </c>
      <c r="AQ2067">
        <v>0.5</v>
      </c>
      <c r="AR2067">
        <v>0</v>
      </c>
      <c r="AS2067">
        <f>IF(AR2067&gt;0.75,AR2067,0)</f>
        <v>0</v>
      </c>
      <c r="AT2067">
        <v>0</v>
      </c>
      <c r="AU2067">
        <v>0</v>
      </c>
      <c r="AV2067">
        <v>0</v>
      </c>
      <c r="AW2067">
        <v>0</v>
      </c>
      <c r="AX2067">
        <v>1</v>
      </c>
      <c r="AY2067">
        <v>135175</v>
      </c>
    </row>
    <row r="2068" spans="1:51" ht="12.75" customHeight="1" x14ac:dyDescent="0.2">
      <c r="A2068" t="s">
        <v>52</v>
      </c>
      <c r="B2068">
        <v>2014</v>
      </c>
      <c r="D2068">
        <v>6</v>
      </c>
      <c r="E2068">
        <v>0</v>
      </c>
      <c r="F2068">
        <v>0</v>
      </c>
      <c r="G2068">
        <v>1</v>
      </c>
      <c r="H2068">
        <v>1</v>
      </c>
      <c r="I2068" s="1">
        <f>G2068+H2068</f>
        <v>2</v>
      </c>
      <c r="J2068">
        <v>0</v>
      </c>
      <c r="K2068">
        <v>1</v>
      </c>
      <c r="L2068">
        <v>0</v>
      </c>
      <c r="M2068">
        <v>0</v>
      </c>
      <c r="N2068">
        <v>2</v>
      </c>
      <c r="O2068">
        <v>1</v>
      </c>
      <c r="P2068">
        <v>1</v>
      </c>
      <c r="Q2068">
        <v>1</v>
      </c>
      <c r="R2068">
        <v>2</v>
      </c>
      <c r="S2068">
        <v>1</v>
      </c>
      <c r="T2068">
        <v>0</v>
      </c>
      <c r="U2068">
        <v>1</v>
      </c>
      <c r="V2068">
        <v>0</v>
      </c>
      <c r="W2068">
        <v>0</v>
      </c>
      <c r="X2068">
        <v>1</v>
      </c>
      <c r="Y2068">
        <v>1</v>
      </c>
      <c r="Z2068">
        <v>1</v>
      </c>
      <c r="AA2068">
        <v>0</v>
      </c>
      <c r="AB2068">
        <v>0</v>
      </c>
      <c r="AC2068">
        <v>487</v>
      </c>
      <c r="AD2068">
        <f>AC2068/AY2068</f>
        <v>3.6461647886796692E-3</v>
      </c>
      <c r="AE2068">
        <v>353.53899999999999</v>
      </c>
      <c r="AF2068">
        <f>AE2068/AY2068</f>
        <v>2.6469434357803317E-3</v>
      </c>
      <c r="AG2068">
        <f>LN(AE2068+1)/LN(AY2068)</f>
        <v>0.49742818782086284</v>
      </c>
      <c r="AH2068">
        <v>1</v>
      </c>
      <c r="AI2068">
        <v>0</v>
      </c>
      <c r="AJ2068">
        <v>1</v>
      </c>
      <c r="AK2068">
        <v>1</v>
      </c>
      <c r="AL2068">
        <v>0</v>
      </c>
      <c r="AM2068" s="1">
        <f>(AI2068+AK2068+AJ2068)*(0.75+0.25*AL2068)</f>
        <v>1.5</v>
      </c>
      <c r="AN2068">
        <v>0</v>
      </c>
      <c r="AO2068">
        <v>0</v>
      </c>
      <c r="AP2068">
        <v>0.75</v>
      </c>
      <c r="AQ2068">
        <v>0</v>
      </c>
      <c r="AR2068">
        <v>2.25</v>
      </c>
      <c r="AS2068">
        <f>IF(AR2068&gt;0.75,AR2068,0)</f>
        <v>2.25</v>
      </c>
      <c r="AT2068">
        <v>0</v>
      </c>
      <c r="AU2068">
        <v>0</v>
      </c>
      <c r="AV2068">
        <v>1</v>
      </c>
      <c r="AW2068">
        <v>0</v>
      </c>
      <c r="AX2068">
        <v>1</v>
      </c>
      <c r="AY2068">
        <v>133565</v>
      </c>
    </row>
    <row r="2069" spans="1:51" ht="12.75" customHeight="1" x14ac:dyDescent="0.2">
      <c r="A2069" t="s">
        <v>53</v>
      </c>
      <c r="B2069">
        <v>2014</v>
      </c>
      <c r="D2069">
        <v>4</v>
      </c>
      <c r="E2069">
        <v>0</v>
      </c>
      <c r="F2069">
        <v>0</v>
      </c>
      <c r="G2069">
        <v>1</v>
      </c>
      <c r="H2069">
        <v>1</v>
      </c>
      <c r="I2069" s="1">
        <f>G2069+H2069</f>
        <v>2</v>
      </c>
      <c r="J2069">
        <v>0</v>
      </c>
      <c r="K2069">
        <v>1</v>
      </c>
      <c r="L2069">
        <v>0</v>
      </c>
      <c r="M2069">
        <v>0</v>
      </c>
      <c r="N2069">
        <v>2</v>
      </c>
      <c r="O2069">
        <v>1</v>
      </c>
      <c r="P2069">
        <v>1</v>
      </c>
      <c r="Q2069">
        <v>1</v>
      </c>
      <c r="R2069">
        <v>0</v>
      </c>
      <c r="S2069">
        <v>1</v>
      </c>
      <c r="T2069">
        <v>1</v>
      </c>
      <c r="U2069">
        <v>1</v>
      </c>
      <c r="V2069">
        <v>0</v>
      </c>
      <c r="W2069">
        <v>0</v>
      </c>
      <c r="X2069">
        <v>0</v>
      </c>
      <c r="Y2069">
        <v>1</v>
      </c>
      <c r="Z2069">
        <v>1</v>
      </c>
      <c r="AA2069">
        <v>0</v>
      </c>
      <c r="AB2069">
        <v>0</v>
      </c>
      <c r="AC2069">
        <v>507</v>
      </c>
      <c r="AD2069">
        <f>AC2069/AY2069</f>
        <v>3.1825942851403605E-3</v>
      </c>
      <c r="AE2069">
        <v>0</v>
      </c>
      <c r="AF2069">
        <f>AE2069/AY2069</f>
        <v>0</v>
      </c>
      <c r="AG2069">
        <f>LN(AE2069+1)/LN(AY2069)</f>
        <v>0</v>
      </c>
      <c r="AH2069">
        <v>0</v>
      </c>
      <c r="AI2069">
        <v>1</v>
      </c>
      <c r="AJ2069">
        <v>1</v>
      </c>
      <c r="AK2069">
        <v>1</v>
      </c>
      <c r="AL2069">
        <v>1</v>
      </c>
      <c r="AM2069" s="1">
        <f>(AI2069+AK2069+AJ2069)*(0.75+0.25*AL2069)</f>
        <v>3</v>
      </c>
      <c r="AN2069">
        <v>0</v>
      </c>
      <c r="AO2069">
        <v>0</v>
      </c>
      <c r="AP2069">
        <v>0.75</v>
      </c>
      <c r="AQ2069">
        <v>0</v>
      </c>
      <c r="AR2069">
        <v>0</v>
      </c>
      <c r="AS2069">
        <f>IF(AR2069&gt;0.75,AR2069,0)</f>
        <v>0</v>
      </c>
      <c r="AT2069">
        <v>0</v>
      </c>
      <c r="AU2069">
        <v>0</v>
      </c>
      <c r="AV2069">
        <v>0.5</v>
      </c>
      <c r="AW2069">
        <v>0</v>
      </c>
      <c r="AX2069">
        <v>1</v>
      </c>
      <c r="AY2069">
        <v>159304</v>
      </c>
    </row>
    <row r="2070" spans="1:51" ht="12.75" customHeight="1" x14ac:dyDescent="0.2">
      <c r="A2070" t="s">
        <v>54</v>
      </c>
      <c r="B2070">
        <v>2014</v>
      </c>
      <c r="D2070">
        <v>6</v>
      </c>
      <c r="E2070">
        <v>0</v>
      </c>
      <c r="F2070">
        <v>0</v>
      </c>
      <c r="G2070">
        <v>1</v>
      </c>
      <c r="H2070">
        <v>1</v>
      </c>
      <c r="I2070" s="1">
        <f>G2070+H2070</f>
        <v>2</v>
      </c>
      <c r="J2070">
        <v>1</v>
      </c>
      <c r="K2070">
        <v>1</v>
      </c>
      <c r="L2070">
        <v>1</v>
      </c>
      <c r="M2070">
        <v>0</v>
      </c>
      <c r="N2070">
        <v>2</v>
      </c>
      <c r="O2070">
        <v>1</v>
      </c>
      <c r="P2070">
        <v>1</v>
      </c>
      <c r="Q2070">
        <v>1</v>
      </c>
      <c r="R2070">
        <v>0</v>
      </c>
      <c r="S2070">
        <v>0</v>
      </c>
      <c r="T2070">
        <v>1</v>
      </c>
      <c r="U2070">
        <v>1</v>
      </c>
      <c r="V2070">
        <v>1</v>
      </c>
      <c r="W2070">
        <v>1</v>
      </c>
      <c r="X2070">
        <v>1</v>
      </c>
      <c r="Y2070">
        <v>1</v>
      </c>
      <c r="Z2070">
        <v>1</v>
      </c>
      <c r="AA2070">
        <v>1</v>
      </c>
      <c r="AB2070">
        <v>0</v>
      </c>
      <c r="AC2070">
        <v>747775</v>
      </c>
      <c r="AD2070">
        <f>AC2070/AY2070</f>
        <v>3.9439193679391567</v>
      </c>
      <c r="AE2070">
        <v>3064.06</v>
      </c>
      <c r="AF2070">
        <f>AE2070/AY2070</f>
        <v>1.6160483539203171E-2</v>
      </c>
      <c r="AG2070">
        <f>LN(AE2070+1)/LN(AY2070)</f>
        <v>0.6605802857669113</v>
      </c>
      <c r="AH2070">
        <v>0</v>
      </c>
      <c r="AI2070">
        <v>1</v>
      </c>
      <c r="AJ2070">
        <v>1</v>
      </c>
      <c r="AK2070">
        <v>1</v>
      </c>
      <c r="AL2070">
        <v>0</v>
      </c>
      <c r="AM2070" s="1">
        <f>(AI2070+AK2070+AJ2070)*(0.75+0.25*AL2070)</f>
        <v>2.25</v>
      </c>
      <c r="AN2070">
        <v>0</v>
      </c>
      <c r="AO2070">
        <v>0</v>
      </c>
      <c r="AP2070">
        <v>0.75</v>
      </c>
      <c r="AQ2070">
        <v>1</v>
      </c>
      <c r="AR2070">
        <v>2.25</v>
      </c>
      <c r="AS2070">
        <f>IF(AR2070&gt;0.75,AR2070,0)</f>
        <v>2.25</v>
      </c>
      <c r="AT2070">
        <v>0</v>
      </c>
      <c r="AU2070">
        <v>0</v>
      </c>
      <c r="AV2070">
        <v>0</v>
      </c>
      <c r="AW2070">
        <v>0</v>
      </c>
      <c r="AX2070">
        <v>1</v>
      </c>
      <c r="AY2070">
        <v>189602</v>
      </c>
    </row>
    <row r="2071" spans="1:51" ht="12.75" customHeight="1" x14ac:dyDescent="0.2">
      <c r="A2071" t="s">
        <v>55</v>
      </c>
      <c r="B2071">
        <v>2014</v>
      </c>
      <c r="D2071">
        <v>6</v>
      </c>
      <c r="E2071">
        <v>0</v>
      </c>
      <c r="F2071">
        <v>0</v>
      </c>
      <c r="G2071">
        <v>1</v>
      </c>
      <c r="H2071">
        <v>1</v>
      </c>
      <c r="I2071" s="1">
        <f>G2071+H2071</f>
        <v>2</v>
      </c>
      <c r="J2071">
        <v>0</v>
      </c>
      <c r="K2071">
        <v>1</v>
      </c>
      <c r="L2071">
        <v>1</v>
      </c>
      <c r="M2071">
        <v>0</v>
      </c>
      <c r="N2071">
        <v>2</v>
      </c>
      <c r="O2071">
        <v>1</v>
      </c>
      <c r="P2071">
        <v>1</v>
      </c>
      <c r="Q2071">
        <v>1</v>
      </c>
      <c r="R2071">
        <v>2</v>
      </c>
      <c r="S2071">
        <v>0</v>
      </c>
      <c r="T2071">
        <v>1</v>
      </c>
      <c r="U2071">
        <v>1</v>
      </c>
      <c r="V2071">
        <v>0</v>
      </c>
      <c r="W2071">
        <v>1</v>
      </c>
      <c r="X2071">
        <v>0</v>
      </c>
      <c r="Y2071">
        <v>1</v>
      </c>
      <c r="Z2071">
        <v>1</v>
      </c>
      <c r="AA2071">
        <v>0</v>
      </c>
      <c r="AB2071">
        <v>0</v>
      </c>
      <c r="AC2071">
        <v>51508</v>
      </c>
      <c r="AD2071">
        <f>AC2071/AY2071</f>
        <v>0.96261341655998578</v>
      </c>
      <c r="AE2071">
        <v>540.48299999999995</v>
      </c>
      <c r="AF2071">
        <f>AE2071/AY2071</f>
        <v>1.0100881168412495E-2</v>
      </c>
      <c r="AG2071">
        <f>LN(AE2071+1)/LN(AY2071)</f>
        <v>0.57811768438214639</v>
      </c>
      <c r="AH2071">
        <v>1</v>
      </c>
      <c r="AI2071">
        <v>0</v>
      </c>
      <c r="AJ2071">
        <v>1</v>
      </c>
      <c r="AK2071">
        <v>1</v>
      </c>
      <c r="AL2071">
        <v>1</v>
      </c>
      <c r="AM2071" s="1">
        <f>(AI2071+AK2071+AJ2071)*(0.75+0.25*AL2071)</f>
        <v>2</v>
      </c>
      <c r="AN2071">
        <v>0</v>
      </c>
      <c r="AO2071">
        <v>0</v>
      </c>
      <c r="AP2071">
        <v>0</v>
      </c>
      <c r="AQ2071">
        <v>0</v>
      </c>
      <c r="AR2071">
        <v>0</v>
      </c>
      <c r="AS2071">
        <f>IF(AR2071&gt;0.75,AR2071,0)</f>
        <v>0</v>
      </c>
      <c r="AT2071">
        <v>0</v>
      </c>
      <c r="AU2071">
        <v>0</v>
      </c>
      <c r="AV2071">
        <v>0</v>
      </c>
      <c r="AW2071">
        <v>2</v>
      </c>
      <c r="AX2071">
        <v>1</v>
      </c>
      <c r="AY2071">
        <v>53508.5</v>
      </c>
    </row>
    <row r="2072" spans="1:51" ht="12.75" customHeight="1" x14ac:dyDescent="0.2">
      <c r="A2072" t="s">
        <v>56</v>
      </c>
      <c r="B2072">
        <v>2014</v>
      </c>
      <c r="D2072">
        <v>8</v>
      </c>
      <c r="E2072">
        <v>0</v>
      </c>
      <c r="F2072">
        <v>1</v>
      </c>
      <c r="G2072">
        <v>1</v>
      </c>
      <c r="H2072">
        <v>1</v>
      </c>
      <c r="I2072" s="1">
        <f>G2072+H2072</f>
        <v>2</v>
      </c>
      <c r="J2072">
        <v>1</v>
      </c>
      <c r="K2072">
        <v>1</v>
      </c>
      <c r="L2072">
        <v>1</v>
      </c>
      <c r="M2072">
        <v>2</v>
      </c>
      <c r="N2072">
        <v>2</v>
      </c>
      <c r="O2072">
        <v>1</v>
      </c>
      <c r="P2072">
        <v>1</v>
      </c>
      <c r="Q2072">
        <v>1</v>
      </c>
      <c r="R2072">
        <v>2</v>
      </c>
      <c r="S2072">
        <v>1</v>
      </c>
      <c r="T2072">
        <v>0</v>
      </c>
      <c r="U2072">
        <v>1</v>
      </c>
      <c r="V2072">
        <v>0</v>
      </c>
      <c r="W2072">
        <v>1</v>
      </c>
      <c r="X2072">
        <v>1</v>
      </c>
      <c r="Y2072">
        <v>1</v>
      </c>
      <c r="Z2072">
        <v>1</v>
      </c>
      <c r="AA2072">
        <v>0.25</v>
      </c>
      <c r="AB2072">
        <v>0</v>
      </c>
      <c r="AC2072">
        <v>488229</v>
      </c>
      <c r="AD2072">
        <f>AC2072/AY2072</f>
        <v>1.544847596958584</v>
      </c>
      <c r="AE2072">
        <v>931.09199999999998</v>
      </c>
      <c r="AF2072">
        <f>AE2072/AY2072</f>
        <v>2.9461487104358035E-3</v>
      </c>
      <c r="AG2072">
        <f>LN(AE2072+1)/LN(AY2072)</f>
        <v>0.53992732344557282</v>
      </c>
      <c r="AH2072">
        <v>0</v>
      </c>
      <c r="AI2072">
        <v>0</v>
      </c>
      <c r="AJ2072">
        <v>1</v>
      </c>
      <c r="AK2072">
        <v>1</v>
      </c>
      <c r="AL2072">
        <v>1</v>
      </c>
      <c r="AM2072" s="1">
        <f>(AI2072+AK2072+AJ2072)*(0.75+0.25*AL2072)</f>
        <v>2</v>
      </c>
      <c r="AN2072">
        <v>0</v>
      </c>
      <c r="AO2072">
        <v>0</v>
      </c>
      <c r="AP2072">
        <v>0</v>
      </c>
      <c r="AQ2072">
        <v>1</v>
      </c>
      <c r="AR2072">
        <v>0.5</v>
      </c>
      <c r="AS2072">
        <f>IF(AR2072&gt;0.75,AR2072,0)</f>
        <v>0</v>
      </c>
      <c r="AT2072">
        <v>0</v>
      </c>
      <c r="AU2072">
        <v>0.5</v>
      </c>
      <c r="AV2072">
        <v>0.75</v>
      </c>
      <c r="AW2072" s="8">
        <v>1</v>
      </c>
      <c r="AX2072">
        <v>1</v>
      </c>
      <c r="AY2072">
        <v>316037</v>
      </c>
    </row>
    <row r="2073" spans="1:51" ht="12.75" customHeight="1" x14ac:dyDescent="0.2">
      <c r="A2073" t="s">
        <v>57</v>
      </c>
      <c r="B2073">
        <v>2014</v>
      </c>
      <c r="D2073">
        <v>5</v>
      </c>
      <c r="E2073">
        <v>0</v>
      </c>
      <c r="F2073">
        <v>0</v>
      </c>
      <c r="G2073">
        <v>1</v>
      </c>
      <c r="H2073">
        <v>0</v>
      </c>
      <c r="I2073" s="1">
        <f>G2073+H2073</f>
        <v>1</v>
      </c>
      <c r="J2073">
        <v>1</v>
      </c>
      <c r="K2073">
        <v>1</v>
      </c>
      <c r="L2073">
        <v>1</v>
      </c>
      <c r="M2073">
        <v>0</v>
      </c>
      <c r="N2073">
        <v>2</v>
      </c>
      <c r="O2073">
        <v>1</v>
      </c>
      <c r="P2073">
        <v>1</v>
      </c>
      <c r="Q2073">
        <v>1</v>
      </c>
      <c r="R2073">
        <v>2</v>
      </c>
      <c r="S2073">
        <v>1</v>
      </c>
      <c r="T2073">
        <v>0</v>
      </c>
      <c r="U2073">
        <v>0</v>
      </c>
      <c r="V2073">
        <v>0</v>
      </c>
      <c r="W2073">
        <v>0</v>
      </c>
      <c r="X2073">
        <v>1</v>
      </c>
      <c r="Y2073">
        <v>1</v>
      </c>
      <c r="Z2073">
        <v>1</v>
      </c>
      <c r="AA2073">
        <v>0</v>
      </c>
      <c r="AB2073">
        <v>0</v>
      </c>
      <c r="AC2073">
        <v>6185</v>
      </c>
      <c r="AD2073">
        <f>AC2073/AY2073</f>
        <v>1.5849099151041785E-2</v>
      </c>
      <c r="AE2073">
        <v>0</v>
      </c>
      <c r="AF2073">
        <f>AE2073/AY2073</f>
        <v>0</v>
      </c>
      <c r="AG2073">
        <f>LN(AE2073+1)/LN(AY2073)</f>
        <v>0</v>
      </c>
      <c r="AH2073">
        <v>1</v>
      </c>
      <c r="AI2073">
        <v>0</v>
      </c>
      <c r="AJ2073">
        <v>0</v>
      </c>
      <c r="AK2073">
        <v>0</v>
      </c>
      <c r="AL2073">
        <v>0</v>
      </c>
      <c r="AM2073" s="1">
        <f>(AI2073+AK2073+AJ2073)*(0.75+0.25*AL2073)</f>
        <v>0</v>
      </c>
      <c r="AN2073">
        <v>0</v>
      </c>
      <c r="AO2073">
        <v>0</v>
      </c>
      <c r="AP2073">
        <v>0</v>
      </c>
      <c r="AQ2073">
        <v>1</v>
      </c>
      <c r="AR2073">
        <v>0</v>
      </c>
      <c r="AS2073">
        <f>IF(AR2073&gt;0.75,AR2073,0)</f>
        <v>0</v>
      </c>
      <c r="AT2073">
        <v>0</v>
      </c>
      <c r="AU2073">
        <v>0.5</v>
      </c>
      <c r="AV2073">
        <v>0</v>
      </c>
      <c r="AW2073">
        <v>0</v>
      </c>
      <c r="AX2073">
        <v>1</v>
      </c>
      <c r="AY2073">
        <v>390243</v>
      </c>
    </row>
    <row r="2074" spans="1:51" ht="12.75" customHeight="1" x14ac:dyDescent="0.2">
      <c r="A2074" t="s">
        <v>58</v>
      </c>
      <c r="B2074">
        <v>2014</v>
      </c>
      <c r="D2074">
        <v>4</v>
      </c>
      <c r="E2074">
        <v>0</v>
      </c>
      <c r="F2074">
        <v>0</v>
      </c>
      <c r="G2074">
        <v>1</v>
      </c>
      <c r="H2074">
        <v>1</v>
      </c>
      <c r="I2074" s="1">
        <f>G2074+H2074</f>
        <v>2</v>
      </c>
      <c r="J2074">
        <v>0</v>
      </c>
      <c r="K2074">
        <v>1</v>
      </c>
      <c r="L2074">
        <v>0</v>
      </c>
      <c r="M2074">
        <v>0</v>
      </c>
      <c r="N2074">
        <v>2</v>
      </c>
      <c r="O2074">
        <v>1</v>
      </c>
      <c r="P2074">
        <v>0</v>
      </c>
      <c r="Q2074">
        <v>1</v>
      </c>
      <c r="R2074">
        <v>0</v>
      </c>
      <c r="S2074">
        <v>1</v>
      </c>
      <c r="T2074">
        <v>1</v>
      </c>
      <c r="U2074">
        <v>1</v>
      </c>
      <c r="V2074">
        <v>0</v>
      </c>
      <c r="W2074">
        <v>0</v>
      </c>
      <c r="X2074">
        <v>1</v>
      </c>
      <c r="Y2074">
        <v>1</v>
      </c>
      <c r="Z2074">
        <v>1</v>
      </c>
      <c r="AA2074">
        <v>0</v>
      </c>
      <c r="AB2074">
        <v>0</v>
      </c>
      <c r="AC2074">
        <v>278161</v>
      </c>
      <c r="AD2074">
        <f>AC2074/AY2074</f>
        <v>0.70337170137659688</v>
      </c>
      <c r="AE2074">
        <v>1332.7829999999999</v>
      </c>
      <c r="AF2074">
        <f>AE2074/AY2074</f>
        <v>3.3701411997936618E-3</v>
      </c>
      <c r="AG2074">
        <f>LN(AE2074+1)/LN(AY2074)</f>
        <v>0.55833893301102666</v>
      </c>
      <c r="AH2074">
        <v>0.5</v>
      </c>
      <c r="AI2074">
        <v>1</v>
      </c>
      <c r="AJ2074">
        <v>1</v>
      </c>
      <c r="AK2074">
        <v>1</v>
      </c>
      <c r="AL2074">
        <v>1</v>
      </c>
      <c r="AM2074" s="1">
        <f>(AI2074+AK2074+AJ2074)*(0.75+0.25*AL2074)</f>
        <v>3</v>
      </c>
      <c r="AN2074">
        <v>0</v>
      </c>
      <c r="AO2074">
        <v>0</v>
      </c>
      <c r="AP2074">
        <v>0</v>
      </c>
      <c r="AQ2074">
        <v>0</v>
      </c>
      <c r="AR2074">
        <v>1</v>
      </c>
      <c r="AS2074">
        <f>IF(AR2074&gt;0.75,AR2074,0)</f>
        <v>1</v>
      </c>
      <c r="AT2074">
        <v>0</v>
      </c>
      <c r="AU2074">
        <v>0.5</v>
      </c>
      <c r="AV2074">
        <v>0.5</v>
      </c>
      <c r="AW2074">
        <v>0</v>
      </c>
      <c r="AX2074">
        <v>1</v>
      </c>
      <c r="AY2074">
        <v>395468</v>
      </c>
    </row>
    <row r="2075" spans="1:51" ht="12.75" customHeight="1" x14ac:dyDescent="0.2">
      <c r="A2075" t="s">
        <v>59</v>
      </c>
      <c r="B2075">
        <v>2014</v>
      </c>
      <c r="D2075">
        <v>4</v>
      </c>
      <c r="E2075">
        <v>0</v>
      </c>
      <c r="F2075">
        <v>0</v>
      </c>
      <c r="G2075">
        <v>1</v>
      </c>
      <c r="H2075">
        <v>1</v>
      </c>
      <c r="I2075" s="1">
        <f>G2075+H2075</f>
        <v>2</v>
      </c>
      <c r="J2075">
        <v>0</v>
      </c>
      <c r="K2075">
        <v>1</v>
      </c>
      <c r="L2075">
        <v>0</v>
      </c>
      <c r="M2075">
        <v>0</v>
      </c>
      <c r="N2075">
        <v>2</v>
      </c>
      <c r="O2075">
        <v>1</v>
      </c>
      <c r="P2075">
        <v>0</v>
      </c>
      <c r="Q2075">
        <v>1</v>
      </c>
      <c r="R2075">
        <v>2</v>
      </c>
      <c r="S2075">
        <v>1</v>
      </c>
      <c r="T2075">
        <v>1</v>
      </c>
      <c r="U2075">
        <v>0</v>
      </c>
      <c r="V2075">
        <v>0</v>
      </c>
      <c r="W2075">
        <v>0</v>
      </c>
      <c r="X2075">
        <v>0</v>
      </c>
      <c r="Y2075">
        <v>1</v>
      </c>
      <c r="Z2075">
        <v>1</v>
      </c>
      <c r="AA2075">
        <v>0</v>
      </c>
      <c r="AB2075">
        <v>0</v>
      </c>
      <c r="AC2075">
        <v>45776</v>
      </c>
      <c r="AD2075">
        <f>AC2075/AY2075</f>
        <v>0.1751219418887125</v>
      </c>
      <c r="AE2075">
        <v>0</v>
      </c>
      <c r="AF2075">
        <f>AE2075/AY2075</f>
        <v>0</v>
      </c>
      <c r="AG2075">
        <f>LN(AE2075+1)/LN(AY2075)</f>
        <v>0</v>
      </c>
      <c r="AH2075">
        <v>1</v>
      </c>
      <c r="AI2075">
        <v>0</v>
      </c>
      <c r="AJ2075">
        <v>1</v>
      </c>
      <c r="AK2075">
        <v>1</v>
      </c>
      <c r="AL2075">
        <v>1</v>
      </c>
      <c r="AM2075" s="1">
        <f>(AI2075+AK2075+AJ2075)*(0.75+0.25*AL2075)</f>
        <v>2</v>
      </c>
      <c r="AN2075">
        <v>0</v>
      </c>
      <c r="AO2075">
        <v>0</v>
      </c>
      <c r="AP2075">
        <v>0</v>
      </c>
      <c r="AQ2075">
        <v>0</v>
      </c>
      <c r="AR2075">
        <v>0.75</v>
      </c>
      <c r="AS2075">
        <f>IF(AR2075&gt;0.75,AR2075,0)</f>
        <v>0</v>
      </c>
      <c r="AT2075">
        <v>0</v>
      </c>
      <c r="AU2075">
        <v>0</v>
      </c>
      <c r="AV2075">
        <v>1</v>
      </c>
      <c r="AW2075">
        <v>0</v>
      </c>
      <c r="AX2075">
        <v>1</v>
      </c>
      <c r="AY2075">
        <v>261395</v>
      </c>
    </row>
    <row r="2076" spans="1:51" ht="12.75" customHeight="1" x14ac:dyDescent="0.2">
      <c r="A2076" t="s">
        <v>60</v>
      </c>
      <c r="B2076">
        <v>2014</v>
      </c>
      <c r="D2076">
        <v>8</v>
      </c>
      <c r="E2076">
        <v>0</v>
      </c>
      <c r="F2076">
        <v>0</v>
      </c>
      <c r="G2076">
        <v>1</v>
      </c>
      <c r="H2076">
        <v>1</v>
      </c>
      <c r="I2076" s="1">
        <f>G2076+H2076</f>
        <v>2</v>
      </c>
      <c r="J2076">
        <v>1</v>
      </c>
      <c r="K2076">
        <v>1</v>
      </c>
      <c r="L2076">
        <v>0</v>
      </c>
      <c r="M2076">
        <v>0</v>
      </c>
      <c r="N2076">
        <v>0</v>
      </c>
      <c r="O2076">
        <v>0</v>
      </c>
      <c r="P2076">
        <v>1</v>
      </c>
      <c r="Q2076">
        <v>1</v>
      </c>
      <c r="R2076">
        <v>0</v>
      </c>
      <c r="S2076">
        <v>0</v>
      </c>
      <c r="T2076">
        <v>0</v>
      </c>
      <c r="U2076">
        <v>0</v>
      </c>
      <c r="V2076">
        <v>0</v>
      </c>
      <c r="W2076">
        <v>0</v>
      </c>
      <c r="X2076">
        <v>1</v>
      </c>
      <c r="Y2076">
        <v>0</v>
      </c>
      <c r="Z2076">
        <v>1</v>
      </c>
      <c r="AA2076">
        <v>0</v>
      </c>
      <c r="AB2076">
        <v>0</v>
      </c>
      <c r="AC2076">
        <v>169122</v>
      </c>
      <c r="AD2076">
        <f>AC2076/AY2076</f>
        <v>1.6735307796590044</v>
      </c>
      <c r="AE2076">
        <v>2070.1570000000002</v>
      </c>
      <c r="AF2076">
        <f>AE2076/AY2076</f>
        <v>2.0485043094491229E-2</v>
      </c>
      <c r="AG2076">
        <f>LN(AE2076+1)/LN(AY2076)</f>
        <v>0.66263743048104162</v>
      </c>
      <c r="AH2076">
        <v>0</v>
      </c>
      <c r="AI2076">
        <v>1</v>
      </c>
      <c r="AJ2076">
        <v>1</v>
      </c>
      <c r="AK2076">
        <v>1</v>
      </c>
      <c r="AL2076">
        <v>0</v>
      </c>
      <c r="AM2076" s="1">
        <f>(AI2076+AK2076+AJ2076)*(0.75+0.25*AL2076)</f>
        <v>2.25</v>
      </c>
      <c r="AN2076">
        <v>0</v>
      </c>
      <c r="AO2076">
        <v>0</v>
      </c>
      <c r="AP2076">
        <v>0.75</v>
      </c>
      <c r="AQ2076">
        <v>0</v>
      </c>
      <c r="AR2076">
        <v>1</v>
      </c>
      <c r="AS2076">
        <f>IF(AR2076&gt;0.75,AR2076,0)</f>
        <v>1</v>
      </c>
      <c r="AT2076">
        <v>0</v>
      </c>
      <c r="AU2076">
        <v>0</v>
      </c>
      <c r="AV2076">
        <v>0</v>
      </c>
      <c r="AW2076">
        <v>0</v>
      </c>
      <c r="AX2076">
        <v>1</v>
      </c>
      <c r="AY2076">
        <v>101057</v>
      </c>
    </row>
    <row r="2077" spans="1:51" x14ac:dyDescent="0.2">
      <c r="A2077" t="s">
        <v>61</v>
      </c>
      <c r="B2077">
        <v>2014</v>
      </c>
      <c r="D2077">
        <v>6</v>
      </c>
      <c r="E2077">
        <v>0</v>
      </c>
      <c r="F2077">
        <v>0</v>
      </c>
      <c r="G2077">
        <v>1</v>
      </c>
      <c r="H2077">
        <v>0</v>
      </c>
      <c r="I2077" s="1">
        <f>G2077+H2077</f>
        <v>1</v>
      </c>
      <c r="J2077">
        <v>1</v>
      </c>
      <c r="K2077">
        <v>1</v>
      </c>
      <c r="L2077">
        <v>0</v>
      </c>
      <c r="M2077">
        <v>0</v>
      </c>
      <c r="N2077">
        <v>0</v>
      </c>
      <c r="O2077">
        <v>0</v>
      </c>
      <c r="P2077">
        <v>1</v>
      </c>
      <c r="Q2077">
        <v>1</v>
      </c>
      <c r="R2077">
        <v>1</v>
      </c>
      <c r="S2077">
        <v>0</v>
      </c>
      <c r="T2077">
        <v>0</v>
      </c>
      <c r="U2077">
        <v>1</v>
      </c>
      <c r="V2077">
        <v>0</v>
      </c>
      <c r="W2077">
        <v>0</v>
      </c>
      <c r="X2077">
        <v>1</v>
      </c>
      <c r="Y2077">
        <v>0</v>
      </c>
      <c r="Z2077">
        <v>1</v>
      </c>
      <c r="AA2077">
        <v>0</v>
      </c>
      <c r="AB2077">
        <v>0</v>
      </c>
      <c r="AC2077">
        <v>412426</v>
      </c>
      <c r="AD2077">
        <f>AC2077/AY2077</f>
        <v>1.6902704918032787</v>
      </c>
      <c r="AE2077">
        <v>1660.097</v>
      </c>
      <c r="AF2077">
        <f>AE2077/AY2077</f>
        <v>6.803676229508197E-3</v>
      </c>
      <c r="AG2077">
        <f>LN(AE2077+1)/LN(AY2077)</f>
        <v>0.59776535533714537</v>
      </c>
      <c r="AH2077">
        <v>1</v>
      </c>
      <c r="AI2077">
        <v>1</v>
      </c>
      <c r="AJ2077">
        <v>1</v>
      </c>
      <c r="AK2077">
        <v>1</v>
      </c>
      <c r="AL2077">
        <v>0</v>
      </c>
      <c r="AM2077" s="1">
        <f>(AI2077+AK2077+AJ2077)*(0.75+0.25*AL2077)</f>
        <v>2.25</v>
      </c>
      <c r="AN2077">
        <v>0</v>
      </c>
      <c r="AO2077">
        <v>0</v>
      </c>
      <c r="AP2077">
        <v>0.5</v>
      </c>
      <c r="AQ2077">
        <v>0</v>
      </c>
      <c r="AR2077">
        <v>0.5</v>
      </c>
      <c r="AS2077">
        <f>IF(AR2077&gt;0.75,AR2077,0)</f>
        <v>0</v>
      </c>
      <c r="AT2077">
        <v>0</v>
      </c>
      <c r="AU2077">
        <v>0</v>
      </c>
      <c r="AV2077">
        <v>0</v>
      </c>
      <c r="AW2077">
        <v>0</v>
      </c>
      <c r="AX2077">
        <v>1</v>
      </c>
      <c r="AY2077">
        <v>244000</v>
      </c>
    </row>
    <row r="2078" spans="1:51" ht="12.75" customHeight="1" x14ac:dyDescent="0.2">
      <c r="A2078" t="s">
        <v>62</v>
      </c>
      <c r="B2078">
        <v>2014</v>
      </c>
      <c r="D2078">
        <v>8</v>
      </c>
      <c r="E2078">
        <v>0</v>
      </c>
      <c r="F2078">
        <v>0</v>
      </c>
      <c r="G2078">
        <v>1</v>
      </c>
      <c r="H2078">
        <v>0</v>
      </c>
      <c r="I2078" s="1">
        <f>G2078+H2078</f>
        <v>1</v>
      </c>
      <c r="J2078">
        <v>0</v>
      </c>
      <c r="K2078">
        <v>1</v>
      </c>
      <c r="L2078">
        <v>0</v>
      </c>
      <c r="M2078">
        <v>0</v>
      </c>
      <c r="N2078">
        <v>0</v>
      </c>
      <c r="O2078">
        <v>1</v>
      </c>
      <c r="P2078">
        <v>1</v>
      </c>
      <c r="Q2078">
        <v>1</v>
      </c>
      <c r="R2078">
        <v>0</v>
      </c>
      <c r="S2078">
        <v>0</v>
      </c>
      <c r="T2078">
        <v>1</v>
      </c>
      <c r="U2078">
        <v>0</v>
      </c>
      <c r="V2078">
        <v>1</v>
      </c>
      <c r="W2078">
        <v>0</v>
      </c>
      <c r="X2078">
        <v>0</v>
      </c>
      <c r="Y2078">
        <v>1</v>
      </c>
      <c r="Z2078">
        <v>1</v>
      </c>
      <c r="AA2078">
        <v>1</v>
      </c>
      <c r="AB2078">
        <v>0.5</v>
      </c>
      <c r="AC2078">
        <v>65464</v>
      </c>
      <c r="AD2078">
        <f>AC2078/AY2078</f>
        <v>1.6088592444771037</v>
      </c>
      <c r="AE2078">
        <v>0</v>
      </c>
      <c r="AF2078">
        <f>AE2078/AY2078</f>
        <v>0</v>
      </c>
      <c r="AG2078">
        <f>LN(AE2078+1)/LN(AY2078)</f>
        <v>0</v>
      </c>
      <c r="AH2078">
        <v>0</v>
      </c>
      <c r="AI2078">
        <v>0</v>
      </c>
      <c r="AJ2078">
        <v>1</v>
      </c>
      <c r="AK2078">
        <v>1</v>
      </c>
      <c r="AL2078">
        <v>0</v>
      </c>
      <c r="AM2078" s="1">
        <f>(AI2078+AK2078+AJ2078)*(0.75+0.25*AL2078)</f>
        <v>1.5</v>
      </c>
      <c r="AN2078">
        <v>0</v>
      </c>
      <c r="AO2078">
        <v>1</v>
      </c>
      <c r="AP2078">
        <v>0</v>
      </c>
      <c r="AQ2078">
        <v>1</v>
      </c>
      <c r="AR2078">
        <v>0</v>
      </c>
      <c r="AS2078">
        <f>IF(AR2078&gt;0.75,AR2078,0)</f>
        <v>0</v>
      </c>
      <c r="AT2078">
        <v>0</v>
      </c>
      <c r="AU2078">
        <v>0.5</v>
      </c>
      <c r="AV2078">
        <v>0</v>
      </c>
      <c r="AW2078">
        <v>0</v>
      </c>
      <c r="AX2078">
        <v>1</v>
      </c>
      <c r="AY2078">
        <v>40689.699999999997</v>
      </c>
    </row>
    <row r="2079" spans="1:51" ht="12.75" customHeight="1" x14ac:dyDescent="0.2">
      <c r="A2079" t="s">
        <v>64</v>
      </c>
      <c r="B2079">
        <v>2014</v>
      </c>
      <c r="D2079">
        <v>5</v>
      </c>
      <c r="E2079">
        <v>0</v>
      </c>
      <c r="F2079">
        <v>0</v>
      </c>
      <c r="G2079">
        <v>1</v>
      </c>
      <c r="H2079">
        <v>0</v>
      </c>
      <c r="I2079" s="1">
        <f>G2079+H2079</f>
        <v>1</v>
      </c>
      <c r="J2079">
        <v>1</v>
      </c>
      <c r="K2079">
        <v>1</v>
      </c>
      <c r="L2079">
        <v>0</v>
      </c>
      <c r="M2079">
        <v>0</v>
      </c>
      <c r="N2079">
        <v>1</v>
      </c>
      <c r="O2079">
        <v>1</v>
      </c>
      <c r="P2079">
        <v>1</v>
      </c>
      <c r="Q2079">
        <v>1</v>
      </c>
      <c r="R2079">
        <v>2</v>
      </c>
      <c r="S2079">
        <v>0</v>
      </c>
      <c r="T2079">
        <v>0</v>
      </c>
      <c r="U2079">
        <v>0</v>
      </c>
      <c r="V2079">
        <v>0</v>
      </c>
      <c r="W2079">
        <v>0</v>
      </c>
      <c r="X2079">
        <v>0</v>
      </c>
      <c r="Y2079">
        <v>1</v>
      </c>
      <c r="Z2079">
        <v>1</v>
      </c>
      <c r="AA2079">
        <v>0</v>
      </c>
      <c r="AB2079">
        <v>0</v>
      </c>
      <c r="AC2079">
        <v>6642</v>
      </c>
      <c r="AD2079">
        <f>AC2079/AY2079</f>
        <v>7.5609761650528531E-2</v>
      </c>
      <c r="AE2079">
        <v>0</v>
      </c>
      <c r="AF2079">
        <f>AE2079/AY2079</f>
        <v>0</v>
      </c>
      <c r="AG2079">
        <f>LN(AE2079+1)/LN(AY2079)</f>
        <v>0</v>
      </c>
      <c r="AH2079">
        <v>1</v>
      </c>
      <c r="AI2079">
        <v>0</v>
      </c>
      <c r="AJ2079">
        <v>1</v>
      </c>
      <c r="AK2079">
        <v>1</v>
      </c>
      <c r="AL2079">
        <v>0</v>
      </c>
      <c r="AM2079" s="1">
        <f>(AI2079+AK2079+AJ2079)*(0.75+0.25*AL2079)</f>
        <v>1.5</v>
      </c>
      <c r="AN2079">
        <v>0</v>
      </c>
      <c r="AO2079">
        <v>0</v>
      </c>
      <c r="AP2079">
        <v>0</v>
      </c>
      <c r="AQ2079">
        <v>0.5</v>
      </c>
      <c r="AR2079">
        <v>0</v>
      </c>
      <c r="AS2079">
        <f>IF(AR2079&gt;0.75,AR2079,0)</f>
        <v>0</v>
      </c>
      <c r="AT2079">
        <v>0</v>
      </c>
      <c r="AU2079">
        <v>0</v>
      </c>
      <c r="AV2079">
        <v>1</v>
      </c>
      <c r="AW2079">
        <v>0</v>
      </c>
      <c r="AX2079">
        <v>1</v>
      </c>
      <c r="AY2079">
        <v>87845.8</v>
      </c>
    </row>
    <row r="2080" spans="1:51" ht="12.75" customHeight="1" x14ac:dyDescent="0.2">
      <c r="A2080" t="s">
        <v>65</v>
      </c>
      <c r="B2080">
        <v>2014</v>
      </c>
      <c r="D2080">
        <v>8</v>
      </c>
      <c r="E2080">
        <v>0</v>
      </c>
      <c r="F2080">
        <v>1</v>
      </c>
      <c r="G2080">
        <v>1</v>
      </c>
      <c r="H2080">
        <v>0</v>
      </c>
      <c r="I2080" s="1">
        <f>G2080+H2080</f>
        <v>1</v>
      </c>
      <c r="J2080">
        <v>1</v>
      </c>
      <c r="K2080">
        <v>1</v>
      </c>
      <c r="L2080">
        <v>0</v>
      </c>
      <c r="M2080">
        <v>2</v>
      </c>
      <c r="N2080">
        <v>2</v>
      </c>
      <c r="O2080">
        <v>1</v>
      </c>
      <c r="P2080">
        <v>1</v>
      </c>
      <c r="Q2080">
        <v>1</v>
      </c>
      <c r="R2080">
        <v>0</v>
      </c>
      <c r="S2080">
        <v>0</v>
      </c>
      <c r="T2080">
        <v>1</v>
      </c>
      <c r="U2080">
        <v>1</v>
      </c>
      <c r="V2080">
        <v>-1</v>
      </c>
      <c r="W2080">
        <v>0</v>
      </c>
      <c r="X2080">
        <v>1</v>
      </c>
      <c r="Y2080">
        <v>1</v>
      </c>
      <c r="Z2080">
        <v>1</v>
      </c>
      <c r="AA2080">
        <v>1</v>
      </c>
      <c r="AB2080">
        <v>1</v>
      </c>
      <c r="AC2080" s="9">
        <v>1100000</v>
      </c>
      <c r="AD2080">
        <f>AC2080/AY2080</f>
        <v>9.8846195320081947</v>
      </c>
      <c r="AE2080">
        <v>11009.683999999999</v>
      </c>
      <c r="AF2080">
        <f>AE2080/AY2080</f>
        <v>9.8933215916034642E-2</v>
      </c>
      <c r="AG2080">
        <f>LN(AE2080+1)/LN(AY2080)</f>
        <v>0.80092503299207674</v>
      </c>
      <c r="AH2080">
        <v>0</v>
      </c>
      <c r="AI2080">
        <v>0</v>
      </c>
      <c r="AJ2080">
        <v>1</v>
      </c>
      <c r="AK2080">
        <v>1</v>
      </c>
      <c r="AL2080">
        <v>1</v>
      </c>
      <c r="AM2080" s="1">
        <f>(AI2080+AK2080+AJ2080)*(0.75+0.25*AL2080)</f>
        <v>2</v>
      </c>
      <c r="AN2080">
        <v>1</v>
      </c>
      <c r="AO2080">
        <v>0</v>
      </c>
      <c r="AP2080">
        <v>0</v>
      </c>
      <c r="AQ2080">
        <v>0</v>
      </c>
      <c r="AR2080">
        <v>1.5</v>
      </c>
      <c r="AS2080">
        <f>IF(AR2080&gt;0.75,AR2080,0)</f>
        <v>1.5</v>
      </c>
      <c r="AT2080">
        <v>0</v>
      </c>
      <c r="AU2080">
        <v>0.5</v>
      </c>
      <c r="AV2080">
        <v>0</v>
      </c>
      <c r="AW2080">
        <v>0</v>
      </c>
      <c r="AX2080">
        <v>1</v>
      </c>
      <c r="AY2080">
        <v>111284</v>
      </c>
    </row>
    <row r="2081" spans="1:51" ht="12.75" customHeight="1" x14ac:dyDescent="0.2">
      <c r="A2081" t="s">
        <v>66</v>
      </c>
      <c r="B2081">
        <v>2014</v>
      </c>
      <c r="D2081">
        <v>5</v>
      </c>
      <c r="E2081">
        <v>0</v>
      </c>
      <c r="F2081">
        <v>0</v>
      </c>
      <c r="G2081">
        <v>0</v>
      </c>
      <c r="H2081">
        <v>0</v>
      </c>
      <c r="I2081" s="1">
        <f>G2081+H2081</f>
        <v>0</v>
      </c>
      <c r="J2081">
        <v>0</v>
      </c>
      <c r="K2081">
        <v>0</v>
      </c>
      <c r="L2081">
        <v>1</v>
      </c>
      <c r="M2081">
        <v>2</v>
      </c>
      <c r="N2081">
        <v>2</v>
      </c>
      <c r="O2081">
        <v>1</v>
      </c>
      <c r="P2081">
        <v>1</v>
      </c>
      <c r="Q2081">
        <v>0</v>
      </c>
      <c r="R2081">
        <v>0.5</v>
      </c>
      <c r="S2081">
        <v>0</v>
      </c>
      <c r="T2081">
        <v>0</v>
      </c>
      <c r="U2081">
        <v>1</v>
      </c>
      <c r="V2081">
        <v>0</v>
      </c>
      <c r="W2081">
        <v>0</v>
      </c>
      <c r="X2081">
        <v>0</v>
      </c>
      <c r="Y2081">
        <v>1</v>
      </c>
      <c r="Z2081">
        <v>1</v>
      </c>
      <c r="AA2081">
        <v>0</v>
      </c>
      <c r="AB2081">
        <v>0</v>
      </c>
      <c r="AC2081">
        <v>688</v>
      </c>
      <c r="AD2081">
        <f>AC2081/AY2081</f>
        <v>1.0021397431434268E-2</v>
      </c>
      <c r="AE2081">
        <v>0</v>
      </c>
      <c r="AF2081">
        <f>AE2081/AY2081</f>
        <v>0</v>
      </c>
      <c r="AG2081">
        <f>LN(AE2081+1)/LN(AY2081)</f>
        <v>0</v>
      </c>
      <c r="AH2081">
        <v>1</v>
      </c>
      <c r="AI2081">
        <v>0</v>
      </c>
      <c r="AJ2081">
        <v>1</v>
      </c>
      <c r="AK2081">
        <v>1</v>
      </c>
      <c r="AL2081">
        <v>1</v>
      </c>
      <c r="AM2081" s="1">
        <f>(AI2081+AK2081+AJ2081)*(0.75+0.25*AL2081)</f>
        <v>2</v>
      </c>
      <c r="AN2081">
        <v>0</v>
      </c>
      <c r="AO2081">
        <v>0</v>
      </c>
      <c r="AP2081">
        <v>0</v>
      </c>
      <c r="AQ2081">
        <v>1</v>
      </c>
      <c r="AR2081">
        <v>0</v>
      </c>
      <c r="AS2081">
        <f>IF(AR2081&gt;0.75,AR2081,0)</f>
        <v>0</v>
      </c>
      <c r="AT2081">
        <v>0</v>
      </c>
      <c r="AU2081">
        <v>0.5</v>
      </c>
      <c r="AV2081">
        <v>0</v>
      </c>
      <c r="AW2081">
        <v>2</v>
      </c>
      <c r="AX2081">
        <v>1</v>
      </c>
      <c r="AY2081">
        <v>68653.100000000006</v>
      </c>
    </row>
    <row r="2082" spans="1:51" ht="12.75" customHeight="1" x14ac:dyDescent="0.2">
      <c r="A2082" t="s">
        <v>67</v>
      </c>
      <c r="B2082">
        <v>2014</v>
      </c>
      <c r="D2082">
        <v>4</v>
      </c>
      <c r="E2082">
        <v>0</v>
      </c>
      <c r="F2082">
        <v>0</v>
      </c>
      <c r="G2082">
        <v>1</v>
      </c>
      <c r="H2082">
        <v>1</v>
      </c>
      <c r="I2082" s="1">
        <f>G2082+H2082</f>
        <v>2</v>
      </c>
      <c r="J2082">
        <v>1</v>
      </c>
      <c r="K2082">
        <v>1</v>
      </c>
      <c r="L2082">
        <v>1</v>
      </c>
      <c r="M2082">
        <v>2</v>
      </c>
      <c r="N2082">
        <v>2</v>
      </c>
      <c r="O2082">
        <v>1</v>
      </c>
      <c r="P2082">
        <v>1</v>
      </c>
      <c r="Q2082">
        <v>1</v>
      </c>
      <c r="R2082">
        <v>2</v>
      </c>
      <c r="S2082">
        <v>1</v>
      </c>
      <c r="T2082">
        <v>1</v>
      </c>
      <c r="U2082">
        <v>0</v>
      </c>
      <c r="V2082">
        <v>-1</v>
      </c>
      <c r="W2082">
        <v>0</v>
      </c>
      <c r="X2082">
        <v>1</v>
      </c>
      <c r="Y2082">
        <v>1</v>
      </c>
      <c r="Z2082">
        <v>1</v>
      </c>
      <c r="AA2082">
        <v>0</v>
      </c>
      <c r="AB2082">
        <v>1</v>
      </c>
      <c r="AC2082">
        <v>269587</v>
      </c>
      <c r="AD2082">
        <f>AC2082/AY2082</f>
        <v>0.53558664068072048</v>
      </c>
      <c r="AE2082">
        <v>2742.1280000000002</v>
      </c>
      <c r="AF2082">
        <f>AE2082/AY2082</f>
        <v>5.4477668575878763E-3</v>
      </c>
      <c r="AG2082">
        <f>LN(AE2082+1)/LN(AY2082)</f>
        <v>0.60300332161925185</v>
      </c>
      <c r="AH2082">
        <v>0</v>
      </c>
      <c r="AI2082">
        <v>0</v>
      </c>
      <c r="AJ2082">
        <v>0</v>
      </c>
      <c r="AK2082">
        <v>0</v>
      </c>
      <c r="AL2082">
        <v>0</v>
      </c>
      <c r="AM2082" s="1">
        <f>(AI2082+AK2082+AJ2082)*(0.75+0.25*AL2082)</f>
        <v>0</v>
      </c>
      <c r="AN2082">
        <v>0</v>
      </c>
      <c r="AO2082">
        <v>0</v>
      </c>
      <c r="AP2082">
        <v>0</v>
      </c>
      <c r="AQ2082">
        <v>0</v>
      </c>
      <c r="AR2082">
        <v>1</v>
      </c>
      <c r="AS2082">
        <f>IF(AR2082&gt;0.75,AR2082,0)</f>
        <v>1</v>
      </c>
      <c r="AT2082">
        <v>0</v>
      </c>
      <c r="AU2082">
        <v>0</v>
      </c>
      <c r="AV2082">
        <v>1</v>
      </c>
      <c r="AW2082">
        <v>0.5</v>
      </c>
      <c r="AX2082">
        <v>1</v>
      </c>
      <c r="AY2082">
        <v>503349</v>
      </c>
    </row>
    <row r="2083" spans="1:51" ht="12.75" customHeight="1" x14ac:dyDescent="0.2">
      <c r="A2083" t="s">
        <v>68</v>
      </c>
      <c r="B2083">
        <v>2014</v>
      </c>
      <c r="D2083">
        <v>8</v>
      </c>
      <c r="E2083">
        <v>0</v>
      </c>
      <c r="F2083">
        <v>1</v>
      </c>
      <c r="G2083">
        <v>1</v>
      </c>
      <c r="H2083">
        <v>1</v>
      </c>
      <c r="I2083" s="1">
        <f>G2083+H2083</f>
        <v>2</v>
      </c>
      <c r="J2083">
        <v>0</v>
      </c>
      <c r="K2083">
        <v>1</v>
      </c>
      <c r="L2083">
        <v>1</v>
      </c>
      <c r="M2083">
        <v>0</v>
      </c>
      <c r="N2083">
        <v>2</v>
      </c>
      <c r="O2083">
        <v>1</v>
      </c>
      <c r="P2083">
        <v>1</v>
      </c>
      <c r="Q2083">
        <v>1</v>
      </c>
      <c r="R2083">
        <v>0</v>
      </c>
      <c r="S2083">
        <v>0</v>
      </c>
      <c r="T2083">
        <v>1</v>
      </c>
      <c r="U2083">
        <v>1</v>
      </c>
      <c r="V2083">
        <v>0</v>
      </c>
      <c r="W2083">
        <v>1</v>
      </c>
      <c r="X2083">
        <v>0</v>
      </c>
      <c r="Y2083">
        <v>1</v>
      </c>
      <c r="Z2083">
        <v>1</v>
      </c>
      <c r="AA2083">
        <v>0</v>
      </c>
      <c r="AB2083">
        <v>0</v>
      </c>
      <c r="AC2083">
        <v>71488</v>
      </c>
      <c r="AD2083">
        <f>AC2083/AY2083</f>
        <v>0.96611410979601442</v>
      </c>
      <c r="AE2083">
        <v>261.70499999999998</v>
      </c>
      <c r="AF2083">
        <f>AE2083/AY2083</f>
        <v>3.5367739075672271E-3</v>
      </c>
      <c r="AG2083">
        <f>LN(AE2083+1)/LN(AY2083)</f>
        <v>0.49689189030201741</v>
      </c>
      <c r="AH2083">
        <v>1</v>
      </c>
      <c r="AI2083">
        <v>1</v>
      </c>
      <c r="AJ2083">
        <v>1</v>
      </c>
      <c r="AK2083">
        <v>1</v>
      </c>
      <c r="AL2083">
        <v>1</v>
      </c>
      <c r="AM2083" s="1">
        <f>(AI2083+AK2083+AJ2083)*(0.75+0.25*AL2083)</f>
        <v>3</v>
      </c>
      <c r="AN2083">
        <v>0</v>
      </c>
      <c r="AO2083">
        <v>1</v>
      </c>
      <c r="AP2083">
        <v>1</v>
      </c>
      <c r="AQ2083">
        <v>1</v>
      </c>
      <c r="AR2083">
        <v>1.5</v>
      </c>
      <c r="AS2083">
        <f>IF(AR2083&gt;0.75,AR2083,0)</f>
        <v>1.5</v>
      </c>
      <c r="AT2083">
        <v>0</v>
      </c>
      <c r="AU2083">
        <v>0</v>
      </c>
      <c r="AV2083">
        <v>1</v>
      </c>
      <c r="AW2083">
        <v>0</v>
      </c>
      <c r="AX2083">
        <v>1</v>
      </c>
      <c r="AY2083">
        <v>73995.399999999994</v>
      </c>
    </row>
    <row r="2084" spans="1:51" ht="12.75" customHeight="1" x14ac:dyDescent="0.2">
      <c r="A2084" t="s">
        <v>70</v>
      </c>
      <c r="B2084">
        <v>2014</v>
      </c>
      <c r="D2084">
        <v>8</v>
      </c>
      <c r="E2084">
        <v>0</v>
      </c>
      <c r="F2084">
        <v>0</v>
      </c>
      <c r="G2084">
        <v>1</v>
      </c>
      <c r="H2084">
        <v>1</v>
      </c>
      <c r="I2084" s="1">
        <f>G2084+H2084</f>
        <v>2</v>
      </c>
      <c r="J2084">
        <v>1</v>
      </c>
      <c r="K2084">
        <v>1</v>
      </c>
      <c r="L2084">
        <v>1</v>
      </c>
      <c r="M2084">
        <v>2</v>
      </c>
      <c r="N2084">
        <v>2</v>
      </c>
      <c r="O2084">
        <v>1</v>
      </c>
      <c r="P2084">
        <v>1</v>
      </c>
      <c r="Q2084">
        <v>1</v>
      </c>
      <c r="R2084">
        <v>1</v>
      </c>
      <c r="S2084">
        <v>1</v>
      </c>
      <c r="T2084">
        <v>1</v>
      </c>
      <c r="U2084">
        <v>1</v>
      </c>
      <c r="V2084">
        <v>0</v>
      </c>
      <c r="W2084">
        <v>1</v>
      </c>
      <c r="X2084">
        <v>0</v>
      </c>
      <c r="Y2084">
        <v>1</v>
      </c>
      <c r="Z2084">
        <v>1</v>
      </c>
      <c r="AA2084">
        <v>0</v>
      </c>
      <c r="AB2084">
        <v>0</v>
      </c>
      <c r="AC2084">
        <v>1861</v>
      </c>
      <c r="AD2084">
        <f>AC2084/AY2084</f>
        <v>1.6918181818181819E-3</v>
      </c>
      <c r="AE2084">
        <v>1898.336</v>
      </c>
      <c r="AF2084">
        <f>AE2084/AY2084</f>
        <v>1.72576E-3</v>
      </c>
      <c r="AG2084">
        <f>LN(AE2084+1)/LN(AY2084)</f>
        <v>0.54268973576041646</v>
      </c>
      <c r="AH2084">
        <v>1</v>
      </c>
      <c r="AI2084">
        <v>0</v>
      </c>
      <c r="AJ2084">
        <v>0</v>
      </c>
      <c r="AK2084">
        <v>0</v>
      </c>
      <c r="AL2084">
        <v>0</v>
      </c>
      <c r="AM2084" s="1">
        <f>(AI2084+AK2084+AJ2084)*(0.75+0.25*AL2084)</f>
        <v>0</v>
      </c>
      <c r="AN2084">
        <v>0</v>
      </c>
      <c r="AO2084">
        <v>0</v>
      </c>
      <c r="AP2084">
        <v>0</v>
      </c>
      <c r="AQ2084">
        <v>0</v>
      </c>
      <c r="AR2084">
        <v>0</v>
      </c>
      <c r="AS2084">
        <f>IF(AR2084&gt;0.75,AR2084,0)</f>
        <v>0</v>
      </c>
      <c r="AT2084">
        <v>0</v>
      </c>
      <c r="AU2084">
        <v>0</v>
      </c>
      <c r="AV2084">
        <v>1</v>
      </c>
      <c r="AW2084">
        <v>0</v>
      </c>
      <c r="AX2084">
        <v>0</v>
      </c>
      <c r="AY2084" s="9">
        <v>1100000</v>
      </c>
    </row>
    <row r="2085" spans="1:51" ht="12.75" customHeight="1" x14ac:dyDescent="0.2">
      <c r="A2085" t="s">
        <v>71</v>
      </c>
      <c r="B2085">
        <v>2014</v>
      </c>
      <c r="D2085">
        <v>8</v>
      </c>
      <c r="E2085">
        <v>0</v>
      </c>
      <c r="F2085">
        <v>0</v>
      </c>
      <c r="G2085">
        <v>1</v>
      </c>
      <c r="H2085">
        <v>1</v>
      </c>
      <c r="I2085" s="1">
        <f>G2085+H2085</f>
        <v>2</v>
      </c>
      <c r="J2085">
        <v>1</v>
      </c>
      <c r="K2085">
        <v>1</v>
      </c>
      <c r="L2085">
        <v>1</v>
      </c>
      <c r="M2085">
        <v>0</v>
      </c>
      <c r="N2085">
        <v>2</v>
      </c>
      <c r="O2085">
        <v>1</v>
      </c>
      <c r="P2085">
        <v>1</v>
      </c>
      <c r="Q2085">
        <v>1</v>
      </c>
      <c r="R2085">
        <v>2</v>
      </c>
      <c r="S2085">
        <v>0</v>
      </c>
      <c r="T2085">
        <v>0</v>
      </c>
      <c r="U2085">
        <v>0</v>
      </c>
      <c r="V2085">
        <v>0</v>
      </c>
      <c r="W2085">
        <v>0</v>
      </c>
      <c r="X2085">
        <v>0</v>
      </c>
      <c r="Y2085">
        <v>0</v>
      </c>
      <c r="Z2085">
        <v>1</v>
      </c>
      <c r="AA2085">
        <v>0</v>
      </c>
      <c r="AB2085">
        <v>0</v>
      </c>
      <c r="AC2085">
        <v>14363</v>
      </c>
      <c r="AD2085">
        <f>AC2085/AY2085</f>
        <v>3.7729554511233755E-2</v>
      </c>
      <c r="AE2085">
        <v>0</v>
      </c>
      <c r="AF2085">
        <f>AE2085/AY2085</f>
        <v>0</v>
      </c>
      <c r="AG2085">
        <f>LN(AE2085+1)/LN(AY2085)</f>
        <v>0</v>
      </c>
      <c r="AH2085">
        <v>0</v>
      </c>
      <c r="AI2085">
        <v>0</v>
      </c>
      <c r="AJ2085">
        <v>1</v>
      </c>
      <c r="AK2085">
        <v>1</v>
      </c>
      <c r="AL2085">
        <v>1</v>
      </c>
      <c r="AM2085" s="1">
        <f>(AI2085+AK2085+AJ2085)*(0.75+0.25*AL2085)</f>
        <v>2</v>
      </c>
      <c r="AN2085">
        <v>0</v>
      </c>
      <c r="AO2085">
        <v>0</v>
      </c>
      <c r="AP2085">
        <v>0</v>
      </c>
      <c r="AQ2085">
        <v>0</v>
      </c>
      <c r="AR2085">
        <v>0.75</v>
      </c>
      <c r="AS2085">
        <f>IF(AR2085&gt;0.75,AR2085,0)</f>
        <v>0</v>
      </c>
      <c r="AT2085">
        <v>0</v>
      </c>
      <c r="AU2085">
        <v>0</v>
      </c>
      <c r="AV2085">
        <v>0</v>
      </c>
      <c r="AW2085">
        <v>0</v>
      </c>
      <c r="AX2085">
        <v>1</v>
      </c>
      <c r="AY2085">
        <v>380683</v>
      </c>
    </row>
    <row r="2086" spans="1:51" ht="12.75" customHeight="1" x14ac:dyDescent="0.2">
      <c r="A2086" t="s">
        <v>72</v>
      </c>
      <c r="B2086">
        <v>2014</v>
      </c>
      <c r="D2086">
        <v>6</v>
      </c>
      <c r="E2086">
        <v>0</v>
      </c>
      <c r="F2086">
        <v>0</v>
      </c>
      <c r="G2086">
        <v>1</v>
      </c>
      <c r="H2086">
        <v>0</v>
      </c>
      <c r="I2086" s="1">
        <f>G2086+H2086</f>
        <v>1</v>
      </c>
      <c r="J2086">
        <v>0</v>
      </c>
      <c r="K2086">
        <v>1</v>
      </c>
      <c r="L2086">
        <v>0</v>
      </c>
      <c r="M2086">
        <v>0</v>
      </c>
      <c r="N2086">
        <v>2</v>
      </c>
      <c r="O2086">
        <v>1</v>
      </c>
      <c r="P2086">
        <v>1</v>
      </c>
      <c r="Q2086">
        <v>1</v>
      </c>
      <c r="R2086">
        <v>2</v>
      </c>
      <c r="S2086">
        <v>1</v>
      </c>
      <c r="T2086">
        <v>0.5</v>
      </c>
      <c r="U2086">
        <v>1</v>
      </c>
      <c r="V2086">
        <v>0</v>
      </c>
      <c r="W2086">
        <v>0</v>
      </c>
      <c r="X2086">
        <v>0</v>
      </c>
      <c r="Y2086">
        <v>1</v>
      </c>
      <c r="Z2086">
        <v>1</v>
      </c>
      <c r="AA2086">
        <v>0</v>
      </c>
      <c r="AB2086">
        <v>0</v>
      </c>
      <c r="AC2086">
        <v>5171</v>
      </c>
      <c r="AD2086">
        <f>AC2086/AY2086</f>
        <v>0.12419331983562579</v>
      </c>
      <c r="AE2086">
        <v>0</v>
      </c>
      <c r="AF2086">
        <f>AE2086/AY2086</f>
        <v>0</v>
      </c>
      <c r="AG2086">
        <f>LN(AE2086+1)/LN(AY2086)</f>
        <v>0</v>
      </c>
      <c r="AH2086">
        <v>0.5</v>
      </c>
      <c r="AI2086">
        <v>1</v>
      </c>
      <c r="AJ2086">
        <v>1</v>
      </c>
      <c r="AK2086">
        <v>1</v>
      </c>
      <c r="AL2086">
        <v>0</v>
      </c>
      <c r="AM2086" s="1">
        <f>(AI2086+AK2086+AJ2086)*(0.75+0.25*AL2086)</f>
        <v>2.25</v>
      </c>
      <c r="AN2086">
        <v>0</v>
      </c>
      <c r="AO2086">
        <v>0</v>
      </c>
      <c r="AP2086">
        <v>0</v>
      </c>
      <c r="AQ2086">
        <v>0</v>
      </c>
      <c r="AR2086">
        <v>2</v>
      </c>
      <c r="AS2086">
        <f>IF(AR2086&gt;0.75,AR2086,0)</f>
        <v>2</v>
      </c>
      <c r="AT2086">
        <v>0</v>
      </c>
      <c r="AU2086">
        <v>0</v>
      </c>
      <c r="AV2086">
        <v>0</v>
      </c>
      <c r="AW2086">
        <v>0</v>
      </c>
      <c r="AX2086">
        <v>1</v>
      </c>
      <c r="AY2086">
        <v>41636.699999999997</v>
      </c>
    </row>
    <row r="2087" spans="1:51" ht="12.75" customHeight="1" x14ac:dyDescent="0.2">
      <c r="A2087" t="s">
        <v>73</v>
      </c>
      <c r="B2087">
        <v>2014</v>
      </c>
      <c r="D2087">
        <v>4</v>
      </c>
      <c r="E2087">
        <v>0</v>
      </c>
      <c r="F2087">
        <v>0</v>
      </c>
      <c r="G2087">
        <v>1</v>
      </c>
      <c r="H2087">
        <v>0</v>
      </c>
      <c r="I2087" s="1">
        <f>G2087+H2087</f>
        <v>1</v>
      </c>
      <c r="J2087">
        <v>0</v>
      </c>
      <c r="K2087">
        <v>1</v>
      </c>
      <c r="L2087">
        <v>0</v>
      </c>
      <c r="M2087">
        <v>0</v>
      </c>
      <c r="N2087">
        <v>1</v>
      </c>
      <c r="O2087">
        <v>1</v>
      </c>
      <c r="P2087">
        <v>1</v>
      </c>
      <c r="Q2087">
        <v>1</v>
      </c>
      <c r="R2087">
        <v>0</v>
      </c>
      <c r="S2087">
        <v>0</v>
      </c>
      <c r="T2087">
        <v>1</v>
      </c>
      <c r="U2087">
        <v>1</v>
      </c>
      <c r="V2087">
        <v>0</v>
      </c>
      <c r="W2087">
        <v>1</v>
      </c>
      <c r="X2087">
        <v>1</v>
      </c>
      <c r="Y2087">
        <v>1</v>
      </c>
      <c r="Z2087">
        <v>1</v>
      </c>
      <c r="AA2087">
        <v>0</v>
      </c>
      <c r="AB2087">
        <v>0</v>
      </c>
      <c r="AC2087">
        <v>300657</v>
      </c>
      <c r="AD2087">
        <f>AC2087/AY2087</f>
        <v>0.62875803051596069</v>
      </c>
      <c r="AE2087">
        <v>1457.634</v>
      </c>
      <c r="AF2087">
        <f>AE2087/AY2087</f>
        <v>3.0483211202569764E-3</v>
      </c>
      <c r="AG2087">
        <f>LN(AE2087+1)/LN(AY2087)</f>
        <v>0.55707323453602731</v>
      </c>
      <c r="AH2087">
        <v>0.5</v>
      </c>
      <c r="AI2087">
        <v>0</v>
      </c>
      <c r="AJ2087">
        <v>0</v>
      </c>
      <c r="AK2087">
        <v>1</v>
      </c>
      <c r="AL2087">
        <v>1</v>
      </c>
      <c r="AM2087" s="1">
        <f>(AI2087+AK2087+AJ2087)*(0.75+0.25*AL2087)</f>
        <v>1</v>
      </c>
      <c r="AN2087">
        <v>0</v>
      </c>
      <c r="AO2087">
        <v>0</v>
      </c>
      <c r="AP2087">
        <v>0</v>
      </c>
      <c r="AQ2087">
        <v>0</v>
      </c>
      <c r="AR2087">
        <v>2</v>
      </c>
      <c r="AS2087">
        <f>IF(AR2087&gt;0.75,AR2087,0)</f>
        <v>2</v>
      </c>
      <c r="AT2087">
        <v>0</v>
      </c>
      <c r="AU2087">
        <v>0</v>
      </c>
      <c r="AV2087">
        <v>0</v>
      </c>
      <c r="AW2087">
        <v>0</v>
      </c>
      <c r="AX2087">
        <v>1</v>
      </c>
      <c r="AY2087">
        <v>478176</v>
      </c>
    </row>
    <row r="2088" spans="1:51" ht="12.75" customHeight="1" x14ac:dyDescent="0.2">
      <c r="A2088" t="s">
        <v>74</v>
      </c>
      <c r="B2088">
        <v>2014</v>
      </c>
      <c r="D2088">
        <v>4</v>
      </c>
      <c r="E2088">
        <v>0</v>
      </c>
      <c r="F2088">
        <v>0</v>
      </c>
      <c r="G2088">
        <v>1</v>
      </c>
      <c r="H2088">
        <v>1</v>
      </c>
      <c r="I2088" s="1">
        <f>G2088+H2088</f>
        <v>2</v>
      </c>
      <c r="J2088">
        <v>0</v>
      </c>
      <c r="K2088">
        <v>1</v>
      </c>
      <c r="L2088">
        <v>0</v>
      </c>
      <c r="M2088">
        <v>0</v>
      </c>
      <c r="N2088">
        <v>0</v>
      </c>
      <c r="O2088">
        <v>1</v>
      </c>
      <c r="P2088">
        <v>1</v>
      </c>
      <c r="Q2088">
        <v>1</v>
      </c>
      <c r="R2088">
        <v>0</v>
      </c>
      <c r="S2088">
        <v>0</v>
      </c>
      <c r="T2088">
        <v>0</v>
      </c>
      <c r="U2088">
        <v>1</v>
      </c>
      <c r="V2088">
        <v>0</v>
      </c>
      <c r="W2088">
        <v>1</v>
      </c>
      <c r="X2088">
        <v>0</v>
      </c>
      <c r="Y2088">
        <v>1</v>
      </c>
      <c r="Z2088">
        <v>1</v>
      </c>
      <c r="AA2088">
        <v>0</v>
      </c>
      <c r="AB2088">
        <v>0</v>
      </c>
      <c r="AC2088">
        <v>167683</v>
      </c>
      <c r="AD2088">
        <f>AC2088/AY2088</f>
        <v>0.98980579658815893</v>
      </c>
      <c r="AE2088">
        <v>111.373</v>
      </c>
      <c r="AF2088">
        <f>AE2088/AY2088</f>
        <v>6.5741691753733547E-4</v>
      </c>
      <c r="AG2088">
        <f>LN(AE2088+1)/LN(AY2088)</f>
        <v>0.39217553668977534</v>
      </c>
      <c r="AH2088">
        <v>1</v>
      </c>
      <c r="AI2088">
        <v>0</v>
      </c>
      <c r="AJ2088">
        <v>1</v>
      </c>
      <c r="AK2088">
        <v>1</v>
      </c>
      <c r="AL2088">
        <v>0</v>
      </c>
      <c r="AM2088" s="1">
        <f>(AI2088+AK2088+AJ2088)*(0.75+0.25*AL2088)</f>
        <v>1.5</v>
      </c>
      <c r="AN2088">
        <v>0</v>
      </c>
      <c r="AO2088">
        <v>0</v>
      </c>
      <c r="AP2088">
        <v>0.75</v>
      </c>
      <c r="AQ2088">
        <v>0</v>
      </c>
      <c r="AR2088">
        <v>1</v>
      </c>
      <c r="AS2088">
        <f>IF(AR2088&gt;0.75,AR2088,0)</f>
        <v>1</v>
      </c>
      <c r="AT2088">
        <v>0</v>
      </c>
      <c r="AU2088">
        <v>0</v>
      </c>
      <c r="AV2088">
        <v>0.5</v>
      </c>
      <c r="AW2088">
        <v>0</v>
      </c>
      <c r="AX2088">
        <v>1</v>
      </c>
      <c r="AY2088">
        <v>169410</v>
      </c>
    </row>
    <row r="2089" spans="1:51" ht="12.75" customHeight="1" x14ac:dyDescent="0.2">
      <c r="A2089" t="s">
        <v>75</v>
      </c>
      <c r="B2089">
        <v>2014</v>
      </c>
      <c r="D2089">
        <v>8</v>
      </c>
      <c r="E2089">
        <v>0</v>
      </c>
      <c r="F2089">
        <v>0</v>
      </c>
      <c r="G2089">
        <v>1</v>
      </c>
      <c r="H2089">
        <v>1</v>
      </c>
      <c r="I2089" s="1">
        <f>G2089+H2089</f>
        <v>2</v>
      </c>
      <c r="J2089">
        <v>1</v>
      </c>
      <c r="K2089">
        <v>1</v>
      </c>
      <c r="L2089">
        <v>1</v>
      </c>
      <c r="M2089">
        <v>2</v>
      </c>
      <c r="N2089">
        <v>2</v>
      </c>
      <c r="O2089">
        <v>1</v>
      </c>
      <c r="P2089">
        <v>0</v>
      </c>
      <c r="Q2089">
        <v>1</v>
      </c>
      <c r="R2089">
        <v>2</v>
      </c>
      <c r="S2089">
        <v>1</v>
      </c>
      <c r="T2089">
        <v>1</v>
      </c>
      <c r="U2089">
        <v>1</v>
      </c>
      <c r="V2089">
        <v>1</v>
      </c>
      <c r="W2089">
        <v>0</v>
      </c>
      <c r="X2089">
        <v>0</v>
      </c>
      <c r="Y2089">
        <v>1</v>
      </c>
      <c r="Z2089">
        <v>1</v>
      </c>
      <c r="AA2089">
        <v>1</v>
      </c>
      <c r="AB2089">
        <v>0</v>
      </c>
      <c r="AC2089">
        <v>993</v>
      </c>
      <c r="AD2089">
        <f>AC2089/AY2089</f>
        <v>6.2155733600400597E-3</v>
      </c>
      <c r="AE2089">
        <v>0</v>
      </c>
      <c r="AF2089">
        <f>AE2089/AY2089</f>
        <v>0</v>
      </c>
      <c r="AG2089">
        <f>LN(AE2089+1)/LN(AY2089)</f>
        <v>0</v>
      </c>
      <c r="AH2089">
        <v>1</v>
      </c>
      <c r="AI2089">
        <v>0</v>
      </c>
      <c r="AJ2089">
        <v>1</v>
      </c>
      <c r="AK2089">
        <v>1</v>
      </c>
      <c r="AL2089">
        <v>0</v>
      </c>
      <c r="AM2089" s="1">
        <f>(AI2089+AK2089+AJ2089)*(0.75+0.25*AL2089)</f>
        <v>1.5</v>
      </c>
      <c r="AN2089">
        <v>0</v>
      </c>
      <c r="AO2089">
        <v>1</v>
      </c>
      <c r="AP2089">
        <v>0</v>
      </c>
      <c r="AQ2089">
        <v>1</v>
      </c>
      <c r="AR2089">
        <v>0</v>
      </c>
      <c r="AS2089">
        <f>IF(AR2089&gt;0.75,AR2089,0)</f>
        <v>0</v>
      </c>
      <c r="AT2089">
        <v>0</v>
      </c>
      <c r="AU2089">
        <v>0</v>
      </c>
      <c r="AV2089">
        <v>1</v>
      </c>
      <c r="AW2089">
        <v>0</v>
      </c>
      <c r="AX2089">
        <v>1</v>
      </c>
      <c r="AY2089">
        <v>159760</v>
      </c>
    </row>
    <row r="2090" spans="1:51" ht="12.75" customHeight="1" x14ac:dyDescent="0.2">
      <c r="A2090" t="s">
        <v>76</v>
      </c>
      <c r="B2090">
        <v>2014</v>
      </c>
      <c r="D2090">
        <v>4</v>
      </c>
      <c r="E2090">
        <v>0</v>
      </c>
      <c r="F2090">
        <v>0</v>
      </c>
      <c r="G2090">
        <v>1</v>
      </c>
      <c r="H2090">
        <v>0</v>
      </c>
      <c r="I2090" s="1">
        <f>G2090+H2090</f>
        <v>1</v>
      </c>
      <c r="J2090">
        <v>0</v>
      </c>
      <c r="K2090">
        <v>1</v>
      </c>
      <c r="L2090">
        <v>1</v>
      </c>
      <c r="M2090">
        <v>0</v>
      </c>
      <c r="N2090">
        <v>2</v>
      </c>
      <c r="O2090">
        <v>1</v>
      </c>
      <c r="P2090">
        <v>1</v>
      </c>
      <c r="Q2090">
        <v>1</v>
      </c>
      <c r="R2090">
        <v>0</v>
      </c>
      <c r="S2090">
        <v>1</v>
      </c>
      <c r="T2090">
        <v>0</v>
      </c>
      <c r="U2090">
        <v>0</v>
      </c>
      <c r="V2090">
        <v>0</v>
      </c>
      <c r="W2090">
        <v>1</v>
      </c>
      <c r="X2090">
        <v>1</v>
      </c>
      <c r="Y2090">
        <v>1</v>
      </c>
      <c r="Z2090">
        <v>1</v>
      </c>
      <c r="AA2090">
        <v>0</v>
      </c>
      <c r="AB2090">
        <v>0</v>
      </c>
      <c r="AC2090" s="9">
        <v>1500000</v>
      </c>
      <c r="AD2090">
        <f>AC2090/AY2090</f>
        <v>2.5014633560632968</v>
      </c>
      <c r="AE2090">
        <v>3069.078</v>
      </c>
      <c r="AF2090">
        <f>AE2090/AY2090</f>
        <v>5.1181241026000213E-3</v>
      </c>
      <c r="AG2090">
        <f>LN(AE2090+1)/LN(AY2090)</f>
        <v>0.60353262456313195</v>
      </c>
      <c r="AH2090">
        <v>1</v>
      </c>
      <c r="AI2090">
        <v>0</v>
      </c>
      <c r="AJ2090">
        <v>1</v>
      </c>
      <c r="AK2090">
        <v>1</v>
      </c>
      <c r="AL2090">
        <v>1</v>
      </c>
      <c r="AM2090" s="1">
        <f>(AI2090+AK2090+AJ2090)*(0.75+0.25*AL2090)</f>
        <v>2</v>
      </c>
      <c r="AN2090">
        <v>0</v>
      </c>
      <c r="AO2090">
        <v>0</v>
      </c>
      <c r="AP2090">
        <v>0.5</v>
      </c>
      <c r="AQ2090">
        <v>1</v>
      </c>
      <c r="AR2090">
        <v>0</v>
      </c>
      <c r="AS2090">
        <f>IF(AR2090&gt;0.75,AR2090,0)</f>
        <v>0</v>
      </c>
      <c r="AT2090">
        <v>0</v>
      </c>
      <c r="AU2090">
        <v>0.5</v>
      </c>
      <c r="AV2090">
        <v>0</v>
      </c>
      <c r="AW2090">
        <v>0</v>
      </c>
      <c r="AX2090">
        <v>1</v>
      </c>
      <c r="AY2090">
        <v>599649</v>
      </c>
    </row>
    <row r="2091" spans="1:51" ht="12.75" customHeight="1" x14ac:dyDescent="0.2">
      <c r="A2091" t="s">
        <v>77</v>
      </c>
      <c r="B2091">
        <v>2014</v>
      </c>
      <c r="D2091">
        <v>5</v>
      </c>
      <c r="E2091">
        <v>0</v>
      </c>
      <c r="F2091">
        <v>0</v>
      </c>
      <c r="G2091">
        <v>1</v>
      </c>
      <c r="H2091">
        <v>1</v>
      </c>
      <c r="I2091" s="1">
        <f>G2091+H2091</f>
        <v>2</v>
      </c>
      <c r="J2091">
        <v>0</v>
      </c>
      <c r="K2091">
        <v>1</v>
      </c>
      <c r="L2091">
        <v>1</v>
      </c>
      <c r="M2091">
        <v>0</v>
      </c>
      <c r="N2091">
        <v>2</v>
      </c>
      <c r="O2091">
        <v>1</v>
      </c>
      <c r="P2091">
        <v>0</v>
      </c>
      <c r="Q2091">
        <v>1</v>
      </c>
      <c r="R2091">
        <v>0</v>
      </c>
      <c r="S2091">
        <v>0</v>
      </c>
      <c r="T2091">
        <v>0</v>
      </c>
      <c r="U2091">
        <v>1</v>
      </c>
      <c r="V2091">
        <v>0</v>
      </c>
      <c r="W2091">
        <v>1</v>
      </c>
      <c r="X2091">
        <v>0</v>
      </c>
      <c r="Y2091">
        <v>1</v>
      </c>
      <c r="Z2091">
        <v>1</v>
      </c>
      <c r="AA2091">
        <v>0</v>
      </c>
      <c r="AB2091">
        <v>0</v>
      </c>
      <c r="AC2091">
        <v>252</v>
      </c>
      <c r="AD2091">
        <f>AC2091/AY2091</f>
        <v>5.0925654606851925E-3</v>
      </c>
      <c r="AE2091">
        <v>550.91200000000003</v>
      </c>
      <c r="AF2091">
        <f>AE2091/AY2091</f>
        <v>1.113315644078175E-2</v>
      </c>
      <c r="AG2091">
        <f>LN(AE2091+1)/LN(AY2091)</f>
        <v>0.58406452435127421</v>
      </c>
      <c r="AH2091">
        <v>0</v>
      </c>
      <c r="AI2091">
        <v>0</v>
      </c>
      <c r="AJ2091">
        <v>1</v>
      </c>
      <c r="AK2091">
        <v>1</v>
      </c>
      <c r="AL2091">
        <v>1</v>
      </c>
      <c r="AM2091" s="1">
        <f>(AI2091+AK2091+AJ2091)*(0.75+0.25*AL2091)</f>
        <v>2</v>
      </c>
      <c r="AN2091">
        <v>0</v>
      </c>
      <c r="AO2091">
        <v>0</v>
      </c>
      <c r="AP2091">
        <v>1</v>
      </c>
      <c r="AQ2091">
        <v>0</v>
      </c>
      <c r="AR2091">
        <v>0.5</v>
      </c>
      <c r="AS2091">
        <f>IF(AR2091&gt;0.75,AR2091,0)</f>
        <v>0</v>
      </c>
      <c r="AT2091">
        <v>0</v>
      </c>
      <c r="AU2091">
        <v>0</v>
      </c>
      <c r="AV2091">
        <v>0.5</v>
      </c>
      <c r="AW2091">
        <v>0</v>
      </c>
      <c r="AX2091">
        <v>1</v>
      </c>
      <c r="AY2091">
        <v>49483.9</v>
      </c>
    </row>
    <row r="2092" spans="1:51" ht="12.75" customHeight="1" x14ac:dyDescent="0.2">
      <c r="A2092" t="s">
        <v>78</v>
      </c>
      <c r="B2092">
        <v>2014</v>
      </c>
      <c r="D2092">
        <v>10</v>
      </c>
      <c r="E2092">
        <v>0</v>
      </c>
      <c r="F2092">
        <v>0</v>
      </c>
      <c r="G2092">
        <v>1</v>
      </c>
      <c r="H2092">
        <v>1</v>
      </c>
      <c r="I2092" s="1">
        <f>G2092+H2092</f>
        <v>2</v>
      </c>
      <c r="J2092">
        <v>0</v>
      </c>
      <c r="K2092">
        <v>1</v>
      </c>
      <c r="L2092">
        <v>0</v>
      </c>
      <c r="M2092">
        <v>0</v>
      </c>
      <c r="N2092">
        <v>2</v>
      </c>
      <c r="O2092">
        <v>1</v>
      </c>
      <c r="P2092">
        <v>1</v>
      </c>
      <c r="Q2092">
        <v>1</v>
      </c>
      <c r="R2092">
        <v>1</v>
      </c>
      <c r="S2092">
        <v>0</v>
      </c>
      <c r="T2092">
        <v>1</v>
      </c>
      <c r="U2092">
        <v>0</v>
      </c>
      <c r="V2092">
        <v>0</v>
      </c>
      <c r="W2092">
        <v>0</v>
      </c>
      <c r="X2092">
        <v>0</v>
      </c>
      <c r="Y2092">
        <v>0</v>
      </c>
      <c r="Z2092">
        <v>1</v>
      </c>
      <c r="AA2092">
        <v>0</v>
      </c>
      <c r="AB2092">
        <v>0</v>
      </c>
      <c r="AC2092">
        <v>41447</v>
      </c>
      <c r="AD2092">
        <f>AC2092/AY2092</f>
        <v>0.23971937211535124</v>
      </c>
      <c r="AE2092">
        <v>0</v>
      </c>
      <c r="AF2092">
        <f>AE2092/AY2092</f>
        <v>0</v>
      </c>
      <c r="AG2092">
        <f>LN(AE2092+1)/LN(AY2092)</f>
        <v>0</v>
      </c>
      <c r="AH2092">
        <v>1</v>
      </c>
      <c r="AI2092">
        <v>1</v>
      </c>
      <c r="AJ2092">
        <v>1</v>
      </c>
      <c r="AK2092">
        <v>1</v>
      </c>
      <c r="AL2092">
        <v>1</v>
      </c>
      <c r="AM2092" s="1">
        <f>(AI2092+AK2092+AJ2092)*(0.75+0.25*AL2092)</f>
        <v>3</v>
      </c>
      <c r="AN2092">
        <v>0</v>
      </c>
      <c r="AO2092">
        <v>0</v>
      </c>
      <c r="AP2092">
        <v>0.75</v>
      </c>
      <c r="AQ2092">
        <v>0</v>
      </c>
      <c r="AR2092">
        <v>2.25</v>
      </c>
      <c r="AS2092">
        <f>IF(AR2092&gt;0.75,AR2092,0)</f>
        <v>2.25</v>
      </c>
      <c r="AT2092">
        <v>0</v>
      </c>
      <c r="AU2092">
        <v>0</v>
      </c>
      <c r="AV2092">
        <v>-1</v>
      </c>
      <c r="AW2092">
        <v>0</v>
      </c>
      <c r="AX2092">
        <v>1</v>
      </c>
      <c r="AY2092">
        <v>172898</v>
      </c>
    </row>
    <row r="2093" spans="1:51" ht="12.75" customHeight="1" x14ac:dyDescent="0.2">
      <c r="A2093" t="s">
        <v>80</v>
      </c>
      <c r="B2093">
        <v>2014</v>
      </c>
      <c r="D2093">
        <v>5</v>
      </c>
      <c r="E2093">
        <v>0</v>
      </c>
      <c r="F2093">
        <v>0</v>
      </c>
      <c r="G2093">
        <v>1</v>
      </c>
      <c r="H2093">
        <v>0</v>
      </c>
      <c r="I2093" s="1">
        <f>G2093+H2093</f>
        <v>1</v>
      </c>
      <c r="J2093">
        <v>0</v>
      </c>
      <c r="K2093">
        <v>1</v>
      </c>
      <c r="L2093">
        <v>0</v>
      </c>
      <c r="M2093">
        <v>0</v>
      </c>
      <c r="N2093">
        <v>1</v>
      </c>
      <c r="O2093">
        <v>1</v>
      </c>
      <c r="P2093">
        <v>1</v>
      </c>
      <c r="Q2093">
        <v>1</v>
      </c>
      <c r="R2093">
        <v>2</v>
      </c>
      <c r="S2093">
        <v>0</v>
      </c>
      <c r="T2093">
        <v>0</v>
      </c>
      <c r="U2093">
        <v>1</v>
      </c>
      <c r="V2093">
        <v>1</v>
      </c>
      <c r="W2093">
        <v>0</v>
      </c>
      <c r="X2093">
        <v>1</v>
      </c>
      <c r="Y2093">
        <v>1</v>
      </c>
      <c r="Z2093">
        <v>1</v>
      </c>
      <c r="AA2093">
        <v>1</v>
      </c>
      <c r="AB2093">
        <v>0</v>
      </c>
      <c r="AC2093">
        <v>16158</v>
      </c>
      <c r="AD2093">
        <f>AC2093/AY2093</f>
        <v>0.42254294598050723</v>
      </c>
      <c r="AE2093">
        <v>100.509</v>
      </c>
      <c r="AF2093">
        <f>AE2093/AY2093</f>
        <v>2.6283803043418001E-3</v>
      </c>
      <c r="AG2093">
        <f>LN(AE2093+1)/LN(AY2093)</f>
        <v>0.43786082185819547</v>
      </c>
      <c r="AH2093">
        <v>1</v>
      </c>
      <c r="AI2093">
        <v>1</v>
      </c>
      <c r="AJ2093">
        <v>1</v>
      </c>
      <c r="AK2093">
        <v>1</v>
      </c>
      <c r="AL2093">
        <v>0</v>
      </c>
      <c r="AM2093" s="1">
        <f>(AI2093+AK2093+AJ2093)*(0.75+0.25*AL2093)</f>
        <v>2.25</v>
      </c>
      <c r="AN2093">
        <v>0</v>
      </c>
      <c r="AO2093">
        <v>0</v>
      </c>
      <c r="AP2093">
        <v>0</v>
      </c>
      <c r="AQ2093">
        <v>0</v>
      </c>
      <c r="AR2093">
        <v>2.25</v>
      </c>
      <c r="AS2093">
        <f>IF(AR2093&gt;0.75,AR2093,0)</f>
        <v>2.25</v>
      </c>
      <c r="AT2093">
        <v>0</v>
      </c>
      <c r="AU2093">
        <v>0</v>
      </c>
      <c r="AV2093">
        <v>0</v>
      </c>
      <c r="AW2093">
        <v>0</v>
      </c>
      <c r="AX2093">
        <v>1</v>
      </c>
      <c r="AY2093">
        <v>38239.9</v>
      </c>
    </row>
    <row r="2094" spans="1:51" ht="12.75" customHeight="1" x14ac:dyDescent="0.2">
      <c r="A2094" t="s">
        <v>81</v>
      </c>
      <c r="B2094">
        <v>2014</v>
      </c>
      <c r="D2094">
        <v>5</v>
      </c>
      <c r="E2094">
        <v>0</v>
      </c>
      <c r="F2094">
        <v>0</v>
      </c>
      <c r="G2094">
        <v>1</v>
      </c>
      <c r="H2094">
        <v>1</v>
      </c>
      <c r="I2094" s="1">
        <f>G2094+H2094</f>
        <v>2</v>
      </c>
      <c r="J2094">
        <v>1</v>
      </c>
      <c r="K2094">
        <v>1</v>
      </c>
      <c r="L2094">
        <v>1</v>
      </c>
      <c r="M2094">
        <v>0</v>
      </c>
      <c r="N2094">
        <v>2</v>
      </c>
      <c r="O2094">
        <v>1</v>
      </c>
      <c r="P2094">
        <v>1</v>
      </c>
      <c r="Q2094">
        <v>1</v>
      </c>
      <c r="R2094">
        <v>0</v>
      </c>
      <c r="S2094">
        <v>0</v>
      </c>
      <c r="T2094">
        <v>0</v>
      </c>
      <c r="U2094">
        <v>1</v>
      </c>
      <c r="V2094">
        <v>0</v>
      </c>
      <c r="W2094">
        <v>0</v>
      </c>
      <c r="X2094">
        <v>0</v>
      </c>
      <c r="Y2094">
        <v>0</v>
      </c>
      <c r="Z2094">
        <v>1</v>
      </c>
      <c r="AA2094">
        <v>0</v>
      </c>
      <c r="AB2094">
        <v>0</v>
      </c>
      <c r="AC2094">
        <v>8766</v>
      </c>
      <c r="AD2094">
        <f>AC2094/AY2094</f>
        <v>3.4135779873675026E-2</v>
      </c>
      <c r="AE2094">
        <v>0</v>
      </c>
      <c r="AF2094">
        <f>AE2094/AY2094</f>
        <v>0</v>
      </c>
      <c r="AG2094">
        <f>LN(AE2094+1)/LN(AY2094)</f>
        <v>0</v>
      </c>
      <c r="AH2094">
        <v>0.5</v>
      </c>
      <c r="AI2094">
        <v>1</v>
      </c>
      <c r="AJ2094">
        <v>1</v>
      </c>
      <c r="AK2094">
        <v>1</v>
      </c>
      <c r="AL2094">
        <v>1</v>
      </c>
      <c r="AM2094" s="1">
        <f>(AI2094+AK2094+AJ2094)*(0.75+0.25*AL2094)</f>
        <v>3</v>
      </c>
      <c r="AN2094">
        <v>0</v>
      </c>
      <c r="AO2094">
        <v>0</v>
      </c>
      <c r="AP2094">
        <v>0.75</v>
      </c>
      <c r="AQ2094">
        <v>0</v>
      </c>
      <c r="AR2094">
        <v>0.5</v>
      </c>
      <c r="AS2094">
        <f>IF(AR2094&gt;0.75,AR2094,0)</f>
        <v>0</v>
      </c>
      <c r="AT2094">
        <v>0</v>
      </c>
      <c r="AU2094">
        <v>0</v>
      </c>
      <c r="AV2094">
        <v>0</v>
      </c>
      <c r="AW2094">
        <v>1</v>
      </c>
      <c r="AX2094">
        <v>1</v>
      </c>
      <c r="AY2094">
        <v>256798</v>
      </c>
    </row>
    <row r="2095" spans="1:51" ht="12.75" customHeight="1" x14ac:dyDescent="0.2">
      <c r="A2095" t="s">
        <v>82</v>
      </c>
      <c r="B2095">
        <v>2014</v>
      </c>
      <c r="D2095">
        <v>6</v>
      </c>
      <c r="E2095">
        <v>1</v>
      </c>
      <c r="F2095">
        <v>0</v>
      </c>
      <c r="G2095">
        <v>1</v>
      </c>
      <c r="H2095">
        <v>1</v>
      </c>
      <c r="I2095" s="1">
        <f>G2095+H2095</f>
        <v>2</v>
      </c>
      <c r="J2095">
        <v>0</v>
      </c>
      <c r="K2095">
        <v>1</v>
      </c>
      <c r="L2095">
        <v>0</v>
      </c>
      <c r="M2095">
        <v>0</v>
      </c>
      <c r="N2095">
        <v>0</v>
      </c>
      <c r="O2095">
        <v>1</v>
      </c>
      <c r="P2095">
        <v>0</v>
      </c>
      <c r="Q2095">
        <v>1</v>
      </c>
      <c r="R2095">
        <v>0</v>
      </c>
      <c r="S2095">
        <v>0</v>
      </c>
      <c r="T2095">
        <v>1</v>
      </c>
      <c r="U2095">
        <v>0</v>
      </c>
      <c r="V2095">
        <v>0</v>
      </c>
      <c r="W2095">
        <v>0</v>
      </c>
      <c r="X2095">
        <v>0</v>
      </c>
      <c r="Y2095">
        <v>1</v>
      </c>
      <c r="Z2095">
        <v>1</v>
      </c>
      <c r="AA2095">
        <v>0</v>
      </c>
      <c r="AB2095">
        <v>0</v>
      </c>
      <c r="AC2095">
        <v>61381</v>
      </c>
      <c r="AD2095">
        <f>AC2095/AY2095</f>
        <v>5.1150833333333333E-2</v>
      </c>
      <c r="AE2095">
        <v>0</v>
      </c>
      <c r="AF2095">
        <f>AE2095/AY2095</f>
        <v>0</v>
      </c>
      <c r="AG2095">
        <f>LN(AE2095+1)/LN(AY2095)</f>
        <v>0</v>
      </c>
      <c r="AH2095">
        <v>1</v>
      </c>
      <c r="AI2095">
        <v>1</v>
      </c>
      <c r="AJ2095">
        <v>1</v>
      </c>
      <c r="AK2095">
        <v>1</v>
      </c>
      <c r="AL2095">
        <v>0</v>
      </c>
      <c r="AM2095" s="1">
        <f>(AI2095+AK2095+AJ2095)*(0.75+0.25*AL2095)</f>
        <v>2.25</v>
      </c>
      <c r="AN2095">
        <v>0</v>
      </c>
      <c r="AO2095">
        <v>0</v>
      </c>
      <c r="AP2095">
        <v>0.5</v>
      </c>
      <c r="AQ2095">
        <v>0</v>
      </c>
      <c r="AR2095">
        <v>0.5</v>
      </c>
      <c r="AS2095">
        <f>IF(AR2095&gt;0.75,AR2095,0)</f>
        <v>0</v>
      </c>
      <c r="AT2095">
        <v>0</v>
      </c>
      <c r="AU2095">
        <v>0</v>
      </c>
      <c r="AV2095">
        <v>1</v>
      </c>
      <c r="AW2095">
        <v>0</v>
      </c>
      <c r="AX2095">
        <v>1</v>
      </c>
      <c r="AY2095" s="9">
        <v>1200000</v>
      </c>
    </row>
    <row r="2096" spans="1:51" ht="12.75" customHeight="1" x14ac:dyDescent="0.2">
      <c r="A2096" t="s">
        <v>83</v>
      </c>
      <c r="B2096">
        <v>2014</v>
      </c>
      <c r="D2096">
        <v>5</v>
      </c>
      <c r="E2096">
        <v>0</v>
      </c>
      <c r="F2096">
        <v>1</v>
      </c>
      <c r="G2096">
        <v>1</v>
      </c>
      <c r="H2096">
        <v>0</v>
      </c>
      <c r="I2096" s="1">
        <f>G2096+H2096</f>
        <v>1</v>
      </c>
      <c r="J2096">
        <v>0</v>
      </c>
      <c r="K2096">
        <v>1</v>
      </c>
      <c r="L2096">
        <v>0</v>
      </c>
      <c r="M2096">
        <v>0</v>
      </c>
      <c r="N2096">
        <v>2</v>
      </c>
      <c r="O2096">
        <v>1</v>
      </c>
      <c r="P2096">
        <v>1</v>
      </c>
      <c r="Q2096">
        <v>1</v>
      </c>
      <c r="R2096">
        <v>0</v>
      </c>
      <c r="S2096">
        <v>1</v>
      </c>
      <c r="T2096">
        <v>0</v>
      </c>
      <c r="U2096">
        <v>1</v>
      </c>
      <c r="V2096">
        <v>1</v>
      </c>
      <c r="W2096">
        <v>0</v>
      </c>
      <c r="X2096">
        <v>0</v>
      </c>
      <c r="Y2096">
        <v>0</v>
      </c>
      <c r="Z2096">
        <v>0</v>
      </c>
      <c r="AA2096">
        <v>0</v>
      </c>
      <c r="AB2096">
        <v>0</v>
      </c>
      <c r="AC2096">
        <v>0</v>
      </c>
      <c r="AD2096">
        <f>AC2096/AY2096</f>
        <v>0</v>
      </c>
      <c r="AE2096">
        <v>0</v>
      </c>
      <c r="AF2096">
        <f>AE2096/AY2096</f>
        <v>0</v>
      </c>
      <c r="AG2096">
        <f>LN(AE2096+1)/LN(AY2096)</f>
        <v>0</v>
      </c>
      <c r="AH2096">
        <v>1</v>
      </c>
      <c r="AI2096">
        <v>0</v>
      </c>
      <c r="AJ2096">
        <v>1</v>
      </c>
      <c r="AK2096">
        <v>1</v>
      </c>
      <c r="AL2096">
        <v>0</v>
      </c>
      <c r="AM2096" s="1">
        <f>(AI2096+AK2096+AJ2096)*(0.75+0.25*AL2096)</f>
        <v>1.5</v>
      </c>
      <c r="AN2096">
        <v>0</v>
      </c>
      <c r="AO2096">
        <v>0</v>
      </c>
      <c r="AP2096">
        <v>0.25</v>
      </c>
      <c r="AQ2096">
        <v>1</v>
      </c>
      <c r="AR2096">
        <v>0.5</v>
      </c>
      <c r="AS2096">
        <f>IF(AR2096&gt;0.75,AR2096,0)</f>
        <v>0</v>
      </c>
      <c r="AT2096">
        <v>0</v>
      </c>
      <c r="AU2096">
        <v>0</v>
      </c>
      <c r="AV2096">
        <v>1</v>
      </c>
      <c r="AW2096">
        <v>1</v>
      </c>
      <c r="AX2096">
        <v>1</v>
      </c>
      <c r="AY2096">
        <v>107502</v>
      </c>
    </row>
    <row r="2097" spans="1:51" ht="12.75" customHeight="1" x14ac:dyDescent="0.2">
      <c r="A2097" t="s">
        <v>84</v>
      </c>
      <c r="B2097">
        <v>2014</v>
      </c>
      <c r="D2097">
        <v>4</v>
      </c>
      <c r="E2097">
        <v>0</v>
      </c>
      <c r="F2097">
        <v>1</v>
      </c>
      <c r="G2097">
        <v>1</v>
      </c>
      <c r="H2097">
        <v>0</v>
      </c>
      <c r="I2097" s="1">
        <f>G2097+H2097</f>
        <v>1</v>
      </c>
      <c r="J2097">
        <v>1</v>
      </c>
      <c r="K2097">
        <v>1</v>
      </c>
      <c r="L2097">
        <v>0</v>
      </c>
      <c r="M2097">
        <v>2</v>
      </c>
      <c r="N2097">
        <v>2</v>
      </c>
      <c r="O2097">
        <v>1</v>
      </c>
      <c r="P2097">
        <v>1</v>
      </c>
      <c r="Q2097">
        <v>1</v>
      </c>
      <c r="R2097">
        <v>2</v>
      </c>
      <c r="S2097">
        <v>0</v>
      </c>
      <c r="T2097">
        <v>0</v>
      </c>
      <c r="U2097">
        <v>0</v>
      </c>
      <c r="V2097">
        <v>0</v>
      </c>
      <c r="W2097">
        <v>0</v>
      </c>
      <c r="X2097">
        <v>0</v>
      </c>
      <c r="Y2097">
        <v>0</v>
      </c>
      <c r="Z2097">
        <v>1</v>
      </c>
      <c r="AA2097">
        <v>0</v>
      </c>
      <c r="AB2097">
        <v>0</v>
      </c>
      <c r="AC2097">
        <v>41</v>
      </c>
      <c r="AD2097">
        <f>AC2097/AY2097</f>
        <v>1.4177285222773562E-3</v>
      </c>
      <c r="AE2097">
        <v>0</v>
      </c>
      <c r="AF2097">
        <f>AE2097/AY2097</f>
        <v>0</v>
      </c>
      <c r="AG2097">
        <f>LN(AE2097+1)/LN(AY2097)</f>
        <v>0</v>
      </c>
      <c r="AH2097">
        <v>1</v>
      </c>
      <c r="AI2097">
        <v>0</v>
      </c>
      <c r="AJ2097">
        <v>0</v>
      </c>
      <c r="AK2097">
        <v>1</v>
      </c>
      <c r="AL2097">
        <v>1</v>
      </c>
      <c r="AM2097" s="1">
        <f>(AI2097+AK2097+AJ2097)*(0.75+0.25*AL2097)</f>
        <v>1</v>
      </c>
      <c r="AN2097">
        <v>0</v>
      </c>
      <c r="AO2097">
        <v>1</v>
      </c>
      <c r="AP2097">
        <v>0</v>
      </c>
      <c r="AQ2097">
        <v>0</v>
      </c>
      <c r="AR2097">
        <v>0</v>
      </c>
      <c r="AS2097">
        <f>IF(AR2097&gt;0.75,AR2097,0)</f>
        <v>0</v>
      </c>
      <c r="AT2097">
        <v>0</v>
      </c>
      <c r="AU2097">
        <v>0.5</v>
      </c>
      <c r="AV2097">
        <v>0</v>
      </c>
      <c r="AW2097">
        <v>1</v>
      </c>
      <c r="AX2097">
        <v>1</v>
      </c>
      <c r="AY2097">
        <v>28919.5</v>
      </c>
    </row>
    <row r="2098" spans="1:51" ht="12.75" customHeight="1" x14ac:dyDescent="0.2">
      <c r="A2098" t="s">
        <v>85</v>
      </c>
      <c r="B2098">
        <v>2014</v>
      </c>
      <c r="D2098">
        <v>8</v>
      </c>
      <c r="E2098">
        <v>0</v>
      </c>
      <c r="F2098">
        <v>0</v>
      </c>
      <c r="G2098">
        <v>1</v>
      </c>
      <c r="H2098">
        <v>0</v>
      </c>
      <c r="I2098" s="1">
        <f>G2098+H2098</f>
        <v>1</v>
      </c>
      <c r="J2098">
        <v>1</v>
      </c>
      <c r="K2098">
        <v>1</v>
      </c>
      <c r="L2098">
        <v>0</v>
      </c>
      <c r="M2098">
        <v>0</v>
      </c>
      <c r="N2098">
        <v>2</v>
      </c>
      <c r="O2098">
        <v>0</v>
      </c>
      <c r="P2098">
        <v>1</v>
      </c>
      <c r="Q2098">
        <v>1</v>
      </c>
      <c r="R2098">
        <v>2</v>
      </c>
      <c r="S2098">
        <v>0</v>
      </c>
      <c r="T2098">
        <v>1</v>
      </c>
      <c r="U2098">
        <v>1</v>
      </c>
      <c r="V2098">
        <v>0</v>
      </c>
      <c r="W2098">
        <v>0</v>
      </c>
      <c r="X2098">
        <v>0</v>
      </c>
      <c r="Y2098">
        <v>1</v>
      </c>
      <c r="Z2098">
        <v>1</v>
      </c>
      <c r="AA2098">
        <v>0</v>
      </c>
      <c r="AB2098">
        <v>0</v>
      </c>
      <c r="AC2098">
        <v>12887</v>
      </c>
      <c r="AD2098">
        <f>AC2098/AY2098</f>
        <v>3.1648616125150422E-2</v>
      </c>
      <c r="AE2098">
        <v>0</v>
      </c>
      <c r="AF2098">
        <f>AE2098/AY2098</f>
        <v>0</v>
      </c>
      <c r="AG2098">
        <f>LN(AE2098+1)/LN(AY2098)</f>
        <v>0</v>
      </c>
      <c r="AH2098">
        <v>0.5</v>
      </c>
      <c r="AI2098">
        <v>0</v>
      </c>
      <c r="AJ2098">
        <v>1</v>
      </c>
      <c r="AK2098">
        <v>1</v>
      </c>
      <c r="AL2098">
        <v>1</v>
      </c>
      <c r="AM2098" s="1">
        <f>(AI2098+AK2098+AJ2098)*(0.75+0.25*AL2098)</f>
        <v>2</v>
      </c>
      <c r="AN2098">
        <v>0</v>
      </c>
      <c r="AO2098">
        <v>0</v>
      </c>
      <c r="AP2098">
        <v>0.5</v>
      </c>
      <c r="AQ2098">
        <v>0.5</v>
      </c>
      <c r="AR2098">
        <v>0.5</v>
      </c>
      <c r="AS2098">
        <f>IF(AR2098&gt;0.75,AR2098,0)</f>
        <v>0</v>
      </c>
      <c r="AT2098">
        <v>0</v>
      </c>
      <c r="AU2098">
        <v>0</v>
      </c>
      <c r="AV2098">
        <v>0</v>
      </c>
      <c r="AW2098">
        <v>0.5</v>
      </c>
      <c r="AX2098">
        <v>1</v>
      </c>
      <c r="AY2098">
        <v>407190</v>
      </c>
    </row>
    <row r="2099" spans="1:51" ht="12.75" customHeight="1" x14ac:dyDescent="0.2">
      <c r="A2099" t="s">
        <v>86</v>
      </c>
      <c r="B2099">
        <v>2014</v>
      </c>
      <c r="D2099">
        <v>6</v>
      </c>
      <c r="E2099">
        <v>0</v>
      </c>
      <c r="F2099">
        <v>1</v>
      </c>
      <c r="G2099">
        <v>1</v>
      </c>
      <c r="H2099">
        <v>1</v>
      </c>
      <c r="I2099" s="1">
        <f>G2099+H2099</f>
        <v>2</v>
      </c>
      <c r="J2099">
        <v>1</v>
      </c>
      <c r="K2099">
        <v>1</v>
      </c>
      <c r="L2099">
        <v>0</v>
      </c>
      <c r="M2099">
        <v>2</v>
      </c>
      <c r="N2099">
        <v>2</v>
      </c>
      <c r="O2099">
        <v>1</v>
      </c>
      <c r="P2099">
        <v>0</v>
      </c>
      <c r="Q2099">
        <v>1</v>
      </c>
      <c r="R2099">
        <v>0</v>
      </c>
      <c r="S2099">
        <v>0</v>
      </c>
      <c r="T2099">
        <v>1</v>
      </c>
      <c r="U2099">
        <v>1</v>
      </c>
      <c r="V2099">
        <v>1</v>
      </c>
      <c r="W2099">
        <v>0</v>
      </c>
      <c r="X2099">
        <v>0</v>
      </c>
      <c r="Y2099">
        <v>1</v>
      </c>
      <c r="Z2099">
        <v>1</v>
      </c>
      <c r="AA2099">
        <v>0</v>
      </c>
      <c r="AB2099">
        <v>0</v>
      </c>
      <c r="AC2099">
        <v>52320</v>
      </c>
      <c r="AD2099">
        <f>AC2099/AY2099</f>
        <v>0.15201171466424934</v>
      </c>
      <c r="AE2099">
        <v>0</v>
      </c>
      <c r="AF2099">
        <f>AE2099/AY2099</f>
        <v>0</v>
      </c>
      <c r="AG2099">
        <f>LN(AE2099+1)/LN(AY2099)</f>
        <v>0</v>
      </c>
      <c r="AH2099">
        <v>1</v>
      </c>
      <c r="AI2099">
        <v>0</v>
      </c>
      <c r="AJ2099">
        <v>1</v>
      </c>
      <c r="AK2099">
        <v>1</v>
      </c>
      <c r="AL2099">
        <v>0</v>
      </c>
      <c r="AM2099" s="1">
        <f>(AI2099+AK2099+AJ2099)*(0.75+0.25*AL2099)</f>
        <v>1.5</v>
      </c>
      <c r="AN2099">
        <v>0</v>
      </c>
      <c r="AO2099">
        <v>1</v>
      </c>
      <c r="AP2099">
        <v>0</v>
      </c>
      <c r="AQ2099">
        <v>1</v>
      </c>
      <c r="AR2099">
        <v>0</v>
      </c>
      <c r="AS2099">
        <f>IF(AR2099&gt;0.75,AR2099,0)</f>
        <v>0</v>
      </c>
      <c r="AT2099">
        <v>0</v>
      </c>
      <c r="AU2099">
        <v>0.5</v>
      </c>
      <c r="AV2099">
        <v>1</v>
      </c>
      <c r="AW2099">
        <v>0</v>
      </c>
      <c r="AX2099">
        <v>1</v>
      </c>
      <c r="AY2099">
        <v>344184</v>
      </c>
    </row>
    <row r="2100" spans="1:51" ht="12.75" customHeight="1" x14ac:dyDescent="0.2">
      <c r="A2100" t="s">
        <v>87</v>
      </c>
      <c r="B2100">
        <v>2014</v>
      </c>
      <c r="D2100">
        <v>8</v>
      </c>
      <c r="E2100">
        <v>0</v>
      </c>
      <c r="F2100">
        <v>0</v>
      </c>
      <c r="G2100">
        <v>1</v>
      </c>
      <c r="H2100">
        <v>1</v>
      </c>
      <c r="I2100" s="1">
        <v>2</v>
      </c>
      <c r="J2100">
        <v>1</v>
      </c>
      <c r="K2100">
        <v>1</v>
      </c>
      <c r="L2100">
        <v>1</v>
      </c>
      <c r="M2100">
        <v>2</v>
      </c>
      <c r="N2100">
        <v>2</v>
      </c>
      <c r="O2100">
        <v>0</v>
      </c>
      <c r="P2100">
        <v>1</v>
      </c>
      <c r="Q2100">
        <v>1</v>
      </c>
      <c r="R2100">
        <v>1</v>
      </c>
      <c r="S2100">
        <v>0</v>
      </c>
      <c r="T2100">
        <v>0</v>
      </c>
      <c r="U2100">
        <v>0</v>
      </c>
      <c r="V2100">
        <v>0</v>
      </c>
      <c r="W2100">
        <v>1</v>
      </c>
      <c r="X2100">
        <v>1</v>
      </c>
      <c r="Y2100">
        <v>1</v>
      </c>
      <c r="Z2100">
        <v>1</v>
      </c>
      <c r="AA2100">
        <v>1</v>
      </c>
      <c r="AB2100">
        <v>0</v>
      </c>
      <c r="AC2100">
        <v>54802</v>
      </c>
      <c r="AD2100">
        <f>AC2100/AY2100</f>
        <v>0.84509692044350548</v>
      </c>
      <c r="AE2100">
        <v>704.947</v>
      </c>
      <c r="AF2100">
        <f>AE2100/AY2100</f>
        <v>1.0870926951131125E-2</v>
      </c>
      <c r="AG2100">
        <f>LN(AE2100+1)/LN(AY2100)</f>
        <v>0.59202769858880355</v>
      </c>
      <c r="AH2100">
        <v>0</v>
      </c>
      <c r="AI2100">
        <v>0</v>
      </c>
      <c r="AJ2100">
        <v>1</v>
      </c>
      <c r="AK2100">
        <v>1</v>
      </c>
      <c r="AL2100">
        <v>1</v>
      </c>
      <c r="AM2100" s="1">
        <f>(AI2100+AK2100+AJ2100)*(0.75+0.25*AL2100)</f>
        <v>2</v>
      </c>
      <c r="AN2100">
        <v>0</v>
      </c>
      <c r="AO2100">
        <v>0</v>
      </c>
      <c r="AP2100">
        <v>0</v>
      </c>
      <c r="AQ2100">
        <v>0</v>
      </c>
      <c r="AR2100">
        <v>0</v>
      </c>
      <c r="AS2100">
        <f>IF(AR2100&gt;0.75,AR2100,0)</f>
        <v>0</v>
      </c>
      <c r="AT2100">
        <v>0</v>
      </c>
      <c r="AU2100">
        <v>0</v>
      </c>
      <c r="AV2100">
        <v>0</v>
      </c>
      <c r="AW2100">
        <v>0</v>
      </c>
      <c r="AX2100">
        <v>1</v>
      </c>
      <c r="AY2100">
        <v>64847</v>
      </c>
    </row>
    <row r="2101" spans="1:51" ht="12.75" customHeight="1" x14ac:dyDescent="0.2">
      <c r="A2101" t="s">
        <v>88</v>
      </c>
      <c r="B2101">
        <v>2014</v>
      </c>
      <c r="D2101">
        <v>8</v>
      </c>
      <c r="E2101">
        <v>0</v>
      </c>
      <c r="F2101">
        <v>0</v>
      </c>
      <c r="G2101">
        <v>1</v>
      </c>
      <c r="H2101">
        <v>1</v>
      </c>
      <c r="I2101" s="1">
        <f>G2101+H2101</f>
        <v>2</v>
      </c>
      <c r="J2101">
        <v>0</v>
      </c>
      <c r="K2101">
        <v>1</v>
      </c>
      <c r="L2101">
        <v>0</v>
      </c>
      <c r="M2101">
        <v>0</v>
      </c>
      <c r="N2101">
        <v>2</v>
      </c>
      <c r="O2101">
        <v>1</v>
      </c>
      <c r="P2101">
        <v>0</v>
      </c>
      <c r="Q2101">
        <v>1</v>
      </c>
      <c r="R2101">
        <v>2</v>
      </c>
      <c r="S2101">
        <v>0</v>
      </c>
      <c r="T2101">
        <v>0</v>
      </c>
      <c r="U2101">
        <v>1</v>
      </c>
      <c r="V2101">
        <v>1</v>
      </c>
      <c r="W2101">
        <v>0</v>
      </c>
      <c r="X2101">
        <v>0</v>
      </c>
      <c r="Y2101">
        <v>1</v>
      </c>
      <c r="Z2101">
        <v>1</v>
      </c>
      <c r="AA2101">
        <v>0</v>
      </c>
      <c r="AB2101">
        <v>0</v>
      </c>
      <c r="AC2101">
        <v>888</v>
      </c>
      <c r="AD2101">
        <f>AC2101/AY2101</f>
        <v>3.5570510124376615E-3</v>
      </c>
      <c r="AE2101">
        <v>0</v>
      </c>
      <c r="AF2101">
        <f>AE2101/AY2101</f>
        <v>0</v>
      </c>
      <c r="AG2101">
        <f>LN(AE2101+1)/LN(AY2101)</f>
        <v>0</v>
      </c>
      <c r="AH2101">
        <v>0.5</v>
      </c>
      <c r="AI2101">
        <v>0</v>
      </c>
      <c r="AJ2101">
        <v>1</v>
      </c>
      <c r="AK2101">
        <v>1</v>
      </c>
      <c r="AL2101">
        <v>1</v>
      </c>
      <c r="AM2101" s="1">
        <f>(AI2101+AK2101+AJ2101)*(0.75+0.25*AL2101)</f>
        <v>2</v>
      </c>
      <c r="AN2101">
        <v>0</v>
      </c>
      <c r="AO2101">
        <v>0</v>
      </c>
      <c r="AP2101">
        <v>0</v>
      </c>
      <c r="AQ2101">
        <v>0</v>
      </c>
      <c r="AR2101">
        <v>1.5</v>
      </c>
      <c r="AS2101">
        <f>IF(AR2101&gt;0.75,AR2101,0)</f>
        <v>1.5</v>
      </c>
      <c r="AT2101">
        <v>0</v>
      </c>
      <c r="AU2101">
        <v>0</v>
      </c>
      <c r="AV2101">
        <v>0</v>
      </c>
      <c r="AW2101">
        <v>0</v>
      </c>
      <c r="AX2101">
        <v>1</v>
      </c>
      <c r="AY2101">
        <v>249645</v>
      </c>
    </row>
    <row r="2102" spans="1:51" ht="12.75" customHeight="1" x14ac:dyDescent="0.2">
      <c r="A2102" t="s">
        <v>89</v>
      </c>
      <c r="B2102">
        <v>2014</v>
      </c>
      <c r="D2102">
        <v>4</v>
      </c>
      <c r="E2102">
        <v>0</v>
      </c>
      <c r="F2102">
        <v>0</v>
      </c>
      <c r="G2102">
        <v>1</v>
      </c>
      <c r="H2102">
        <v>0</v>
      </c>
      <c r="I2102" s="1">
        <f>G2102+H2102</f>
        <v>1</v>
      </c>
      <c r="J2102">
        <v>0</v>
      </c>
      <c r="K2102">
        <v>1</v>
      </c>
      <c r="L2102">
        <v>0</v>
      </c>
      <c r="M2102">
        <v>0</v>
      </c>
      <c r="N2102">
        <v>2</v>
      </c>
      <c r="O2102">
        <v>1</v>
      </c>
      <c r="P2102">
        <v>0</v>
      </c>
      <c r="Q2102">
        <v>1</v>
      </c>
      <c r="R2102">
        <v>0</v>
      </c>
      <c r="S2102">
        <v>0</v>
      </c>
      <c r="T2102">
        <v>1</v>
      </c>
      <c r="U2102">
        <v>1</v>
      </c>
      <c r="V2102">
        <v>0</v>
      </c>
      <c r="W2102">
        <v>0</v>
      </c>
      <c r="X2102">
        <v>0</v>
      </c>
      <c r="Y2102">
        <v>1</v>
      </c>
      <c r="Z2102">
        <v>1</v>
      </c>
      <c r="AA2102">
        <v>0</v>
      </c>
      <c r="AB2102">
        <v>0</v>
      </c>
      <c r="AC2102">
        <v>0</v>
      </c>
      <c r="AD2102">
        <f>AC2102/AY2102</f>
        <v>0</v>
      </c>
      <c r="AE2102">
        <v>0</v>
      </c>
      <c r="AF2102">
        <f>AE2102/AY2102</f>
        <v>0</v>
      </c>
      <c r="AG2102">
        <f>LN(AE2102+1)/LN(AY2102)</f>
        <v>0</v>
      </c>
      <c r="AH2102">
        <v>0.5</v>
      </c>
      <c r="AI2102">
        <v>1</v>
      </c>
      <c r="AJ2102">
        <v>1</v>
      </c>
      <c r="AK2102">
        <v>1</v>
      </c>
      <c r="AL2102">
        <v>1</v>
      </c>
      <c r="AM2102" s="1">
        <f>(AI2102+AK2102+AJ2102)*(0.75+0.25*AL2102)</f>
        <v>3</v>
      </c>
      <c r="AN2102">
        <v>0</v>
      </c>
      <c r="AO2102">
        <v>0</v>
      </c>
      <c r="AP2102">
        <v>0</v>
      </c>
      <c r="AQ2102">
        <v>1</v>
      </c>
      <c r="AR2102">
        <v>0</v>
      </c>
      <c r="AS2102">
        <f>IF(AR2102&gt;0.75,AR2102,0)</f>
        <v>0</v>
      </c>
      <c r="AT2102">
        <v>0</v>
      </c>
      <c r="AU2102">
        <v>0</v>
      </c>
      <c r="AV2102">
        <v>0</v>
      </c>
      <c r="AW2102">
        <v>0</v>
      </c>
      <c r="AX2102">
        <v>1</v>
      </c>
      <c r="AY2102">
        <v>31644</v>
      </c>
    </row>
    <row r="2103" spans="1:51" ht="12.75" customHeight="1" x14ac:dyDescent="0.2">
      <c r="A2103" t="s">
        <v>34</v>
      </c>
      <c r="B2103">
        <v>2015</v>
      </c>
      <c r="D2103">
        <v>4</v>
      </c>
      <c r="E2103">
        <v>0</v>
      </c>
      <c r="F2103">
        <v>0</v>
      </c>
      <c r="G2103">
        <v>1</v>
      </c>
      <c r="H2103">
        <v>1</v>
      </c>
      <c r="I2103" s="1">
        <f>G2103+H2103</f>
        <v>2</v>
      </c>
      <c r="J2103">
        <v>1</v>
      </c>
      <c r="K2103">
        <v>1</v>
      </c>
      <c r="L2103">
        <v>1</v>
      </c>
      <c r="M2103">
        <v>0</v>
      </c>
      <c r="N2103">
        <v>2</v>
      </c>
      <c r="O2103">
        <v>1</v>
      </c>
      <c r="P2103">
        <v>1</v>
      </c>
      <c r="Q2103">
        <v>1</v>
      </c>
      <c r="R2103">
        <v>0</v>
      </c>
      <c r="T2103">
        <v>1</v>
      </c>
      <c r="U2103">
        <v>0</v>
      </c>
      <c r="V2103">
        <v>0</v>
      </c>
      <c r="W2103">
        <v>0</v>
      </c>
      <c r="X2103">
        <v>0</v>
      </c>
      <c r="Y2103">
        <v>1</v>
      </c>
      <c r="Z2103">
        <v>1</v>
      </c>
      <c r="AA2103">
        <v>0</v>
      </c>
      <c r="AB2103">
        <v>0</v>
      </c>
      <c r="AC2103">
        <v>18</v>
      </c>
      <c r="AD2103">
        <f>AC2103/AY2103</f>
        <v>9.8625273274194694E-5</v>
      </c>
      <c r="AE2103">
        <v>0</v>
      </c>
      <c r="AF2103">
        <f>AE2103/AY2103</f>
        <v>0</v>
      </c>
      <c r="AG2103">
        <f>LN(AE2103+1)/LN(AY2103)</f>
        <v>0</v>
      </c>
      <c r="AH2103">
        <v>0.5</v>
      </c>
      <c r="AI2103">
        <v>1</v>
      </c>
      <c r="AJ2103">
        <v>1</v>
      </c>
      <c r="AK2103">
        <v>1</v>
      </c>
      <c r="AL2103">
        <v>0</v>
      </c>
      <c r="AM2103" s="1">
        <f>(AI2103+AK2103+AJ2103)*(0.75+0.25*AL2103)</f>
        <v>2.25</v>
      </c>
      <c r="AN2103">
        <v>0</v>
      </c>
      <c r="AO2103">
        <v>0</v>
      </c>
      <c r="AP2103">
        <v>1</v>
      </c>
      <c r="AQ2103">
        <v>0</v>
      </c>
      <c r="AR2103">
        <v>2.25</v>
      </c>
      <c r="AS2103">
        <f>IF(AR2103&gt;0.75,AR2103,0)</f>
        <v>2.25</v>
      </c>
      <c r="AT2103">
        <v>0</v>
      </c>
      <c r="AV2103">
        <v>-1</v>
      </c>
      <c r="AW2103">
        <v>0</v>
      </c>
      <c r="AX2103">
        <v>1</v>
      </c>
      <c r="AY2103">
        <v>182509</v>
      </c>
    </row>
    <row r="2104" spans="1:51" ht="12.75" customHeight="1" x14ac:dyDescent="0.2">
      <c r="A2104" t="s">
        <v>35</v>
      </c>
      <c r="B2104">
        <v>2015</v>
      </c>
      <c r="D2104">
        <v>5</v>
      </c>
      <c r="E2104">
        <v>0</v>
      </c>
      <c r="F2104">
        <v>0</v>
      </c>
      <c r="G2104">
        <v>1</v>
      </c>
      <c r="H2104">
        <v>1</v>
      </c>
      <c r="I2104" s="1">
        <f>G2104+H2104</f>
        <v>2</v>
      </c>
      <c r="J2104">
        <v>0</v>
      </c>
      <c r="K2104">
        <v>1</v>
      </c>
      <c r="L2104">
        <v>0</v>
      </c>
      <c r="M2104">
        <v>0</v>
      </c>
      <c r="N2104">
        <v>2</v>
      </c>
      <c r="O2104">
        <v>1</v>
      </c>
      <c r="P2104">
        <v>0</v>
      </c>
      <c r="Q2104">
        <v>1</v>
      </c>
      <c r="R2104">
        <v>0</v>
      </c>
      <c r="T2104">
        <v>1</v>
      </c>
      <c r="U2104">
        <v>1</v>
      </c>
      <c r="V2104">
        <v>0</v>
      </c>
      <c r="W2104">
        <v>0</v>
      </c>
      <c r="X2104">
        <v>0</v>
      </c>
      <c r="Y2104">
        <v>0</v>
      </c>
      <c r="Z2104">
        <v>1</v>
      </c>
      <c r="AA2104">
        <v>0</v>
      </c>
      <c r="AB2104">
        <v>0</v>
      </c>
      <c r="AC2104">
        <v>9165</v>
      </c>
      <c r="AD2104">
        <f>AC2104/AY2104</f>
        <v>0.22269144417770609</v>
      </c>
      <c r="AE2104">
        <v>0</v>
      </c>
      <c r="AF2104">
        <f>AE2104/AY2104</f>
        <v>0</v>
      </c>
      <c r="AG2104">
        <f>LN(AE2104+1)/LN(AY2104)</f>
        <v>0</v>
      </c>
      <c r="AH2104">
        <v>0.5</v>
      </c>
      <c r="AI2104">
        <v>1</v>
      </c>
      <c r="AJ2104">
        <v>1</v>
      </c>
      <c r="AK2104">
        <v>1</v>
      </c>
      <c r="AL2104">
        <v>1</v>
      </c>
      <c r="AM2104" s="1">
        <f>(AI2104+AK2104+AJ2104)*(0.75+0.25*AL2104)</f>
        <v>3</v>
      </c>
      <c r="AN2104">
        <v>0</v>
      </c>
      <c r="AO2104">
        <v>0</v>
      </c>
      <c r="AP2104">
        <v>0</v>
      </c>
      <c r="AQ2104">
        <v>1</v>
      </c>
      <c r="AR2104">
        <v>2</v>
      </c>
      <c r="AS2104">
        <f>IF(AR2104&gt;0.75,AR2104,0)</f>
        <v>2</v>
      </c>
      <c r="AT2104">
        <v>0</v>
      </c>
      <c r="AV2104">
        <v>0</v>
      </c>
      <c r="AW2104">
        <v>0</v>
      </c>
      <c r="AX2104">
        <v>1</v>
      </c>
      <c r="AY2104">
        <v>41155.599999999999</v>
      </c>
    </row>
    <row r="2105" spans="1:51" ht="12.75" customHeight="1" x14ac:dyDescent="0.2">
      <c r="A2105" t="s">
        <v>36</v>
      </c>
      <c r="B2105">
        <v>2015</v>
      </c>
      <c r="D2105">
        <v>12</v>
      </c>
      <c r="E2105">
        <v>0</v>
      </c>
      <c r="F2105">
        <v>0</v>
      </c>
      <c r="G2105">
        <v>1</v>
      </c>
      <c r="H2105">
        <v>0</v>
      </c>
      <c r="I2105" s="1">
        <f>G2105+H2105</f>
        <v>1</v>
      </c>
      <c r="J2105">
        <v>0</v>
      </c>
      <c r="K2105">
        <v>1</v>
      </c>
      <c r="L2105">
        <v>0</v>
      </c>
      <c r="M2105">
        <v>0</v>
      </c>
      <c r="N2105">
        <v>0</v>
      </c>
      <c r="O2105">
        <v>1</v>
      </c>
      <c r="P2105">
        <v>1</v>
      </c>
      <c r="Q2105">
        <v>1</v>
      </c>
      <c r="R2105">
        <v>0</v>
      </c>
      <c r="T2105">
        <v>1</v>
      </c>
      <c r="U2105">
        <v>1</v>
      </c>
      <c r="V2105">
        <v>0</v>
      </c>
      <c r="W2105">
        <v>0</v>
      </c>
      <c r="X2105">
        <v>0</v>
      </c>
      <c r="Y2105">
        <v>1</v>
      </c>
      <c r="Z2105">
        <v>1</v>
      </c>
      <c r="AA2105">
        <v>0</v>
      </c>
      <c r="AB2105">
        <v>0</v>
      </c>
      <c r="AC2105">
        <v>580</v>
      </c>
      <c r="AD2105">
        <f>AC2105/AY2105</f>
        <v>2.2030363918821906E-3</v>
      </c>
      <c r="AE2105">
        <v>0</v>
      </c>
      <c r="AF2105">
        <f>AE2105/AY2105</f>
        <v>0</v>
      </c>
      <c r="AG2105">
        <f>LN(AE2105+1)/LN(AY2105)</f>
        <v>0</v>
      </c>
      <c r="AH2105">
        <v>1</v>
      </c>
      <c r="AI2105">
        <v>0</v>
      </c>
      <c r="AJ2105">
        <v>1</v>
      </c>
      <c r="AK2105">
        <v>1</v>
      </c>
      <c r="AL2105">
        <v>1</v>
      </c>
      <c r="AM2105" s="1">
        <f>(AI2105+AK2105+AJ2105)*(0.75+0.25*AL2105)</f>
        <v>2</v>
      </c>
      <c r="AN2105">
        <v>0</v>
      </c>
      <c r="AO2105">
        <v>0</v>
      </c>
      <c r="AP2105">
        <v>0.75</v>
      </c>
      <c r="AQ2105">
        <v>0</v>
      </c>
      <c r="AR2105">
        <v>1.25</v>
      </c>
      <c r="AS2105">
        <f>IF(AR2105&gt;0.75,AR2105,0)</f>
        <v>1.25</v>
      </c>
      <c r="AT2105">
        <v>0</v>
      </c>
      <c r="AV2105">
        <v>0</v>
      </c>
      <c r="AW2105">
        <v>0</v>
      </c>
      <c r="AX2105">
        <v>1</v>
      </c>
      <c r="AY2105">
        <v>263273</v>
      </c>
    </row>
    <row r="2106" spans="1:51" ht="12.75" customHeight="1" x14ac:dyDescent="0.2">
      <c r="A2106" t="s">
        <v>38</v>
      </c>
      <c r="B2106">
        <v>2015</v>
      </c>
      <c r="D2106">
        <v>8</v>
      </c>
      <c r="E2106">
        <v>0</v>
      </c>
      <c r="F2106">
        <v>0</v>
      </c>
      <c r="G2106">
        <v>1</v>
      </c>
      <c r="H2106">
        <v>1</v>
      </c>
      <c r="I2106" s="1">
        <f>G2106+H2106</f>
        <v>2</v>
      </c>
      <c r="J2106">
        <v>0</v>
      </c>
      <c r="K2106">
        <v>1</v>
      </c>
      <c r="L2106">
        <v>0</v>
      </c>
      <c r="M2106">
        <v>0</v>
      </c>
      <c r="N2106">
        <v>2</v>
      </c>
      <c r="O2106">
        <v>0</v>
      </c>
      <c r="P2106">
        <v>1</v>
      </c>
      <c r="Q2106">
        <v>1</v>
      </c>
      <c r="R2106">
        <v>0</v>
      </c>
      <c r="T2106">
        <v>0</v>
      </c>
      <c r="U2106">
        <v>0</v>
      </c>
      <c r="V2106">
        <v>0</v>
      </c>
      <c r="W2106">
        <v>0</v>
      </c>
      <c r="X2106">
        <v>0</v>
      </c>
      <c r="Y2106">
        <v>1</v>
      </c>
      <c r="Z2106">
        <v>1</v>
      </c>
      <c r="AA2106">
        <v>0</v>
      </c>
      <c r="AB2106">
        <v>0</v>
      </c>
      <c r="AC2106">
        <v>47981</v>
      </c>
      <c r="AD2106">
        <f>AC2106/AY2106</f>
        <v>0.41803671467280029</v>
      </c>
      <c r="AE2106">
        <v>0</v>
      </c>
      <c r="AF2106">
        <f>AE2106/AY2106</f>
        <v>0</v>
      </c>
      <c r="AG2106">
        <f>LN(AE2106+1)/LN(AY2106)</f>
        <v>0</v>
      </c>
      <c r="AH2106">
        <v>1</v>
      </c>
      <c r="AI2106">
        <v>1</v>
      </c>
      <c r="AJ2106">
        <v>1</v>
      </c>
      <c r="AK2106">
        <v>1</v>
      </c>
      <c r="AL2106">
        <v>0</v>
      </c>
      <c r="AM2106" s="1">
        <f>(AI2106+AK2106+AJ2106)*(0.75+0.25*AL2106)</f>
        <v>2.25</v>
      </c>
      <c r="AN2106">
        <v>0</v>
      </c>
      <c r="AO2106">
        <v>0</v>
      </c>
      <c r="AP2106">
        <v>0.75</v>
      </c>
      <c r="AQ2106">
        <v>0</v>
      </c>
      <c r="AR2106">
        <v>1</v>
      </c>
      <c r="AS2106">
        <f>IF(AR2106&gt;0.75,AR2106,0)</f>
        <v>1</v>
      </c>
      <c r="AT2106">
        <v>0</v>
      </c>
      <c r="AV2106">
        <v>0</v>
      </c>
      <c r="AW2106">
        <v>2</v>
      </c>
      <c r="AX2106">
        <v>1</v>
      </c>
      <c r="AY2106">
        <v>114777</v>
      </c>
    </row>
    <row r="2107" spans="1:51" ht="12.75" customHeight="1" x14ac:dyDescent="0.2">
      <c r="A2107" t="s">
        <v>39</v>
      </c>
      <c r="B2107">
        <v>2015</v>
      </c>
      <c r="D2107">
        <v>5</v>
      </c>
      <c r="E2107">
        <v>1</v>
      </c>
      <c r="F2107">
        <v>1</v>
      </c>
      <c r="G2107">
        <v>1</v>
      </c>
      <c r="H2107">
        <v>1</v>
      </c>
      <c r="I2107" s="1">
        <f>G2107+H2107</f>
        <v>2</v>
      </c>
      <c r="J2107">
        <v>1</v>
      </c>
      <c r="K2107">
        <v>1</v>
      </c>
      <c r="L2107">
        <v>1</v>
      </c>
      <c r="M2107">
        <v>2</v>
      </c>
      <c r="N2107">
        <v>2</v>
      </c>
      <c r="O2107">
        <v>1</v>
      </c>
      <c r="P2107">
        <v>1</v>
      </c>
      <c r="Q2107">
        <v>1</v>
      </c>
      <c r="R2107">
        <v>0</v>
      </c>
      <c r="T2107">
        <v>1</v>
      </c>
      <c r="U2107">
        <v>0</v>
      </c>
      <c r="V2107">
        <v>0</v>
      </c>
      <c r="W2107">
        <v>0</v>
      </c>
      <c r="X2107">
        <v>0</v>
      </c>
      <c r="Y2107">
        <v>1</v>
      </c>
      <c r="Z2107">
        <v>1</v>
      </c>
      <c r="AA2107">
        <v>0</v>
      </c>
      <c r="AB2107">
        <v>0</v>
      </c>
      <c r="AC2107">
        <v>19466</v>
      </c>
      <c r="AD2107">
        <f>AC2107/AY2107</f>
        <v>9.2695238095238091E-3</v>
      </c>
      <c r="AE2107">
        <v>0</v>
      </c>
      <c r="AF2107">
        <f>AE2107/AY2107</f>
        <v>0</v>
      </c>
      <c r="AG2107">
        <f>LN(AE2107+1)/LN(AY2107)</f>
        <v>0</v>
      </c>
      <c r="AH2107">
        <v>1</v>
      </c>
      <c r="AI2107">
        <v>0</v>
      </c>
      <c r="AJ2107">
        <v>1</v>
      </c>
      <c r="AK2107">
        <v>1</v>
      </c>
      <c r="AL2107">
        <v>0</v>
      </c>
      <c r="AM2107" s="1">
        <f>(AI2107+AK2107+AJ2107)*(0.75+0.25*AL2107)</f>
        <v>1.5</v>
      </c>
      <c r="AN2107">
        <v>0</v>
      </c>
      <c r="AO2107">
        <v>1</v>
      </c>
      <c r="AP2107">
        <v>0</v>
      </c>
      <c r="AQ2107">
        <v>0.5</v>
      </c>
      <c r="AR2107">
        <v>2</v>
      </c>
      <c r="AS2107">
        <f>IF(AR2107&gt;0.75,AR2107,0)</f>
        <v>2</v>
      </c>
      <c r="AT2107">
        <v>1</v>
      </c>
      <c r="AV2107">
        <v>1</v>
      </c>
      <c r="AW2107">
        <v>2</v>
      </c>
      <c r="AX2107">
        <v>1</v>
      </c>
      <c r="AY2107" s="9">
        <v>2100000</v>
      </c>
    </row>
    <row r="2108" spans="1:51" ht="12.75" customHeight="1" x14ac:dyDescent="0.2">
      <c r="A2108" t="s">
        <v>40</v>
      </c>
      <c r="B2108">
        <v>2015</v>
      </c>
      <c r="D2108">
        <v>5</v>
      </c>
      <c r="E2108">
        <v>1</v>
      </c>
      <c r="F2108">
        <v>1</v>
      </c>
      <c r="G2108">
        <v>1</v>
      </c>
      <c r="H2108">
        <v>0</v>
      </c>
      <c r="I2108" s="1">
        <f>G2108+H2108</f>
        <v>1</v>
      </c>
      <c r="J2108">
        <v>0</v>
      </c>
      <c r="K2108">
        <v>1</v>
      </c>
      <c r="L2108">
        <v>0</v>
      </c>
      <c r="M2108">
        <v>0</v>
      </c>
      <c r="N2108">
        <v>2</v>
      </c>
      <c r="O2108">
        <v>1</v>
      </c>
      <c r="P2108">
        <v>1</v>
      </c>
      <c r="Q2108">
        <v>1</v>
      </c>
      <c r="R2108">
        <v>0</v>
      </c>
      <c r="T2108">
        <v>1</v>
      </c>
      <c r="U2108">
        <v>0</v>
      </c>
      <c r="V2108">
        <v>0</v>
      </c>
      <c r="W2108">
        <v>0</v>
      </c>
      <c r="X2108">
        <v>1</v>
      </c>
      <c r="Y2108">
        <v>1</v>
      </c>
      <c r="Z2108">
        <v>1</v>
      </c>
      <c r="AA2108">
        <v>0</v>
      </c>
      <c r="AB2108">
        <v>0</v>
      </c>
      <c r="AC2108">
        <v>110859</v>
      </c>
      <c r="AD2108">
        <f>AC2108/AY2108</f>
        <v>0.40114272067390849</v>
      </c>
      <c r="AE2108">
        <v>794.76099999999997</v>
      </c>
      <c r="AF2108">
        <f>AE2108/AY2108</f>
        <v>2.8758385861816916E-3</v>
      </c>
      <c r="AG2108">
        <f>LN(AE2108+1)/LN(AY2108)</f>
        <v>0.53308785358388611</v>
      </c>
      <c r="AH2108">
        <v>0.5</v>
      </c>
      <c r="AI2108">
        <v>0</v>
      </c>
      <c r="AJ2108">
        <v>1</v>
      </c>
      <c r="AK2108">
        <v>1</v>
      </c>
      <c r="AL2108">
        <v>1</v>
      </c>
      <c r="AM2108" s="1">
        <f>(AI2108+AK2108+AJ2108)*(0.75+0.25*AL2108)</f>
        <v>2</v>
      </c>
      <c r="AN2108">
        <v>0</v>
      </c>
      <c r="AO2108">
        <v>0</v>
      </c>
      <c r="AP2108">
        <v>0</v>
      </c>
      <c r="AQ2108">
        <v>1</v>
      </c>
      <c r="AR2108">
        <v>1.5</v>
      </c>
      <c r="AS2108">
        <f>IF(AR2108&gt;0.75,AR2108,0)</f>
        <v>1.5</v>
      </c>
      <c r="AT2108">
        <v>0</v>
      </c>
      <c r="AV2108">
        <v>1</v>
      </c>
      <c r="AW2108">
        <v>1</v>
      </c>
      <c r="AX2108">
        <v>1</v>
      </c>
      <c r="AY2108">
        <v>276358</v>
      </c>
    </row>
    <row r="2109" spans="1:51" ht="12.75" customHeight="1" x14ac:dyDescent="0.2">
      <c r="A2109" t="s">
        <v>41</v>
      </c>
      <c r="B2109">
        <v>2015</v>
      </c>
      <c r="D2109">
        <v>6</v>
      </c>
      <c r="E2109">
        <v>0</v>
      </c>
      <c r="F2109">
        <v>1</v>
      </c>
      <c r="G2109">
        <v>1</v>
      </c>
      <c r="H2109">
        <v>1</v>
      </c>
      <c r="I2109" s="1">
        <f>G2109+H2109</f>
        <v>2</v>
      </c>
      <c r="J2109">
        <v>0</v>
      </c>
      <c r="K2109">
        <v>1</v>
      </c>
      <c r="L2109">
        <v>1</v>
      </c>
      <c r="M2109">
        <v>2</v>
      </c>
      <c r="N2109">
        <v>2</v>
      </c>
      <c r="O2109">
        <v>0</v>
      </c>
      <c r="P2109">
        <v>1</v>
      </c>
      <c r="Q2109">
        <v>1</v>
      </c>
      <c r="R2109">
        <v>2</v>
      </c>
      <c r="T2109">
        <v>1</v>
      </c>
      <c r="U2109">
        <v>0</v>
      </c>
      <c r="V2109">
        <v>0</v>
      </c>
      <c r="W2109">
        <v>0</v>
      </c>
      <c r="X2109">
        <v>0</v>
      </c>
      <c r="Y2109">
        <v>1</v>
      </c>
      <c r="Z2109">
        <v>1</v>
      </c>
      <c r="AA2109">
        <v>0</v>
      </c>
      <c r="AB2109">
        <v>0</v>
      </c>
      <c r="AC2109">
        <v>308073</v>
      </c>
      <c r="AD2109">
        <f>AC2109/AY2109</f>
        <v>1.270687080834495</v>
      </c>
      <c r="AE2109">
        <v>0</v>
      </c>
      <c r="AF2109">
        <f>AE2109/AY2109</f>
        <v>0</v>
      </c>
      <c r="AG2109">
        <f>LN(AE2109+1)/LN(AY2109)</f>
        <v>0</v>
      </c>
      <c r="AH2109">
        <v>1</v>
      </c>
      <c r="AI2109">
        <v>0</v>
      </c>
      <c r="AJ2109">
        <v>1</v>
      </c>
      <c r="AK2109">
        <v>1</v>
      </c>
      <c r="AL2109">
        <v>1</v>
      </c>
      <c r="AM2109" s="1">
        <f>(AI2109+AK2109+AJ2109)*(0.75+0.25*AL2109)</f>
        <v>2</v>
      </c>
      <c r="AN2109">
        <v>0</v>
      </c>
      <c r="AO2109">
        <v>0</v>
      </c>
      <c r="AP2109">
        <v>1</v>
      </c>
      <c r="AQ2109">
        <v>1</v>
      </c>
      <c r="AR2109">
        <v>1</v>
      </c>
      <c r="AS2109">
        <f>IF(AR2109&gt;0.75,AR2109,0)</f>
        <v>1</v>
      </c>
      <c r="AT2109">
        <v>0</v>
      </c>
      <c r="AV2109">
        <v>1</v>
      </c>
      <c r="AW2109">
        <v>0</v>
      </c>
      <c r="AX2109">
        <v>1</v>
      </c>
      <c r="AY2109">
        <v>242446</v>
      </c>
    </row>
    <row r="2110" spans="1:51" ht="12.75" customHeight="1" x14ac:dyDescent="0.2">
      <c r="A2110" t="s">
        <v>42</v>
      </c>
      <c r="B2110">
        <v>2015</v>
      </c>
      <c r="D2110">
        <v>8</v>
      </c>
      <c r="E2110">
        <v>0</v>
      </c>
      <c r="F2110">
        <v>1</v>
      </c>
      <c r="G2110">
        <v>1</v>
      </c>
      <c r="H2110">
        <v>1</v>
      </c>
      <c r="I2110" s="1">
        <f>G2110+H2110</f>
        <v>2</v>
      </c>
      <c r="J2110">
        <v>0</v>
      </c>
      <c r="K2110">
        <v>1</v>
      </c>
      <c r="L2110">
        <v>1</v>
      </c>
      <c r="M2110">
        <v>2</v>
      </c>
      <c r="N2110">
        <v>2</v>
      </c>
      <c r="O2110">
        <v>0</v>
      </c>
      <c r="P2110">
        <v>1</v>
      </c>
      <c r="Q2110">
        <v>1</v>
      </c>
      <c r="R2110">
        <v>0</v>
      </c>
      <c r="T2110">
        <v>1</v>
      </c>
      <c r="U2110">
        <v>0</v>
      </c>
      <c r="V2110">
        <v>-1</v>
      </c>
      <c r="W2110">
        <v>1</v>
      </c>
      <c r="X2110">
        <v>0</v>
      </c>
      <c r="Y2110">
        <v>1</v>
      </c>
      <c r="Z2110">
        <v>1</v>
      </c>
      <c r="AA2110">
        <v>0</v>
      </c>
      <c r="AB2110">
        <v>0.5</v>
      </c>
      <c r="AC2110">
        <v>305</v>
      </c>
      <c r="AD2110">
        <f>AC2110/AY2110</f>
        <v>7.0343437418557298E-3</v>
      </c>
      <c r="AE2110">
        <v>400.85399999999998</v>
      </c>
      <c r="AF2110">
        <f>AE2110/AY2110</f>
        <v>9.2450650042552023E-3</v>
      </c>
      <c r="AG2110">
        <f>LN(AE2110+1)/LN(AY2110)</f>
        <v>0.56157547424026732</v>
      </c>
      <c r="AH2110">
        <v>0</v>
      </c>
      <c r="AI2110">
        <v>0</v>
      </c>
      <c r="AJ2110">
        <v>0</v>
      </c>
      <c r="AK2110">
        <v>0</v>
      </c>
      <c r="AL2110">
        <v>0</v>
      </c>
      <c r="AM2110" s="1">
        <f>(AI2110+AK2110+AJ2110)*(0.75+0.25*AL2110)</f>
        <v>0</v>
      </c>
      <c r="AN2110">
        <v>0</v>
      </c>
      <c r="AO2110">
        <v>0</v>
      </c>
      <c r="AP2110">
        <v>0</v>
      </c>
      <c r="AQ2110">
        <v>0</v>
      </c>
      <c r="AR2110">
        <v>0</v>
      </c>
      <c r="AS2110">
        <f>IF(AR2110&gt;0.75,AR2110,0)</f>
        <v>0</v>
      </c>
      <c r="AT2110">
        <v>0</v>
      </c>
      <c r="AV2110">
        <v>0</v>
      </c>
      <c r="AW2110">
        <v>0</v>
      </c>
      <c r="AX2110">
        <v>1</v>
      </c>
      <c r="AY2110">
        <v>43358.7</v>
      </c>
    </row>
    <row r="2111" spans="1:51" ht="12.75" customHeight="1" x14ac:dyDescent="0.2">
      <c r="A2111" t="s">
        <v>43</v>
      </c>
      <c r="B2111">
        <v>2015</v>
      </c>
      <c r="D2111">
        <v>8</v>
      </c>
      <c r="E2111">
        <v>0</v>
      </c>
      <c r="F2111">
        <v>0</v>
      </c>
      <c r="G2111">
        <v>1</v>
      </c>
      <c r="H2111">
        <v>1</v>
      </c>
      <c r="I2111" s="1">
        <f>G2111+H2111</f>
        <v>2</v>
      </c>
      <c r="J2111">
        <v>0</v>
      </c>
      <c r="K2111">
        <v>1</v>
      </c>
      <c r="L2111">
        <v>1</v>
      </c>
      <c r="M2111">
        <v>0</v>
      </c>
      <c r="N2111">
        <v>1</v>
      </c>
      <c r="O2111">
        <v>1</v>
      </c>
      <c r="P2111">
        <v>1</v>
      </c>
      <c r="Q2111">
        <v>1</v>
      </c>
      <c r="R2111">
        <v>0</v>
      </c>
      <c r="T2111">
        <v>0.5</v>
      </c>
      <c r="U2111">
        <v>0</v>
      </c>
      <c r="V2111">
        <v>0</v>
      </c>
      <c r="W2111">
        <v>1</v>
      </c>
      <c r="X2111">
        <v>0</v>
      </c>
      <c r="Y2111">
        <v>1</v>
      </c>
      <c r="Z2111">
        <v>1</v>
      </c>
      <c r="AA2111">
        <v>0</v>
      </c>
      <c r="AB2111">
        <v>0</v>
      </c>
      <c r="AC2111">
        <v>212094</v>
      </c>
      <c r="AD2111">
        <f>AC2111/AY2111</f>
        <v>0.23816790807199814</v>
      </c>
      <c r="AE2111">
        <v>530.66200000000003</v>
      </c>
      <c r="AF2111">
        <f>AE2111/AY2111</f>
        <v>5.9589926369111191E-4</v>
      </c>
      <c r="AG2111">
        <f>LN(AE2111+1)/LN(AY2111)</f>
        <v>0.45811734249919278</v>
      </c>
      <c r="AH2111">
        <v>0</v>
      </c>
      <c r="AI2111">
        <v>0</v>
      </c>
      <c r="AJ2111">
        <v>1</v>
      </c>
      <c r="AK2111">
        <v>1</v>
      </c>
      <c r="AL2111">
        <v>1</v>
      </c>
      <c r="AM2111" s="1">
        <f>(AI2111+AK2111+AJ2111)*(0.75+0.25*AL2111)</f>
        <v>2</v>
      </c>
      <c r="AN2111">
        <v>0</v>
      </c>
      <c r="AO2111">
        <v>0</v>
      </c>
      <c r="AP2111">
        <v>0.5</v>
      </c>
      <c r="AQ2111">
        <v>1</v>
      </c>
      <c r="AR2111">
        <v>2</v>
      </c>
      <c r="AS2111">
        <f>IF(AR2111&gt;0.75,AR2111,0)</f>
        <v>2</v>
      </c>
      <c r="AT2111">
        <v>0</v>
      </c>
      <c r="AV2111">
        <v>1</v>
      </c>
      <c r="AW2111" s="8">
        <v>1</v>
      </c>
      <c r="AX2111">
        <v>1</v>
      </c>
      <c r="AY2111">
        <v>890523</v>
      </c>
    </row>
    <row r="2112" spans="1:51" ht="12.75" customHeight="1" x14ac:dyDescent="0.2">
      <c r="A2112" t="s">
        <v>45</v>
      </c>
      <c r="B2112">
        <v>2015</v>
      </c>
      <c r="D2112">
        <v>8</v>
      </c>
      <c r="E2112">
        <v>0</v>
      </c>
      <c r="F2112">
        <v>0</v>
      </c>
      <c r="G2112">
        <v>1</v>
      </c>
      <c r="H2112">
        <v>1</v>
      </c>
      <c r="I2112" s="1">
        <f>G2112+H2112</f>
        <v>2</v>
      </c>
      <c r="J2112">
        <v>1</v>
      </c>
      <c r="K2112">
        <v>1</v>
      </c>
      <c r="L2112">
        <v>1</v>
      </c>
      <c r="M2112">
        <v>0</v>
      </c>
      <c r="N2112">
        <v>2</v>
      </c>
      <c r="O2112">
        <v>1</v>
      </c>
      <c r="P2112">
        <v>1</v>
      </c>
      <c r="Q2112">
        <v>1</v>
      </c>
      <c r="R2112">
        <v>0</v>
      </c>
      <c r="T2112">
        <v>0</v>
      </c>
      <c r="U2112">
        <v>1</v>
      </c>
      <c r="W2112">
        <v>0</v>
      </c>
      <c r="X2112">
        <v>0</v>
      </c>
      <c r="Y2112">
        <v>0</v>
      </c>
      <c r="Z2112">
        <v>1</v>
      </c>
      <c r="AA2112">
        <v>0</v>
      </c>
      <c r="AB2112">
        <v>0</v>
      </c>
      <c r="AC2112">
        <v>0</v>
      </c>
      <c r="AD2112">
        <f>AC2112/AY2112</f>
        <v>0</v>
      </c>
      <c r="AE2112">
        <v>0</v>
      </c>
      <c r="AF2112">
        <f>AE2112/AY2112</f>
        <v>0</v>
      </c>
      <c r="AG2112">
        <f>LN(AE2112+1)/LN(AY2112)</f>
        <v>0</v>
      </c>
      <c r="AH2112">
        <v>0</v>
      </c>
      <c r="AI2112">
        <v>1</v>
      </c>
      <c r="AJ2112">
        <v>1</v>
      </c>
      <c r="AK2112">
        <v>1</v>
      </c>
      <c r="AL2112">
        <v>1</v>
      </c>
      <c r="AM2112" s="1">
        <f>(AI2112+AK2112+AJ2112)*(0.75+0.25*AL2112)</f>
        <v>3</v>
      </c>
      <c r="AN2112">
        <v>0</v>
      </c>
      <c r="AO2112">
        <v>0</v>
      </c>
      <c r="AP2112">
        <v>0</v>
      </c>
      <c r="AQ2112">
        <v>0</v>
      </c>
      <c r="AR2112">
        <v>0</v>
      </c>
      <c r="AS2112">
        <f>IF(AR2112&gt;0.75,AR2112,0)</f>
        <v>0</v>
      </c>
      <c r="AT2112">
        <v>0</v>
      </c>
      <c r="AV2112">
        <v>-0.5</v>
      </c>
      <c r="AW2112">
        <v>0</v>
      </c>
      <c r="AX2112">
        <v>1</v>
      </c>
      <c r="AY2112">
        <v>407299</v>
      </c>
    </row>
    <row r="2113" spans="1:51" ht="12.75" customHeight="1" x14ac:dyDescent="0.2">
      <c r="A2113" t="s">
        <v>47</v>
      </c>
      <c r="B2113">
        <v>2015</v>
      </c>
      <c r="D2113">
        <v>8</v>
      </c>
      <c r="E2113">
        <v>0.5</v>
      </c>
      <c r="F2113">
        <v>1</v>
      </c>
      <c r="G2113">
        <v>1</v>
      </c>
      <c r="H2113">
        <v>1</v>
      </c>
      <c r="I2113" s="1">
        <f>G2113+H2113</f>
        <v>2</v>
      </c>
      <c r="J2113">
        <v>0</v>
      </c>
      <c r="K2113">
        <v>1</v>
      </c>
      <c r="L2113">
        <v>1</v>
      </c>
      <c r="M2113">
        <v>2</v>
      </c>
      <c r="N2113">
        <v>2</v>
      </c>
      <c r="O2113">
        <v>1</v>
      </c>
      <c r="P2113">
        <v>1</v>
      </c>
      <c r="Q2113">
        <v>1</v>
      </c>
      <c r="R2113">
        <v>0</v>
      </c>
      <c r="T2113">
        <v>1</v>
      </c>
      <c r="U2113">
        <v>1</v>
      </c>
      <c r="V2113">
        <v>0</v>
      </c>
      <c r="W2113">
        <v>0</v>
      </c>
      <c r="X2113">
        <v>0</v>
      </c>
      <c r="Y2113">
        <v>0</v>
      </c>
      <c r="Z2113">
        <v>0</v>
      </c>
      <c r="AA2113">
        <v>0</v>
      </c>
      <c r="AB2113">
        <v>0</v>
      </c>
      <c r="AC2113">
        <v>0</v>
      </c>
      <c r="AD2113">
        <f>AC2113/AY2113</f>
        <v>0</v>
      </c>
      <c r="AE2113">
        <v>0</v>
      </c>
      <c r="AF2113">
        <f>AE2113/AY2113</f>
        <v>0</v>
      </c>
      <c r="AG2113">
        <f>LN(AE2113+1)/LN(AY2113)</f>
        <v>0</v>
      </c>
      <c r="AH2113">
        <v>0</v>
      </c>
      <c r="AI2113">
        <v>0</v>
      </c>
      <c r="AJ2113">
        <v>1</v>
      </c>
      <c r="AK2113">
        <v>1</v>
      </c>
      <c r="AL2113">
        <v>1</v>
      </c>
      <c r="AM2113" s="1">
        <f>(AI2113+AK2113+AJ2113)*(0.75+0.25*AL2113)</f>
        <v>2</v>
      </c>
      <c r="AN2113">
        <v>0</v>
      </c>
      <c r="AO2113">
        <v>0</v>
      </c>
      <c r="AP2113">
        <v>0</v>
      </c>
      <c r="AQ2113">
        <v>1</v>
      </c>
      <c r="AR2113">
        <v>0</v>
      </c>
      <c r="AS2113">
        <f>IF(AR2113&gt;0.75,AR2113,0)</f>
        <v>0</v>
      </c>
      <c r="AT2113">
        <v>0</v>
      </c>
      <c r="AV2113">
        <v>0.5</v>
      </c>
      <c r="AW2113">
        <v>0</v>
      </c>
      <c r="AX2113">
        <v>1</v>
      </c>
      <c r="AY2113">
        <v>67932.3</v>
      </c>
    </row>
    <row r="2114" spans="1:51" ht="12.75" customHeight="1" x14ac:dyDescent="0.2">
      <c r="A2114" t="s">
        <v>48</v>
      </c>
      <c r="B2114">
        <v>2015</v>
      </c>
      <c r="D2114">
        <v>8</v>
      </c>
      <c r="E2114">
        <v>0</v>
      </c>
      <c r="F2114">
        <v>0</v>
      </c>
      <c r="G2114">
        <v>1</v>
      </c>
      <c r="H2114">
        <v>0</v>
      </c>
      <c r="I2114" s="1">
        <f>G2114+H2114</f>
        <v>1</v>
      </c>
      <c r="J2114">
        <v>0</v>
      </c>
      <c r="K2114">
        <v>1</v>
      </c>
      <c r="L2114">
        <v>0</v>
      </c>
      <c r="M2114">
        <v>0</v>
      </c>
      <c r="N2114">
        <v>2</v>
      </c>
      <c r="O2114">
        <v>1</v>
      </c>
      <c r="P2114">
        <v>0</v>
      </c>
      <c r="Q2114">
        <v>1</v>
      </c>
      <c r="R2114">
        <v>0</v>
      </c>
      <c r="T2114">
        <v>0</v>
      </c>
      <c r="U2114">
        <v>0</v>
      </c>
      <c r="V2114">
        <v>0</v>
      </c>
      <c r="W2114">
        <v>0</v>
      </c>
      <c r="X2114">
        <v>0</v>
      </c>
      <c r="Y2114">
        <v>1</v>
      </c>
      <c r="Z2114">
        <v>1</v>
      </c>
      <c r="AA2114">
        <v>0</v>
      </c>
      <c r="AB2114">
        <v>0</v>
      </c>
      <c r="AC2114">
        <v>267</v>
      </c>
      <c r="AD2114">
        <f>AC2114/AY2114</f>
        <v>4.2614860615888478E-3</v>
      </c>
      <c r="AE2114">
        <v>0</v>
      </c>
      <c r="AF2114">
        <f>AE2114/AY2114</f>
        <v>0</v>
      </c>
      <c r="AG2114">
        <f>LN(AE2114+1)/LN(AY2114)</f>
        <v>0</v>
      </c>
      <c r="AH2114">
        <v>1</v>
      </c>
      <c r="AI2114">
        <v>0</v>
      </c>
      <c r="AJ2114">
        <v>1</v>
      </c>
      <c r="AK2114">
        <v>1</v>
      </c>
      <c r="AL2114">
        <v>0</v>
      </c>
      <c r="AM2114" s="1">
        <f>(AI2114+AK2114+AJ2114)*(0.75+0.25*AL2114)</f>
        <v>1.5</v>
      </c>
      <c r="AN2114">
        <v>0</v>
      </c>
      <c r="AO2114">
        <v>0</v>
      </c>
      <c r="AP2114">
        <v>0.75</v>
      </c>
      <c r="AQ2114">
        <v>0</v>
      </c>
      <c r="AR2114">
        <v>0</v>
      </c>
      <c r="AS2114">
        <f>IF(AR2114&gt;0.75,AR2114,0)</f>
        <v>0</v>
      </c>
      <c r="AT2114">
        <v>0</v>
      </c>
      <c r="AV2114">
        <v>0</v>
      </c>
      <c r="AW2114">
        <v>0</v>
      </c>
      <c r="AX2114">
        <v>1</v>
      </c>
      <c r="AY2114">
        <v>62654.2</v>
      </c>
    </row>
    <row r="2115" spans="1:51" ht="12.75" customHeight="1" x14ac:dyDescent="0.2">
      <c r="A2115" t="s">
        <v>49</v>
      </c>
      <c r="B2115">
        <v>2015</v>
      </c>
      <c r="D2115">
        <v>4</v>
      </c>
      <c r="E2115">
        <v>0</v>
      </c>
      <c r="F2115">
        <v>1</v>
      </c>
      <c r="G2115">
        <v>1</v>
      </c>
      <c r="H2115">
        <v>1</v>
      </c>
      <c r="I2115" s="1">
        <f>G2115+H2115</f>
        <v>2</v>
      </c>
      <c r="J2115">
        <v>0</v>
      </c>
      <c r="K2115">
        <v>0</v>
      </c>
      <c r="L2115">
        <v>0</v>
      </c>
      <c r="M2115">
        <v>2</v>
      </c>
      <c r="N2115">
        <v>2</v>
      </c>
      <c r="O2115">
        <v>1</v>
      </c>
      <c r="P2115">
        <v>1</v>
      </c>
      <c r="Q2115">
        <v>1</v>
      </c>
      <c r="R2115">
        <v>2</v>
      </c>
      <c r="T2115">
        <v>0</v>
      </c>
      <c r="U2115">
        <v>0</v>
      </c>
      <c r="V2115">
        <v>1</v>
      </c>
      <c r="W2115">
        <v>0</v>
      </c>
      <c r="X2115">
        <v>1</v>
      </c>
      <c r="Y2115">
        <v>1</v>
      </c>
      <c r="Z2115">
        <v>1</v>
      </c>
      <c r="AA2115">
        <v>1</v>
      </c>
      <c r="AB2115">
        <v>0</v>
      </c>
      <c r="AC2115">
        <v>761707</v>
      </c>
      <c r="AD2115">
        <f>AC2115/AY2115</f>
        <v>1.1882696693717221</v>
      </c>
      <c r="AE2115">
        <v>2352.4270000000001</v>
      </c>
      <c r="AF2115">
        <f>AE2115/AY2115</f>
        <v>3.6698069645035585E-3</v>
      </c>
      <c r="AG2115">
        <f>LN(AE2115+1)/LN(AY2115)</f>
        <v>0.5806396608773392</v>
      </c>
      <c r="AH2115">
        <v>1</v>
      </c>
      <c r="AI2115">
        <v>0</v>
      </c>
      <c r="AJ2115">
        <v>0</v>
      </c>
      <c r="AK2115">
        <v>1</v>
      </c>
      <c r="AL2115">
        <v>1</v>
      </c>
      <c r="AM2115" s="1">
        <f>(AI2115+AK2115+AJ2115)*(0.75+0.25*AL2115)</f>
        <v>1</v>
      </c>
      <c r="AN2115">
        <v>0</v>
      </c>
      <c r="AO2115">
        <v>0</v>
      </c>
      <c r="AP2115">
        <v>0.75</v>
      </c>
      <c r="AQ2115">
        <v>1</v>
      </c>
      <c r="AR2115">
        <v>0.5</v>
      </c>
      <c r="AS2115">
        <f>IF(AR2115&gt;0.75,AR2115,0)</f>
        <v>0</v>
      </c>
      <c r="AT2115">
        <v>0</v>
      </c>
      <c r="AV2115">
        <v>1</v>
      </c>
      <c r="AW2115">
        <v>0</v>
      </c>
      <c r="AX2115">
        <v>1</v>
      </c>
      <c r="AY2115">
        <v>641022</v>
      </c>
    </row>
    <row r="2116" spans="1:51" ht="12.75" customHeight="1" x14ac:dyDescent="0.2">
      <c r="A2116" t="s">
        <v>50</v>
      </c>
      <c r="B2116">
        <v>2015</v>
      </c>
      <c r="D2116">
        <v>6</v>
      </c>
      <c r="E2116">
        <v>0</v>
      </c>
      <c r="F2116">
        <v>0</v>
      </c>
      <c r="G2116">
        <v>1</v>
      </c>
      <c r="H2116">
        <v>1</v>
      </c>
      <c r="I2116" s="1">
        <f>G2116+H2116</f>
        <v>2</v>
      </c>
      <c r="J2116">
        <v>0</v>
      </c>
      <c r="K2116">
        <v>1</v>
      </c>
      <c r="L2116">
        <v>0</v>
      </c>
      <c r="M2116">
        <v>0</v>
      </c>
      <c r="N2116">
        <v>2</v>
      </c>
      <c r="O2116">
        <v>1</v>
      </c>
      <c r="P2116">
        <v>1</v>
      </c>
      <c r="Q2116">
        <v>1</v>
      </c>
      <c r="R2116">
        <v>0</v>
      </c>
      <c r="T2116">
        <v>0</v>
      </c>
      <c r="U2116">
        <v>1</v>
      </c>
      <c r="V2116">
        <v>1</v>
      </c>
      <c r="W2116">
        <v>1</v>
      </c>
      <c r="X2116">
        <v>1</v>
      </c>
      <c r="Y2116">
        <v>1</v>
      </c>
      <c r="Z2116">
        <v>1</v>
      </c>
      <c r="AA2116">
        <v>0</v>
      </c>
      <c r="AB2116">
        <v>0</v>
      </c>
      <c r="AC2116">
        <v>625324</v>
      </c>
      <c r="AD2116">
        <f>AC2116/AY2116</f>
        <v>2.2981403895626609</v>
      </c>
      <c r="AE2116">
        <v>2132.8890000000001</v>
      </c>
      <c r="AF2116">
        <f>AE2116/AY2116</f>
        <v>7.8386218302094815E-3</v>
      </c>
      <c r="AG2116">
        <f>LN(AE2116+1)/LN(AY2116)</f>
        <v>0.61257370981499881</v>
      </c>
      <c r="AH2116">
        <v>0.5</v>
      </c>
      <c r="AI2116">
        <v>1</v>
      </c>
      <c r="AJ2116">
        <v>1</v>
      </c>
      <c r="AK2116">
        <v>1</v>
      </c>
      <c r="AL2116">
        <v>1</v>
      </c>
      <c r="AM2116" s="1">
        <f>(AI2116+AK2116+AJ2116)*(0.75+0.25*AL2116)</f>
        <v>3</v>
      </c>
      <c r="AN2116">
        <v>0</v>
      </c>
      <c r="AO2116">
        <v>0</v>
      </c>
      <c r="AP2116">
        <v>0.5</v>
      </c>
      <c r="AQ2116">
        <v>0</v>
      </c>
      <c r="AR2116">
        <v>0</v>
      </c>
      <c r="AS2116">
        <f>IF(AR2116&gt;0.75,AR2116,0)</f>
        <v>0</v>
      </c>
      <c r="AT2116">
        <v>0</v>
      </c>
      <c r="AV2116">
        <v>0</v>
      </c>
      <c r="AW2116">
        <v>0</v>
      </c>
      <c r="AX2116">
        <v>1</v>
      </c>
      <c r="AY2116">
        <v>272100</v>
      </c>
    </row>
    <row r="2117" spans="1:51" ht="12.75" customHeight="1" x14ac:dyDescent="0.2">
      <c r="A2117" t="s">
        <v>51</v>
      </c>
      <c r="B2117">
        <v>2015</v>
      </c>
      <c r="D2117">
        <v>8</v>
      </c>
      <c r="E2117">
        <v>0</v>
      </c>
      <c r="F2117">
        <v>0</v>
      </c>
      <c r="G2117">
        <v>1</v>
      </c>
      <c r="H2117">
        <v>1</v>
      </c>
      <c r="I2117" s="1">
        <f>G2117+H2117</f>
        <v>2</v>
      </c>
      <c r="J2117">
        <v>0</v>
      </c>
      <c r="K2117">
        <v>0</v>
      </c>
      <c r="L2117">
        <v>0</v>
      </c>
      <c r="M2117">
        <v>0</v>
      </c>
      <c r="N2117">
        <v>2</v>
      </c>
      <c r="O2117">
        <v>1</v>
      </c>
      <c r="P2117">
        <v>0</v>
      </c>
      <c r="Q2117">
        <v>1</v>
      </c>
      <c r="R2117">
        <v>0</v>
      </c>
      <c r="T2117">
        <v>0.5</v>
      </c>
      <c r="U2117">
        <v>0</v>
      </c>
      <c r="V2117">
        <v>0</v>
      </c>
      <c r="W2117">
        <v>1</v>
      </c>
      <c r="X2117">
        <v>1</v>
      </c>
      <c r="Y2117">
        <v>1</v>
      </c>
      <c r="Z2117">
        <v>1</v>
      </c>
      <c r="AA2117">
        <v>0</v>
      </c>
      <c r="AB2117">
        <v>0</v>
      </c>
      <c r="AC2117">
        <v>311353</v>
      </c>
      <c r="AD2117">
        <f>AC2117/AY2117</f>
        <v>2.2189573459715639</v>
      </c>
      <c r="AE2117">
        <v>1424.3520000000001</v>
      </c>
      <c r="AF2117">
        <f>AE2117/AY2117</f>
        <v>1.0151102875672594E-2</v>
      </c>
      <c r="AG2117">
        <f>LN(AE2117+1)/LN(AY2117)</f>
        <v>0.61275662349338955</v>
      </c>
      <c r="AH2117">
        <v>0</v>
      </c>
      <c r="AI2117">
        <v>0</v>
      </c>
      <c r="AJ2117">
        <v>0</v>
      </c>
      <c r="AK2117">
        <v>1</v>
      </c>
      <c r="AL2117">
        <v>1</v>
      </c>
      <c r="AM2117" s="1">
        <f>(AI2117+AK2117+AJ2117)*(0.75+0.25*AL2117)</f>
        <v>1</v>
      </c>
      <c r="AN2117">
        <v>0</v>
      </c>
      <c r="AO2117">
        <v>0</v>
      </c>
      <c r="AP2117">
        <v>0</v>
      </c>
      <c r="AQ2117">
        <v>0.5</v>
      </c>
      <c r="AR2117">
        <v>0</v>
      </c>
      <c r="AS2117">
        <f>IF(AR2117&gt;0.75,AR2117,0)</f>
        <v>0</v>
      </c>
      <c r="AT2117">
        <v>0</v>
      </c>
      <c r="AV2117">
        <v>0</v>
      </c>
      <c r="AW2117">
        <v>0</v>
      </c>
      <c r="AX2117">
        <v>1</v>
      </c>
      <c r="AY2117">
        <v>140315</v>
      </c>
    </row>
    <row r="2118" spans="1:51" ht="12.75" customHeight="1" x14ac:dyDescent="0.2">
      <c r="A2118" t="s">
        <v>52</v>
      </c>
      <c r="B2118">
        <v>2015</v>
      </c>
      <c r="D2118">
        <v>6</v>
      </c>
      <c r="E2118">
        <v>0</v>
      </c>
      <c r="F2118">
        <v>0</v>
      </c>
      <c r="G2118">
        <v>1</v>
      </c>
      <c r="H2118">
        <v>1</v>
      </c>
      <c r="I2118" s="1">
        <f>G2118+H2118</f>
        <v>2</v>
      </c>
      <c r="J2118">
        <v>0</v>
      </c>
      <c r="K2118">
        <v>1</v>
      </c>
      <c r="L2118">
        <v>0</v>
      </c>
      <c r="M2118">
        <v>0</v>
      </c>
      <c r="N2118">
        <v>2</v>
      </c>
      <c r="O2118">
        <v>1</v>
      </c>
      <c r="P2118">
        <v>1</v>
      </c>
      <c r="Q2118">
        <v>1</v>
      </c>
      <c r="R2118">
        <v>0</v>
      </c>
      <c r="T2118">
        <v>0</v>
      </c>
      <c r="U2118">
        <v>1</v>
      </c>
      <c r="V2118">
        <v>0</v>
      </c>
      <c r="W2118">
        <v>0</v>
      </c>
      <c r="X2118">
        <v>1</v>
      </c>
      <c r="Y2118">
        <v>1</v>
      </c>
      <c r="Z2118">
        <v>1</v>
      </c>
      <c r="AA2118">
        <v>0</v>
      </c>
      <c r="AB2118">
        <v>0</v>
      </c>
      <c r="AC2118">
        <v>7580</v>
      </c>
      <c r="AD2118">
        <f>AC2118/AY2118</f>
        <v>5.5592633609340733E-2</v>
      </c>
      <c r="AE2118">
        <v>367.78300000000002</v>
      </c>
      <c r="AF2118">
        <f>AE2118/AY2118</f>
        <v>2.6973648504939533E-3</v>
      </c>
      <c r="AG2118">
        <f>LN(AE2118+1)/LN(AY2118)</f>
        <v>0.49989189420386332</v>
      </c>
      <c r="AH2118">
        <v>1</v>
      </c>
      <c r="AI2118">
        <v>0</v>
      </c>
      <c r="AJ2118">
        <v>1</v>
      </c>
      <c r="AK2118">
        <v>1</v>
      </c>
      <c r="AL2118">
        <v>0</v>
      </c>
      <c r="AM2118" s="1">
        <f>(AI2118+AK2118+AJ2118)*(0.75+0.25*AL2118)</f>
        <v>1.5</v>
      </c>
      <c r="AN2118">
        <v>0</v>
      </c>
      <c r="AO2118">
        <v>0</v>
      </c>
      <c r="AP2118">
        <v>0.75</v>
      </c>
      <c r="AQ2118">
        <v>0</v>
      </c>
      <c r="AR2118">
        <v>2.25</v>
      </c>
      <c r="AS2118">
        <f>IF(AR2118&gt;0.75,AR2118,0)</f>
        <v>2.25</v>
      </c>
      <c r="AT2118">
        <v>0</v>
      </c>
      <c r="AV2118">
        <v>1</v>
      </c>
      <c r="AW2118">
        <v>0</v>
      </c>
      <c r="AX2118">
        <v>1</v>
      </c>
      <c r="AY2118">
        <v>136349</v>
      </c>
    </row>
    <row r="2119" spans="1:51" ht="12.75" customHeight="1" x14ac:dyDescent="0.2">
      <c r="A2119" t="s">
        <v>53</v>
      </c>
      <c r="B2119">
        <v>2015</v>
      </c>
      <c r="D2119">
        <v>4</v>
      </c>
      <c r="E2119">
        <v>0</v>
      </c>
      <c r="F2119">
        <v>0</v>
      </c>
      <c r="G2119">
        <v>1</v>
      </c>
      <c r="H2119">
        <v>1</v>
      </c>
      <c r="I2119" s="1">
        <f>G2119+H2119</f>
        <v>2</v>
      </c>
      <c r="J2119">
        <v>0</v>
      </c>
      <c r="K2119">
        <v>1</v>
      </c>
      <c r="L2119">
        <v>0</v>
      </c>
      <c r="M2119">
        <v>0</v>
      </c>
      <c r="N2119">
        <v>2</v>
      </c>
      <c r="O2119">
        <v>1</v>
      </c>
      <c r="P2119">
        <v>1</v>
      </c>
      <c r="Q2119">
        <v>1</v>
      </c>
      <c r="R2119">
        <v>0</v>
      </c>
      <c r="T2119">
        <v>1</v>
      </c>
      <c r="U2119">
        <v>1</v>
      </c>
      <c r="V2119">
        <v>0</v>
      </c>
      <c r="W2119">
        <v>0</v>
      </c>
      <c r="X2119">
        <v>0</v>
      </c>
      <c r="Y2119">
        <v>1</v>
      </c>
      <c r="Z2119">
        <v>1</v>
      </c>
      <c r="AA2119">
        <v>0</v>
      </c>
      <c r="AB2119">
        <v>0</v>
      </c>
      <c r="AC2119">
        <v>403</v>
      </c>
      <c r="AD2119">
        <f>AC2119/AY2119</f>
        <v>2.4154878925917046E-3</v>
      </c>
      <c r="AE2119">
        <v>0</v>
      </c>
      <c r="AF2119">
        <f>AE2119/AY2119</f>
        <v>0</v>
      </c>
      <c r="AG2119">
        <f>LN(AE2119+1)/LN(AY2119)</f>
        <v>0</v>
      </c>
      <c r="AH2119">
        <v>0.5</v>
      </c>
      <c r="AI2119">
        <v>1</v>
      </c>
      <c r="AJ2119">
        <v>1</v>
      </c>
      <c r="AK2119">
        <v>1</v>
      </c>
      <c r="AL2119">
        <v>1</v>
      </c>
      <c r="AM2119" s="1">
        <f>(AI2119+AK2119+AJ2119)*(0.75+0.25*AL2119)</f>
        <v>3</v>
      </c>
      <c r="AN2119">
        <v>0</v>
      </c>
      <c r="AO2119">
        <v>0</v>
      </c>
      <c r="AP2119">
        <v>0.75</v>
      </c>
      <c r="AQ2119">
        <v>0</v>
      </c>
      <c r="AR2119">
        <v>0</v>
      </c>
      <c r="AS2119">
        <f>IF(AR2119&gt;0.75,AR2119,0)</f>
        <v>0</v>
      </c>
      <c r="AT2119">
        <v>0</v>
      </c>
      <c r="AV2119">
        <v>0.5</v>
      </c>
      <c r="AW2119">
        <v>0</v>
      </c>
      <c r="AX2119">
        <v>1</v>
      </c>
      <c r="AY2119">
        <v>166840</v>
      </c>
    </row>
    <row r="2120" spans="1:51" ht="12.75" customHeight="1" x14ac:dyDescent="0.2">
      <c r="A2120" t="s">
        <v>54</v>
      </c>
      <c r="B2120">
        <v>2015</v>
      </c>
      <c r="D2120">
        <v>6</v>
      </c>
      <c r="E2120">
        <v>0</v>
      </c>
      <c r="F2120">
        <v>0</v>
      </c>
      <c r="G2120">
        <v>1</v>
      </c>
      <c r="H2120">
        <v>1</v>
      </c>
      <c r="I2120" s="1">
        <f>G2120+H2120</f>
        <v>2</v>
      </c>
      <c r="J2120">
        <v>1</v>
      </c>
      <c r="K2120">
        <v>1</v>
      </c>
      <c r="L2120">
        <v>1</v>
      </c>
      <c r="M2120">
        <v>0</v>
      </c>
      <c r="N2120">
        <v>2</v>
      </c>
      <c r="O2120">
        <v>1</v>
      </c>
      <c r="P2120">
        <v>1</v>
      </c>
      <c r="Q2120">
        <v>1</v>
      </c>
      <c r="R2120">
        <v>0</v>
      </c>
      <c r="T2120">
        <v>1</v>
      </c>
      <c r="U2120">
        <v>1</v>
      </c>
      <c r="V2120">
        <v>1</v>
      </c>
      <c r="W2120">
        <v>1</v>
      </c>
      <c r="X2120">
        <v>1</v>
      </c>
      <c r="Y2120">
        <v>1</v>
      </c>
      <c r="Z2120">
        <v>1</v>
      </c>
      <c r="AA2120">
        <v>1</v>
      </c>
      <c r="AB2120">
        <v>0</v>
      </c>
      <c r="AC2120">
        <v>713800</v>
      </c>
      <c r="AD2120">
        <f>AC2120/AY2120</f>
        <v>3.5951004291153779</v>
      </c>
      <c r="AE2120">
        <v>3242.009</v>
      </c>
      <c r="AF2120">
        <f>AE2120/AY2120</f>
        <v>1.6328590567520198E-2</v>
      </c>
      <c r="AG2120">
        <f>LN(AE2120+1)/LN(AY2120)</f>
        <v>0.66270994287237417</v>
      </c>
      <c r="AH2120">
        <v>0</v>
      </c>
      <c r="AI2120">
        <v>1</v>
      </c>
      <c r="AJ2120">
        <v>1</v>
      </c>
      <c r="AK2120">
        <v>1</v>
      </c>
      <c r="AL2120">
        <v>0</v>
      </c>
      <c r="AM2120" s="1">
        <f>(AI2120+AK2120+AJ2120)*(0.75+0.25*AL2120)</f>
        <v>2.25</v>
      </c>
      <c r="AN2120">
        <v>0</v>
      </c>
      <c r="AO2120">
        <v>0</v>
      </c>
      <c r="AP2120">
        <v>0.75</v>
      </c>
      <c r="AQ2120">
        <v>1</v>
      </c>
      <c r="AR2120">
        <v>2.25</v>
      </c>
      <c r="AS2120">
        <f>IF(AR2120&gt;0.75,AR2120,0)</f>
        <v>2.25</v>
      </c>
      <c r="AT2120">
        <v>0</v>
      </c>
      <c r="AV2120">
        <v>0</v>
      </c>
      <c r="AW2120">
        <v>0</v>
      </c>
      <c r="AX2120">
        <v>1</v>
      </c>
      <c r="AY2120">
        <v>198548</v>
      </c>
    </row>
    <row r="2121" spans="1:51" ht="12.75" customHeight="1" x14ac:dyDescent="0.2">
      <c r="A2121" t="s">
        <v>55</v>
      </c>
      <c r="B2121">
        <v>2015</v>
      </c>
      <c r="D2121">
        <v>6</v>
      </c>
      <c r="E2121">
        <v>0</v>
      </c>
      <c r="F2121">
        <v>0</v>
      </c>
      <c r="G2121">
        <v>1</v>
      </c>
      <c r="H2121">
        <v>1</v>
      </c>
      <c r="I2121" s="1">
        <f>G2121+H2121</f>
        <v>2</v>
      </c>
      <c r="J2121">
        <v>0</v>
      </c>
      <c r="K2121">
        <v>1</v>
      </c>
      <c r="L2121">
        <v>1</v>
      </c>
      <c r="M2121">
        <v>0</v>
      </c>
      <c r="N2121">
        <v>2</v>
      </c>
      <c r="O2121">
        <v>1</v>
      </c>
      <c r="P2121">
        <v>1</v>
      </c>
      <c r="Q2121">
        <v>1</v>
      </c>
      <c r="R2121">
        <v>1</v>
      </c>
      <c r="T2121">
        <v>1</v>
      </c>
      <c r="V2121">
        <v>0</v>
      </c>
      <c r="W2121">
        <v>1</v>
      </c>
      <c r="X2121">
        <v>0</v>
      </c>
      <c r="Y2121">
        <v>1</v>
      </c>
      <c r="Z2121">
        <v>1</v>
      </c>
      <c r="AA2121">
        <v>0</v>
      </c>
      <c r="AB2121">
        <v>0</v>
      </c>
      <c r="AC2121">
        <v>52198</v>
      </c>
      <c r="AD2121">
        <f>AC2121/AY2121</f>
        <v>0.93413387975697271</v>
      </c>
      <c r="AE2121">
        <v>516.61500000000001</v>
      </c>
      <c r="AF2121">
        <f>AE2121/AY2121</f>
        <v>9.2453269146451685E-3</v>
      </c>
      <c r="AG2121">
        <f>LN(AE2121+1)/LN(AY2121)</f>
        <v>0.57170148207391791</v>
      </c>
      <c r="AH2121">
        <v>1</v>
      </c>
      <c r="AI2121">
        <v>0</v>
      </c>
      <c r="AJ2121">
        <v>1</v>
      </c>
      <c r="AK2121">
        <v>1</v>
      </c>
      <c r="AL2121">
        <v>1</v>
      </c>
      <c r="AM2121" s="1">
        <f>(AI2121+AK2121+AJ2121)*(0.75+0.25*AL2121)</f>
        <v>2</v>
      </c>
      <c r="AN2121">
        <v>0</v>
      </c>
      <c r="AO2121">
        <v>0</v>
      </c>
      <c r="AP2121">
        <v>0</v>
      </c>
      <c r="AQ2121">
        <v>0</v>
      </c>
      <c r="AR2121">
        <v>0</v>
      </c>
      <c r="AS2121">
        <f>IF(AR2121&gt;0.75,AR2121,0)</f>
        <v>0</v>
      </c>
      <c r="AT2121">
        <v>0</v>
      </c>
      <c r="AV2121">
        <v>0</v>
      </c>
      <c r="AW2121">
        <v>2</v>
      </c>
      <c r="AX2121">
        <v>1</v>
      </c>
      <c r="AY2121">
        <v>55878.5</v>
      </c>
    </row>
    <row r="2122" spans="1:51" ht="12.75" customHeight="1" x14ac:dyDescent="0.2">
      <c r="A2122" t="s">
        <v>56</v>
      </c>
      <c r="B2122">
        <v>2015</v>
      </c>
      <c r="D2122">
        <v>8</v>
      </c>
      <c r="E2122">
        <v>0</v>
      </c>
      <c r="F2122">
        <v>1</v>
      </c>
      <c r="G2122">
        <v>1</v>
      </c>
      <c r="H2122">
        <v>1</v>
      </c>
      <c r="I2122" s="1">
        <f>G2122+H2122</f>
        <v>2</v>
      </c>
      <c r="J2122">
        <v>1</v>
      </c>
      <c r="K2122">
        <v>1</v>
      </c>
      <c r="L2122">
        <v>1</v>
      </c>
      <c r="M2122">
        <v>2</v>
      </c>
      <c r="N2122">
        <v>2</v>
      </c>
      <c r="O2122">
        <v>1</v>
      </c>
      <c r="P2122">
        <v>1</v>
      </c>
      <c r="Q2122">
        <v>1</v>
      </c>
      <c r="R2122">
        <v>2</v>
      </c>
      <c r="T2122">
        <v>0</v>
      </c>
      <c r="U2122">
        <v>1</v>
      </c>
      <c r="V2122">
        <v>0</v>
      </c>
      <c r="W2122">
        <v>1</v>
      </c>
      <c r="X2122">
        <v>1</v>
      </c>
      <c r="Y2122">
        <v>1</v>
      </c>
      <c r="Z2122">
        <v>1</v>
      </c>
      <c r="AA2122">
        <v>1</v>
      </c>
      <c r="AB2122">
        <v>0</v>
      </c>
      <c r="AC2122">
        <v>570571</v>
      </c>
      <c r="AD2122">
        <f>AC2122/AY2122</f>
        <v>1.7276052406083562</v>
      </c>
      <c r="AE2122">
        <v>1098.4259999999999</v>
      </c>
      <c r="AF2122">
        <f>AE2122/AY2122</f>
        <v>3.3258727029948495E-3</v>
      </c>
      <c r="AG2122">
        <f>LN(AE2122+1)/LN(AY2122)</f>
        <v>0.55104915652508113</v>
      </c>
      <c r="AH2122">
        <v>0</v>
      </c>
      <c r="AI2122">
        <v>0</v>
      </c>
      <c r="AJ2122">
        <v>1</v>
      </c>
      <c r="AK2122">
        <v>1</v>
      </c>
      <c r="AL2122">
        <v>1</v>
      </c>
      <c r="AM2122" s="1">
        <f>(AI2122+AK2122+AJ2122)*(0.75+0.25*AL2122)</f>
        <v>2</v>
      </c>
      <c r="AN2122">
        <v>0</v>
      </c>
      <c r="AO2122">
        <v>0</v>
      </c>
      <c r="AP2122">
        <v>0</v>
      </c>
      <c r="AQ2122">
        <v>1</v>
      </c>
      <c r="AR2122">
        <v>0.5</v>
      </c>
      <c r="AS2122">
        <f>IF(AR2122&gt;0.75,AR2122,0)</f>
        <v>0</v>
      </c>
      <c r="AT2122">
        <v>0</v>
      </c>
      <c r="AV2122">
        <v>0.75</v>
      </c>
      <c r="AW2122" s="8">
        <v>1</v>
      </c>
      <c r="AX2122">
        <v>1</v>
      </c>
      <c r="AY2122">
        <v>330267</v>
      </c>
    </row>
    <row r="2123" spans="1:51" ht="12.75" customHeight="1" x14ac:dyDescent="0.2">
      <c r="A2123" t="s">
        <v>57</v>
      </c>
      <c r="B2123">
        <v>2015</v>
      </c>
      <c r="D2123">
        <v>5</v>
      </c>
      <c r="E2123">
        <v>0</v>
      </c>
      <c r="F2123">
        <v>0</v>
      </c>
      <c r="G2123">
        <v>1</v>
      </c>
      <c r="H2123">
        <v>0</v>
      </c>
      <c r="I2123" s="1">
        <f>G2123+H2123</f>
        <v>1</v>
      </c>
      <c r="J2123">
        <v>1</v>
      </c>
      <c r="K2123">
        <v>1</v>
      </c>
      <c r="L2123">
        <v>1</v>
      </c>
      <c r="M2123">
        <v>0</v>
      </c>
      <c r="N2123">
        <v>2</v>
      </c>
      <c r="O2123">
        <v>1</v>
      </c>
      <c r="P2123">
        <v>1</v>
      </c>
      <c r="Q2123">
        <v>1</v>
      </c>
      <c r="R2123">
        <v>1</v>
      </c>
      <c r="T2123">
        <v>0</v>
      </c>
      <c r="U2123">
        <v>0</v>
      </c>
      <c r="V2123">
        <v>0</v>
      </c>
      <c r="W2123">
        <v>0</v>
      </c>
      <c r="X2123">
        <v>1</v>
      </c>
      <c r="Y2123">
        <v>1</v>
      </c>
      <c r="Z2123">
        <v>1</v>
      </c>
      <c r="AA2123">
        <v>0</v>
      </c>
      <c r="AB2123">
        <v>0</v>
      </c>
      <c r="AC2123">
        <v>175311</v>
      </c>
      <c r="AD2123">
        <f>AC2123/AY2123</f>
        <v>0.42297735174403878</v>
      </c>
      <c r="AE2123">
        <f>6.138+18.156+15.228+12.625+12.876+11.94+11.267</f>
        <v>88.22999999999999</v>
      </c>
      <c r="AF2123">
        <f>AE2123/AY2123</f>
        <v>2.1287478677536797E-4</v>
      </c>
      <c r="AG2123">
        <f>LN(AE2123+1)/LN(AY2123)</f>
        <v>0.34722094388235802</v>
      </c>
      <c r="AH2123">
        <v>1</v>
      </c>
      <c r="AI2123">
        <v>0</v>
      </c>
      <c r="AJ2123">
        <v>0</v>
      </c>
      <c r="AK2123">
        <v>0</v>
      </c>
      <c r="AL2123">
        <v>0</v>
      </c>
      <c r="AM2123" s="1">
        <f>(AI2123+AK2123+AJ2123)*(0.75+0.25*AL2123)</f>
        <v>0</v>
      </c>
      <c r="AN2123">
        <v>0</v>
      </c>
      <c r="AO2123">
        <v>0</v>
      </c>
      <c r="AP2123">
        <v>0</v>
      </c>
      <c r="AQ2123">
        <v>1</v>
      </c>
      <c r="AR2123">
        <v>0</v>
      </c>
      <c r="AS2123">
        <f>IF(AR2123&gt;0.75,AR2123,0)</f>
        <v>0</v>
      </c>
      <c r="AT2123">
        <v>0</v>
      </c>
      <c r="AV2123">
        <v>0</v>
      </c>
      <c r="AW2123">
        <v>0</v>
      </c>
      <c r="AX2123">
        <v>1</v>
      </c>
      <c r="AY2123">
        <v>414469</v>
      </c>
    </row>
    <row r="2124" spans="1:51" ht="12.75" customHeight="1" x14ac:dyDescent="0.2">
      <c r="A2124" t="s">
        <v>58</v>
      </c>
      <c r="B2124">
        <v>2015</v>
      </c>
      <c r="D2124">
        <v>4</v>
      </c>
      <c r="E2124">
        <v>0</v>
      </c>
      <c r="F2124">
        <v>0</v>
      </c>
      <c r="G2124">
        <v>1</v>
      </c>
      <c r="H2124">
        <v>1</v>
      </c>
      <c r="I2124" s="1">
        <f>G2124+H2124</f>
        <v>2</v>
      </c>
      <c r="J2124">
        <v>0</v>
      </c>
      <c r="K2124">
        <v>1</v>
      </c>
      <c r="L2124">
        <v>0</v>
      </c>
      <c r="M2124">
        <v>0</v>
      </c>
      <c r="N2124">
        <v>2</v>
      </c>
      <c r="O2124">
        <v>1</v>
      </c>
      <c r="P2124">
        <v>0</v>
      </c>
      <c r="Q2124">
        <v>1</v>
      </c>
      <c r="R2124">
        <v>0</v>
      </c>
      <c r="T2124">
        <v>1</v>
      </c>
      <c r="V2124">
        <v>0</v>
      </c>
      <c r="W2124">
        <v>0</v>
      </c>
      <c r="X2124">
        <v>1</v>
      </c>
      <c r="Y2124">
        <v>1</v>
      </c>
      <c r="Z2124">
        <v>1</v>
      </c>
      <c r="AA2124">
        <v>0</v>
      </c>
      <c r="AB2124">
        <v>0</v>
      </c>
      <c r="AC2124">
        <v>110785</v>
      </c>
      <c r="AD2124">
        <f>AC2124/AY2124</f>
        <v>0.26625761268211556</v>
      </c>
      <c r="AE2124">
        <v>1376.4079999999999</v>
      </c>
      <c r="AF2124">
        <f>AE2124/AY2124</f>
        <v>3.3080210150883719E-3</v>
      </c>
      <c r="AG2124">
        <f>LN(AE2124+1)/LN(AY2124)</f>
        <v>0.55863367959792809</v>
      </c>
      <c r="AH2124">
        <v>0.5</v>
      </c>
      <c r="AI2124">
        <v>1</v>
      </c>
      <c r="AJ2124">
        <v>1</v>
      </c>
      <c r="AK2124">
        <v>1</v>
      </c>
      <c r="AL2124">
        <v>1</v>
      </c>
      <c r="AM2124" s="1">
        <f>(AI2124+AK2124+AJ2124)*(0.75+0.25*AL2124)</f>
        <v>3</v>
      </c>
      <c r="AN2124">
        <v>0</v>
      </c>
      <c r="AO2124">
        <v>0</v>
      </c>
      <c r="AP2124">
        <v>0</v>
      </c>
      <c r="AQ2124">
        <v>0</v>
      </c>
      <c r="AR2124">
        <v>1</v>
      </c>
      <c r="AS2124">
        <f>IF(AR2124&gt;0.75,AR2124,0)</f>
        <v>1</v>
      </c>
      <c r="AT2124">
        <v>0</v>
      </c>
      <c r="AV2124">
        <v>0.5</v>
      </c>
      <c r="AW2124">
        <v>0</v>
      </c>
      <c r="AX2124">
        <v>1</v>
      </c>
      <c r="AY2124">
        <v>416082</v>
      </c>
    </row>
    <row r="2125" spans="1:51" ht="12.75" customHeight="1" x14ac:dyDescent="0.2">
      <c r="A2125" t="s">
        <v>59</v>
      </c>
      <c r="B2125">
        <v>2015</v>
      </c>
      <c r="D2125">
        <v>4</v>
      </c>
      <c r="E2125">
        <v>0</v>
      </c>
      <c r="F2125">
        <v>0</v>
      </c>
      <c r="G2125">
        <v>1</v>
      </c>
      <c r="H2125">
        <v>1</v>
      </c>
      <c r="I2125" s="1">
        <f>G2125+H2125</f>
        <v>2</v>
      </c>
      <c r="J2125">
        <v>0</v>
      </c>
      <c r="K2125">
        <v>1</v>
      </c>
      <c r="L2125">
        <v>0</v>
      </c>
      <c r="M2125">
        <v>0</v>
      </c>
      <c r="N2125">
        <v>2</v>
      </c>
      <c r="O2125">
        <v>1</v>
      </c>
      <c r="P2125">
        <v>0</v>
      </c>
      <c r="Q2125">
        <v>1</v>
      </c>
      <c r="R2125">
        <v>2</v>
      </c>
      <c r="T2125">
        <v>1</v>
      </c>
      <c r="U2125">
        <v>0</v>
      </c>
      <c r="V2125">
        <v>0</v>
      </c>
      <c r="W2125">
        <v>0</v>
      </c>
      <c r="X2125">
        <v>0</v>
      </c>
      <c r="Y2125">
        <v>1</v>
      </c>
      <c r="Z2125">
        <v>1</v>
      </c>
      <c r="AA2125">
        <v>0</v>
      </c>
      <c r="AB2125">
        <v>0</v>
      </c>
      <c r="AC2125">
        <v>50244</v>
      </c>
      <c r="AD2125">
        <f>AC2125/AY2125</f>
        <v>0.1824513495749556</v>
      </c>
      <c r="AE2125">
        <v>0</v>
      </c>
      <c r="AF2125">
        <f>AE2125/AY2125</f>
        <v>0</v>
      </c>
      <c r="AG2125">
        <f>LN(AE2125+1)/LN(AY2125)</f>
        <v>0</v>
      </c>
      <c r="AH2125">
        <v>1</v>
      </c>
      <c r="AI2125">
        <v>0</v>
      </c>
      <c r="AJ2125">
        <v>1</v>
      </c>
      <c r="AK2125">
        <v>1</v>
      </c>
      <c r="AL2125">
        <v>1</v>
      </c>
      <c r="AM2125" s="1">
        <f>(AI2125+AK2125+AJ2125)*(0.75+0.25*AL2125)</f>
        <v>2</v>
      </c>
      <c r="AN2125">
        <v>0</v>
      </c>
      <c r="AO2125">
        <v>0</v>
      </c>
      <c r="AP2125">
        <v>0</v>
      </c>
      <c r="AQ2125">
        <v>0</v>
      </c>
      <c r="AR2125">
        <v>0.75</v>
      </c>
      <c r="AS2125">
        <f>IF(AR2125&gt;0.75,AR2125,0)</f>
        <v>0</v>
      </c>
      <c r="AT2125">
        <v>0</v>
      </c>
      <c r="AV2125">
        <v>1</v>
      </c>
      <c r="AW2125">
        <v>1</v>
      </c>
      <c r="AX2125">
        <v>1</v>
      </c>
      <c r="AY2125">
        <v>275383</v>
      </c>
    </row>
    <row r="2126" spans="1:51" ht="12.75" customHeight="1" x14ac:dyDescent="0.2">
      <c r="A2126" t="s">
        <v>60</v>
      </c>
      <c r="B2126">
        <v>2015</v>
      </c>
      <c r="D2126">
        <v>8</v>
      </c>
      <c r="E2126">
        <v>0</v>
      </c>
      <c r="F2126">
        <v>0</v>
      </c>
      <c r="G2126">
        <v>1</v>
      </c>
      <c r="H2126">
        <v>1</v>
      </c>
      <c r="I2126" s="1">
        <f>G2126+H2126</f>
        <v>2</v>
      </c>
      <c r="J2126">
        <v>1</v>
      </c>
      <c r="K2126">
        <v>1</v>
      </c>
      <c r="L2126">
        <v>0</v>
      </c>
      <c r="M2126">
        <v>0</v>
      </c>
      <c r="N2126">
        <v>2</v>
      </c>
      <c r="O2126">
        <v>0</v>
      </c>
      <c r="P2126">
        <v>1</v>
      </c>
      <c r="Q2126">
        <v>1</v>
      </c>
      <c r="R2126">
        <v>0</v>
      </c>
      <c r="T2126">
        <v>0</v>
      </c>
      <c r="U2126">
        <v>0</v>
      </c>
      <c r="V2126">
        <v>0</v>
      </c>
      <c r="W2126">
        <v>0</v>
      </c>
      <c r="X2126">
        <v>1</v>
      </c>
      <c r="Y2126">
        <v>0</v>
      </c>
      <c r="Z2126">
        <v>1</v>
      </c>
      <c r="AA2126">
        <v>0</v>
      </c>
      <c r="AB2126">
        <v>0</v>
      </c>
      <c r="AC2126">
        <v>165251</v>
      </c>
      <c r="AD2126">
        <f>AC2126/AY2126</f>
        <v>1.6022474960489446</v>
      </c>
      <c r="AE2126">
        <v>1929.9559999999999</v>
      </c>
      <c r="AF2126">
        <f>AE2126/AY2126</f>
        <v>1.8712547388425104E-2</v>
      </c>
      <c r="AG2126">
        <f>LN(AE2126+1)/LN(AY2126)</f>
        <v>0.65539611401601183</v>
      </c>
      <c r="AH2126">
        <v>1</v>
      </c>
      <c r="AI2126">
        <v>1</v>
      </c>
      <c r="AJ2126">
        <v>1</v>
      </c>
      <c r="AK2126">
        <v>1</v>
      </c>
      <c r="AL2126">
        <v>0</v>
      </c>
      <c r="AM2126" s="1">
        <f>(AI2126+AK2126+AJ2126)*(0.75+0.25*AL2126)</f>
        <v>2.25</v>
      </c>
      <c r="AN2126">
        <v>0</v>
      </c>
      <c r="AO2126">
        <v>0</v>
      </c>
      <c r="AP2126">
        <v>0.75</v>
      </c>
      <c r="AQ2126">
        <v>0</v>
      </c>
      <c r="AR2126">
        <v>1</v>
      </c>
      <c r="AS2126">
        <f>IF(AR2126&gt;0.75,AR2126,0)</f>
        <v>1</v>
      </c>
      <c r="AT2126">
        <v>0</v>
      </c>
      <c r="AV2126">
        <v>0</v>
      </c>
      <c r="AW2126">
        <v>0</v>
      </c>
      <c r="AX2126">
        <v>1</v>
      </c>
      <c r="AY2126">
        <v>103137</v>
      </c>
    </row>
    <row r="2127" spans="1:51" x14ac:dyDescent="0.2">
      <c r="A2127" t="s">
        <v>61</v>
      </c>
      <c r="B2127">
        <v>2015</v>
      </c>
      <c r="D2127">
        <v>6</v>
      </c>
      <c r="E2127">
        <v>0</v>
      </c>
      <c r="F2127">
        <v>0</v>
      </c>
      <c r="G2127">
        <v>1</v>
      </c>
      <c r="H2127">
        <v>0</v>
      </c>
      <c r="I2127" s="1">
        <f>G2127+H2127</f>
        <v>1</v>
      </c>
      <c r="J2127">
        <v>1</v>
      </c>
      <c r="K2127">
        <v>1</v>
      </c>
      <c r="L2127">
        <v>0</v>
      </c>
      <c r="M2127">
        <v>0</v>
      </c>
      <c r="N2127">
        <v>0</v>
      </c>
      <c r="O2127">
        <v>0</v>
      </c>
      <c r="P2127">
        <v>1</v>
      </c>
      <c r="Q2127">
        <v>1</v>
      </c>
      <c r="R2127">
        <v>1</v>
      </c>
      <c r="T2127">
        <v>0</v>
      </c>
      <c r="U2127">
        <v>1</v>
      </c>
      <c r="V2127">
        <v>0</v>
      </c>
      <c r="W2127">
        <v>0</v>
      </c>
      <c r="X2127">
        <v>1</v>
      </c>
      <c r="Y2127">
        <v>0</v>
      </c>
      <c r="Z2127">
        <v>1</v>
      </c>
      <c r="AA2127">
        <v>0</v>
      </c>
      <c r="AB2127">
        <v>0</v>
      </c>
      <c r="AC2127">
        <v>368180</v>
      </c>
      <c r="AD2127">
        <f>AC2127/AY2127</f>
        <v>1.4492993229412692</v>
      </c>
      <c r="AE2127">
        <v>1701.896</v>
      </c>
      <c r="AF2127">
        <f>AE2127/AY2127</f>
        <v>6.6993229412690911E-3</v>
      </c>
      <c r="AG2127">
        <f>LN(AE2127+1)/LN(AY2127)</f>
        <v>0.59782546716636042</v>
      </c>
      <c r="AH2127">
        <v>1</v>
      </c>
      <c r="AI2127">
        <v>1</v>
      </c>
      <c r="AJ2127">
        <v>1</v>
      </c>
      <c r="AK2127">
        <v>1</v>
      </c>
      <c r="AL2127">
        <v>0</v>
      </c>
      <c r="AM2127" s="1">
        <f>(AI2127+AK2127+AJ2127)*(0.75+0.25*AL2127)</f>
        <v>2.25</v>
      </c>
      <c r="AN2127">
        <v>0</v>
      </c>
      <c r="AO2127">
        <v>0</v>
      </c>
      <c r="AP2127">
        <v>0.5</v>
      </c>
      <c r="AQ2127">
        <v>0</v>
      </c>
      <c r="AR2127">
        <v>0.5</v>
      </c>
      <c r="AS2127">
        <f>IF(AR2127&gt;0.75,AR2127,0)</f>
        <v>0</v>
      </c>
      <c r="AT2127">
        <v>0</v>
      </c>
      <c r="AV2127">
        <v>0</v>
      </c>
      <c r="AW2127">
        <v>0</v>
      </c>
      <c r="AX2127">
        <v>1</v>
      </c>
      <c r="AY2127">
        <v>254040</v>
      </c>
    </row>
    <row r="2128" spans="1:51" ht="12.75" customHeight="1" x14ac:dyDescent="0.2">
      <c r="A2128" t="s">
        <v>62</v>
      </c>
      <c r="B2128">
        <v>2015</v>
      </c>
      <c r="D2128">
        <v>8</v>
      </c>
      <c r="E2128">
        <v>0</v>
      </c>
      <c r="F2128">
        <v>0</v>
      </c>
      <c r="G2128">
        <v>1</v>
      </c>
      <c r="H2128">
        <v>0</v>
      </c>
      <c r="I2128" s="1">
        <f>G2128+H2128</f>
        <v>1</v>
      </c>
      <c r="J2128">
        <v>0</v>
      </c>
      <c r="K2128">
        <v>1</v>
      </c>
      <c r="L2128">
        <v>0</v>
      </c>
      <c r="M2128">
        <v>0</v>
      </c>
      <c r="N2128">
        <v>0</v>
      </c>
      <c r="O2128">
        <v>1</v>
      </c>
      <c r="P2128">
        <v>1</v>
      </c>
      <c r="Q2128">
        <v>1</v>
      </c>
      <c r="R2128">
        <v>0</v>
      </c>
      <c r="T2128">
        <v>1</v>
      </c>
      <c r="U2128">
        <v>0</v>
      </c>
      <c r="V2128">
        <v>1</v>
      </c>
      <c r="W2128">
        <v>0</v>
      </c>
      <c r="X2128">
        <v>0</v>
      </c>
      <c r="Y2128">
        <v>1</v>
      </c>
      <c r="Z2128">
        <v>1</v>
      </c>
      <c r="AA2128">
        <v>1</v>
      </c>
      <c r="AB2128">
        <v>0.5</v>
      </c>
      <c r="AC2128">
        <v>64395</v>
      </c>
      <c r="AD2128">
        <f>AC2128/AY2128</f>
        <v>1.501868151859056</v>
      </c>
      <c r="AE2128">
        <v>0</v>
      </c>
      <c r="AF2128">
        <f>AE2128/AY2128</f>
        <v>0</v>
      </c>
      <c r="AG2128">
        <f>LN(AE2128+1)/LN(AY2128)</f>
        <v>0</v>
      </c>
      <c r="AH2128">
        <v>0</v>
      </c>
      <c r="AI2128">
        <v>0</v>
      </c>
      <c r="AJ2128">
        <v>1</v>
      </c>
      <c r="AK2128">
        <v>1</v>
      </c>
      <c r="AL2128">
        <v>0</v>
      </c>
      <c r="AM2128" s="1">
        <f>(AI2128+AK2128+AJ2128)*(0.75+0.25*AL2128)</f>
        <v>1.5</v>
      </c>
      <c r="AN2128">
        <v>0</v>
      </c>
      <c r="AO2128">
        <v>1</v>
      </c>
      <c r="AP2128">
        <v>0</v>
      </c>
      <c r="AQ2128">
        <v>1</v>
      </c>
      <c r="AR2128">
        <v>0</v>
      </c>
      <c r="AS2128">
        <f>IF(AR2128&gt;0.75,AR2128,0)</f>
        <v>0</v>
      </c>
      <c r="AT2128">
        <v>0</v>
      </c>
      <c r="AV2128">
        <v>0</v>
      </c>
      <c r="AW2128">
        <v>0</v>
      </c>
      <c r="AX2128">
        <v>1</v>
      </c>
      <c r="AY2128">
        <v>42876.6</v>
      </c>
    </row>
    <row r="2129" spans="1:51" ht="12.75" customHeight="1" x14ac:dyDescent="0.2">
      <c r="A2129" t="s">
        <v>64</v>
      </c>
      <c r="B2129">
        <v>2015</v>
      </c>
      <c r="D2129">
        <v>5</v>
      </c>
      <c r="E2129">
        <v>0</v>
      </c>
      <c r="F2129">
        <v>0</v>
      </c>
      <c r="G2129">
        <v>1</v>
      </c>
      <c r="H2129">
        <v>0</v>
      </c>
      <c r="I2129" s="1">
        <f>G2129+H2129</f>
        <v>1</v>
      </c>
      <c r="J2129">
        <v>1</v>
      </c>
      <c r="K2129">
        <v>1</v>
      </c>
      <c r="L2129">
        <v>0</v>
      </c>
      <c r="M2129">
        <v>0</v>
      </c>
      <c r="N2129">
        <v>1</v>
      </c>
      <c r="O2129">
        <v>1</v>
      </c>
      <c r="P2129">
        <v>1</v>
      </c>
      <c r="Q2129">
        <v>1</v>
      </c>
      <c r="R2129">
        <v>2</v>
      </c>
      <c r="T2129">
        <v>0</v>
      </c>
      <c r="U2129">
        <v>0</v>
      </c>
      <c r="V2129">
        <v>0</v>
      </c>
      <c r="W2129">
        <v>0</v>
      </c>
      <c r="X2129">
        <v>0</v>
      </c>
      <c r="Y2129">
        <v>1</v>
      </c>
      <c r="Z2129">
        <v>1</v>
      </c>
      <c r="AA2129">
        <v>0</v>
      </c>
      <c r="AB2129">
        <v>0</v>
      </c>
      <c r="AC2129">
        <v>7173</v>
      </c>
      <c r="AD2129">
        <f>AC2129/AY2129</f>
        <v>7.7437951397510502E-2</v>
      </c>
      <c r="AE2129">
        <v>0</v>
      </c>
      <c r="AF2129">
        <f>AE2129/AY2129</f>
        <v>0</v>
      </c>
      <c r="AG2129">
        <f>LN(AE2129+1)/LN(AY2129)</f>
        <v>0</v>
      </c>
      <c r="AH2129">
        <v>1</v>
      </c>
      <c r="AI2129">
        <v>0</v>
      </c>
      <c r="AJ2129">
        <v>1</v>
      </c>
      <c r="AK2129">
        <v>1</v>
      </c>
      <c r="AL2129">
        <v>0</v>
      </c>
      <c r="AM2129" s="1">
        <f>(AI2129+AK2129+AJ2129)*(0.75+0.25*AL2129)</f>
        <v>1.5</v>
      </c>
      <c r="AN2129">
        <v>0</v>
      </c>
      <c r="AO2129">
        <v>0</v>
      </c>
      <c r="AP2129">
        <v>0</v>
      </c>
      <c r="AQ2129">
        <v>0.5</v>
      </c>
      <c r="AR2129">
        <v>0</v>
      </c>
      <c r="AS2129">
        <f>IF(AR2129&gt;0.75,AR2129,0)</f>
        <v>0</v>
      </c>
      <c r="AT2129">
        <v>0</v>
      </c>
      <c r="AV2129">
        <v>1</v>
      </c>
      <c r="AW2129">
        <v>0</v>
      </c>
      <c r="AX2129">
        <v>1</v>
      </c>
      <c r="AY2129">
        <v>92629</v>
      </c>
    </row>
    <row r="2130" spans="1:51" ht="12.75" customHeight="1" x14ac:dyDescent="0.2">
      <c r="A2130" t="s">
        <v>65</v>
      </c>
      <c r="B2130">
        <v>2015</v>
      </c>
      <c r="D2130">
        <v>8</v>
      </c>
      <c r="E2130">
        <v>0</v>
      </c>
      <c r="F2130">
        <v>1</v>
      </c>
      <c r="G2130">
        <v>1</v>
      </c>
      <c r="H2130">
        <v>0</v>
      </c>
      <c r="I2130" s="1">
        <f>G2130+H2130</f>
        <v>1</v>
      </c>
      <c r="J2130">
        <v>1</v>
      </c>
      <c r="K2130">
        <v>1</v>
      </c>
      <c r="L2130">
        <v>0</v>
      </c>
      <c r="M2130">
        <v>2</v>
      </c>
      <c r="N2130">
        <v>2</v>
      </c>
      <c r="O2130">
        <v>1</v>
      </c>
      <c r="P2130">
        <v>1</v>
      </c>
      <c r="Q2130">
        <v>1</v>
      </c>
      <c r="R2130">
        <v>0</v>
      </c>
      <c r="T2130">
        <v>1</v>
      </c>
      <c r="U2130">
        <v>1</v>
      </c>
      <c r="V2130">
        <v>-1</v>
      </c>
      <c r="W2130">
        <v>0</v>
      </c>
      <c r="X2130">
        <v>1</v>
      </c>
      <c r="Y2130">
        <v>1</v>
      </c>
      <c r="Z2130">
        <v>1</v>
      </c>
      <c r="AA2130">
        <v>1</v>
      </c>
      <c r="AB2130">
        <v>1</v>
      </c>
      <c r="AC2130" s="9">
        <v>1000000</v>
      </c>
      <c r="AD2130">
        <f>AC2130/AY2130</f>
        <v>8.3152476696518409</v>
      </c>
      <c r="AE2130">
        <v>11113.8</v>
      </c>
      <c r="AF2130">
        <f>AE2130/AY2130</f>
        <v>9.2413999550976622E-2</v>
      </c>
      <c r="AG2130">
        <f>LN(AE2130+1)/LN(AY2130)</f>
        <v>0.79641776591890834</v>
      </c>
      <c r="AH2130">
        <v>0</v>
      </c>
      <c r="AI2130">
        <v>0</v>
      </c>
      <c r="AJ2130">
        <v>1</v>
      </c>
      <c r="AK2130">
        <v>1</v>
      </c>
      <c r="AL2130">
        <v>1</v>
      </c>
      <c r="AM2130" s="1">
        <f>(AI2130+AK2130+AJ2130)*(0.75+0.25*AL2130)</f>
        <v>2</v>
      </c>
      <c r="AN2130">
        <v>1</v>
      </c>
      <c r="AO2130">
        <v>0</v>
      </c>
      <c r="AP2130">
        <v>0</v>
      </c>
      <c r="AQ2130">
        <v>0</v>
      </c>
      <c r="AR2130">
        <v>1.5</v>
      </c>
      <c r="AS2130">
        <f>IF(AR2130&gt;0.75,AR2130,0)</f>
        <v>1.5</v>
      </c>
      <c r="AT2130">
        <v>0</v>
      </c>
      <c r="AV2130">
        <v>0</v>
      </c>
      <c r="AW2130">
        <v>0</v>
      </c>
      <c r="AX2130">
        <v>1</v>
      </c>
      <c r="AY2130">
        <v>120261</v>
      </c>
    </row>
    <row r="2131" spans="1:51" ht="12.75" customHeight="1" x14ac:dyDescent="0.2">
      <c r="A2131" t="s">
        <v>66</v>
      </c>
      <c r="B2131">
        <v>2015</v>
      </c>
      <c r="D2131">
        <v>5</v>
      </c>
      <c r="E2131">
        <v>0</v>
      </c>
      <c r="F2131">
        <v>0</v>
      </c>
      <c r="G2131">
        <v>0</v>
      </c>
      <c r="H2131">
        <v>0</v>
      </c>
      <c r="I2131" s="1">
        <f>G2131+H2131</f>
        <v>0</v>
      </c>
      <c r="J2131">
        <v>0</v>
      </c>
      <c r="K2131">
        <v>0</v>
      </c>
      <c r="L2131">
        <v>1</v>
      </c>
      <c r="M2131">
        <v>2</v>
      </c>
      <c r="N2131">
        <v>2</v>
      </c>
      <c r="O2131">
        <v>1</v>
      </c>
      <c r="P2131">
        <v>1</v>
      </c>
      <c r="Q2131">
        <v>0</v>
      </c>
      <c r="R2131">
        <v>0.5</v>
      </c>
      <c r="T2131">
        <v>0</v>
      </c>
      <c r="U2131">
        <v>1</v>
      </c>
      <c r="V2131">
        <v>0</v>
      </c>
      <c r="W2131">
        <v>0</v>
      </c>
      <c r="X2131">
        <v>0</v>
      </c>
      <c r="Y2131">
        <v>1</v>
      </c>
      <c r="Z2131">
        <v>1</v>
      </c>
      <c r="AA2131">
        <v>0</v>
      </c>
      <c r="AB2131">
        <v>0</v>
      </c>
      <c r="AC2131">
        <v>600</v>
      </c>
      <c r="AD2131">
        <f>AC2131/AY2131</f>
        <v>8.4411098934028504E-3</v>
      </c>
      <c r="AE2131">
        <v>0</v>
      </c>
      <c r="AF2131">
        <f>AE2131/AY2131</f>
        <v>0</v>
      </c>
      <c r="AG2131">
        <f>LN(AE2131+1)/LN(AY2131)</f>
        <v>0</v>
      </c>
      <c r="AH2131">
        <v>1</v>
      </c>
      <c r="AI2131">
        <v>0</v>
      </c>
      <c r="AJ2131">
        <v>1</v>
      </c>
      <c r="AK2131">
        <v>1</v>
      </c>
      <c r="AL2131">
        <v>1</v>
      </c>
      <c r="AM2131" s="1">
        <f>(AI2131+AK2131+AJ2131)*(0.75+0.25*AL2131)</f>
        <v>2</v>
      </c>
      <c r="AN2131">
        <v>0</v>
      </c>
      <c r="AO2131">
        <v>0</v>
      </c>
      <c r="AP2131">
        <v>0</v>
      </c>
      <c r="AQ2131">
        <v>1</v>
      </c>
      <c r="AR2131">
        <v>0</v>
      </c>
      <c r="AS2131">
        <f>IF(AR2131&gt;0.75,AR2131,0)</f>
        <v>0</v>
      </c>
      <c r="AT2131">
        <v>0</v>
      </c>
      <c r="AV2131">
        <v>0</v>
      </c>
      <c r="AW2131">
        <v>2</v>
      </c>
      <c r="AX2131">
        <v>1</v>
      </c>
      <c r="AY2131">
        <v>71080.7</v>
      </c>
    </row>
    <row r="2132" spans="1:51" ht="12.75" customHeight="1" x14ac:dyDescent="0.2">
      <c r="A2132" t="s">
        <v>67</v>
      </c>
      <c r="B2132">
        <v>2015</v>
      </c>
      <c r="D2132">
        <v>4</v>
      </c>
      <c r="E2132">
        <v>0</v>
      </c>
      <c r="F2132">
        <v>0</v>
      </c>
      <c r="G2132">
        <v>1</v>
      </c>
      <c r="H2132">
        <v>1</v>
      </c>
      <c r="I2132" s="1">
        <f>G2132+H2132</f>
        <v>2</v>
      </c>
      <c r="J2132">
        <v>1</v>
      </c>
      <c r="K2132">
        <v>1</v>
      </c>
      <c r="L2132">
        <v>1</v>
      </c>
      <c r="M2132">
        <v>2</v>
      </c>
      <c r="N2132">
        <v>2</v>
      </c>
      <c r="O2132">
        <v>1</v>
      </c>
      <c r="P2132">
        <v>1</v>
      </c>
      <c r="Q2132">
        <v>1</v>
      </c>
      <c r="R2132">
        <v>2</v>
      </c>
      <c r="T2132">
        <v>1</v>
      </c>
      <c r="U2132">
        <v>0</v>
      </c>
      <c r="V2132">
        <v>-1</v>
      </c>
      <c r="W2132">
        <v>0</v>
      </c>
      <c r="X2132">
        <v>1</v>
      </c>
      <c r="Y2132">
        <v>1</v>
      </c>
      <c r="Z2132">
        <v>1</v>
      </c>
      <c r="AA2132">
        <v>0</v>
      </c>
      <c r="AB2132">
        <v>1</v>
      </c>
      <c r="AC2132">
        <v>259955</v>
      </c>
      <c r="AD2132">
        <f>AC2132/AY2132</f>
        <v>0.49320492607285898</v>
      </c>
      <c r="AE2132">
        <v>2536.73</v>
      </c>
      <c r="AF2132">
        <f>AE2132/AY2132</f>
        <v>4.8128627343840416E-3</v>
      </c>
      <c r="AG2132">
        <f>LN(AE2132+1)/LN(AY2132)</f>
        <v>0.59498816923940356</v>
      </c>
      <c r="AH2132">
        <v>0</v>
      </c>
      <c r="AI2132">
        <v>0</v>
      </c>
      <c r="AJ2132">
        <v>0</v>
      </c>
      <c r="AK2132">
        <v>0</v>
      </c>
      <c r="AL2132">
        <v>0</v>
      </c>
      <c r="AM2132" s="1">
        <f>(AI2132+AK2132+AJ2132)*(0.75+0.25*AL2132)</f>
        <v>0</v>
      </c>
      <c r="AN2132">
        <v>0</v>
      </c>
      <c r="AO2132">
        <v>0</v>
      </c>
      <c r="AP2132">
        <v>0</v>
      </c>
      <c r="AQ2132">
        <v>0</v>
      </c>
      <c r="AR2132">
        <v>1</v>
      </c>
      <c r="AS2132">
        <f>IF(AR2132&gt;0.75,AR2132,0)</f>
        <v>1</v>
      </c>
      <c r="AT2132">
        <v>0</v>
      </c>
      <c r="AV2132">
        <v>1</v>
      </c>
      <c r="AW2132">
        <v>0.5</v>
      </c>
      <c r="AX2132">
        <v>1</v>
      </c>
      <c r="AY2132">
        <v>527073</v>
      </c>
    </row>
    <row r="2133" spans="1:51" ht="12.75" customHeight="1" x14ac:dyDescent="0.2">
      <c r="A2133" t="s">
        <v>68</v>
      </c>
      <c r="B2133">
        <v>2015</v>
      </c>
      <c r="D2133">
        <v>8</v>
      </c>
      <c r="E2133">
        <v>0</v>
      </c>
      <c r="F2133">
        <v>1</v>
      </c>
      <c r="G2133">
        <v>1</v>
      </c>
      <c r="H2133">
        <v>1</v>
      </c>
      <c r="I2133" s="1">
        <f>G2133+H2133</f>
        <v>2</v>
      </c>
      <c r="J2133">
        <v>0</v>
      </c>
      <c r="K2133">
        <v>1</v>
      </c>
      <c r="L2133">
        <v>1</v>
      </c>
      <c r="M2133">
        <v>0</v>
      </c>
      <c r="N2133">
        <v>2</v>
      </c>
      <c r="O2133">
        <v>1</v>
      </c>
      <c r="P2133">
        <v>1</v>
      </c>
      <c r="Q2133">
        <v>1</v>
      </c>
      <c r="R2133">
        <v>0</v>
      </c>
      <c r="T2133">
        <v>1</v>
      </c>
      <c r="U2133">
        <v>1</v>
      </c>
      <c r="V2133">
        <v>0</v>
      </c>
      <c r="W2133">
        <v>1</v>
      </c>
      <c r="X2133">
        <v>0</v>
      </c>
      <c r="Y2133">
        <v>1</v>
      </c>
      <c r="Z2133">
        <v>1</v>
      </c>
      <c r="AA2133">
        <v>0</v>
      </c>
      <c r="AB2133">
        <v>0</v>
      </c>
      <c r="AC2133">
        <v>72692</v>
      </c>
      <c r="AD2133">
        <f>AC2133/AY2133</f>
        <v>0.9284717104279997</v>
      </c>
      <c r="AE2133">
        <v>275.39800000000002</v>
      </c>
      <c r="AF2133">
        <f>AE2133/AY2133</f>
        <v>3.5175707382992666E-3</v>
      </c>
      <c r="AG2133">
        <f>LN(AE2133+1)/LN(AY2133)</f>
        <v>0.49891205930751453</v>
      </c>
      <c r="AH2133">
        <v>1</v>
      </c>
      <c r="AI2133">
        <v>1</v>
      </c>
      <c r="AJ2133">
        <v>1</v>
      </c>
      <c r="AK2133">
        <v>1</v>
      </c>
      <c r="AL2133">
        <v>1</v>
      </c>
      <c r="AM2133" s="1">
        <f>(AI2133+AK2133+AJ2133)*(0.75+0.25*AL2133)</f>
        <v>3</v>
      </c>
      <c r="AN2133">
        <v>0</v>
      </c>
      <c r="AO2133">
        <v>1</v>
      </c>
      <c r="AP2133">
        <v>1</v>
      </c>
      <c r="AQ2133">
        <v>1</v>
      </c>
      <c r="AR2133">
        <v>1.5</v>
      </c>
      <c r="AS2133">
        <f>IF(AR2133&gt;0.75,AR2133,0)</f>
        <v>1.5</v>
      </c>
      <c r="AT2133">
        <v>0</v>
      </c>
      <c r="AV2133">
        <v>1</v>
      </c>
      <c r="AW2133">
        <v>0</v>
      </c>
      <c r="AX2133">
        <v>1</v>
      </c>
      <c r="AY2133">
        <v>78292.100000000006</v>
      </c>
    </row>
    <row r="2134" spans="1:51" ht="12.75" customHeight="1" x14ac:dyDescent="0.2">
      <c r="A2134" t="s">
        <v>70</v>
      </c>
      <c r="B2134">
        <v>2015</v>
      </c>
      <c r="D2134">
        <v>8</v>
      </c>
      <c r="E2134">
        <v>0</v>
      </c>
      <c r="F2134">
        <v>0</v>
      </c>
      <c r="G2134">
        <v>1</v>
      </c>
      <c r="H2134">
        <v>1</v>
      </c>
      <c r="I2134" s="1">
        <f>G2134+H2134</f>
        <v>2</v>
      </c>
      <c r="J2134">
        <v>1</v>
      </c>
      <c r="K2134">
        <v>1</v>
      </c>
      <c r="L2134">
        <v>1</v>
      </c>
      <c r="M2134">
        <v>2</v>
      </c>
      <c r="N2134">
        <v>2</v>
      </c>
      <c r="O2134">
        <v>1</v>
      </c>
      <c r="P2134">
        <v>1</v>
      </c>
      <c r="Q2134">
        <v>1</v>
      </c>
      <c r="R2134">
        <v>1</v>
      </c>
      <c r="T2134">
        <v>1</v>
      </c>
      <c r="U2134">
        <v>1</v>
      </c>
      <c r="V2134">
        <v>0</v>
      </c>
      <c r="W2134">
        <v>1</v>
      </c>
      <c r="X2134">
        <v>0</v>
      </c>
      <c r="Y2134">
        <v>1</v>
      </c>
      <c r="Z2134">
        <v>1</v>
      </c>
      <c r="AA2134">
        <v>0</v>
      </c>
      <c r="AB2134">
        <v>0</v>
      </c>
      <c r="AC2134">
        <v>1129</v>
      </c>
      <c r="AD2134">
        <f>AC2134/AY2134</f>
        <v>1.0263636363636365E-3</v>
      </c>
      <c r="AE2134">
        <v>1950.9639999999999</v>
      </c>
      <c r="AF2134">
        <f>AE2134/AY2134</f>
        <v>1.7736036363636364E-3</v>
      </c>
      <c r="AG2134">
        <f>LN(AE2134+1)/LN(AY2134)</f>
        <v>0.54465451514368102</v>
      </c>
      <c r="AH2134">
        <v>1</v>
      </c>
      <c r="AI2134">
        <v>0</v>
      </c>
      <c r="AJ2134">
        <v>0</v>
      </c>
      <c r="AK2134">
        <v>1</v>
      </c>
      <c r="AL2134">
        <v>1</v>
      </c>
      <c r="AM2134" s="1">
        <f>(AI2134+AK2134+AJ2134)*(0.75+0.25*AL2134)</f>
        <v>1</v>
      </c>
      <c r="AN2134">
        <v>0</v>
      </c>
      <c r="AO2134">
        <v>0</v>
      </c>
      <c r="AP2134">
        <v>0</v>
      </c>
      <c r="AQ2134">
        <v>0</v>
      </c>
      <c r="AR2134">
        <v>0</v>
      </c>
      <c r="AS2134">
        <f>IF(AR2134&gt;0.75,AR2134,0)</f>
        <v>0</v>
      </c>
      <c r="AT2134">
        <v>0</v>
      </c>
      <c r="AV2134">
        <v>1</v>
      </c>
      <c r="AW2134">
        <v>0</v>
      </c>
      <c r="AX2134">
        <v>0</v>
      </c>
      <c r="AY2134" s="9">
        <v>1100000</v>
      </c>
    </row>
    <row r="2135" spans="1:51" ht="12.75" customHeight="1" x14ac:dyDescent="0.2">
      <c r="A2135" t="s">
        <v>71</v>
      </c>
      <c r="B2135">
        <v>2015</v>
      </c>
      <c r="D2135">
        <v>8</v>
      </c>
      <c r="E2135">
        <v>0</v>
      </c>
      <c r="F2135">
        <v>0</v>
      </c>
      <c r="G2135">
        <v>1</v>
      </c>
      <c r="H2135">
        <v>1</v>
      </c>
      <c r="I2135" s="1">
        <f>G2135+H2135</f>
        <v>2</v>
      </c>
      <c r="J2135">
        <v>1</v>
      </c>
      <c r="K2135">
        <v>1</v>
      </c>
      <c r="L2135">
        <v>1</v>
      </c>
      <c r="M2135">
        <v>0</v>
      </c>
      <c r="N2135">
        <v>2</v>
      </c>
      <c r="O2135">
        <v>1</v>
      </c>
      <c r="P2135">
        <v>1</v>
      </c>
      <c r="Q2135">
        <v>1</v>
      </c>
      <c r="R2135">
        <v>2</v>
      </c>
      <c r="T2135">
        <v>0</v>
      </c>
      <c r="U2135">
        <v>0</v>
      </c>
      <c r="V2135">
        <v>0</v>
      </c>
      <c r="W2135">
        <v>0</v>
      </c>
      <c r="X2135">
        <v>0</v>
      </c>
      <c r="Y2135">
        <v>0</v>
      </c>
      <c r="Z2135">
        <v>1</v>
      </c>
      <c r="AA2135">
        <v>0</v>
      </c>
      <c r="AB2135">
        <v>0</v>
      </c>
      <c r="AC2135">
        <v>2000</v>
      </c>
      <c r="AD2135">
        <f>AC2135/AY2135</f>
        <v>4.9402965165969261E-3</v>
      </c>
      <c r="AE2135">
        <v>0</v>
      </c>
      <c r="AF2135">
        <f>AE2135/AY2135</f>
        <v>0</v>
      </c>
      <c r="AG2135">
        <f>LN(AE2135+1)/LN(AY2135)</f>
        <v>0</v>
      </c>
      <c r="AH2135">
        <v>0</v>
      </c>
      <c r="AI2135">
        <v>0</v>
      </c>
      <c r="AJ2135">
        <v>1</v>
      </c>
      <c r="AK2135">
        <v>1</v>
      </c>
      <c r="AL2135">
        <v>1</v>
      </c>
      <c r="AM2135" s="1">
        <f>(AI2135+AK2135+AJ2135)*(0.75+0.25*AL2135)</f>
        <v>2</v>
      </c>
      <c r="AN2135">
        <v>0</v>
      </c>
      <c r="AO2135">
        <v>0</v>
      </c>
      <c r="AP2135">
        <v>0</v>
      </c>
      <c r="AQ2135">
        <v>0</v>
      </c>
      <c r="AR2135">
        <v>0.75</v>
      </c>
      <c r="AS2135">
        <f>IF(AR2135&gt;0.75,AR2135,0)</f>
        <v>0</v>
      </c>
      <c r="AT2135">
        <v>0</v>
      </c>
      <c r="AV2135">
        <v>0</v>
      </c>
      <c r="AW2135">
        <v>1</v>
      </c>
      <c r="AX2135">
        <v>1</v>
      </c>
      <c r="AY2135">
        <v>404834</v>
      </c>
    </row>
    <row r="2136" spans="1:51" ht="12.75" customHeight="1" x14ac:dyDescent="0.2">
      <c r="A2136" t="s">
        <v>72</v>
      </c>
      <c r="B2136">
        <v>2015</v>
      </c>
      <c r="D2136">
        <v>6</v>
      </c>
      <c r="E2136">
        <v>0</v>
      </c>
      <c r="F2136">
        <v>0</v>
      </c>
      <c r="G2136">
        <v>1</v>
      </c>
      <c r="H2136">
        <v>0</v>
      </c>
      <c r="I2136" s="1">
        <f>G2136+H2136</f>
        <v>1</v>
      </c>
      <c r="J2136">
        <v>0</v>
      </c>
      <c r="K2136">
        <v>1</v>
      </c>
      <c r="L2136">
        <v>0</v>
      </c>
      <c r="M2136">
        <v>0</v>
      </c>
      <c r="N2136">
        <v>2</v>
      </c>
      <c r="O2136">
        <v>1</v>
      </c>
      <c r="P2136">
        <v>1</v>
      </c>
      <c r="Q2136">
        <v>1</v>
      </c>
      <c r="R2136">
        <v>2</v>
      </c>
      <c r="T2136">
        <v>0.5</v>
      </c>
      <c r="U2136">
        <v>1</v>
      </c>
      <c r="V2136">
        <v>0</v>
      </c>
      <c r="W2136">
        <v>0</v>
      </c>
      <c r="X2136">
        <v>0</v>
      </c>
      <c r="Y2136">
        <v>1</v>
      </c>
      <c r="Z2136">
        <v>1</v>
      </c>
      <c r="AA2136">
        <v>0</v>
      </c>
      <c r="AB2136">
        <v>0</v>
      </c>
      <c r="AC2136">
        <v>4175</v>
      </c>
      <c r="AD2136">
        <f>AC2136/AY2136</f>
        <v>9.7235031627586344E-2</v>
      </c>
      <c r="AE2136">
        <v>0</v>
      </c>
      <c r="AF2136">
        <f>AE2136/AY2136</f>
        <v>0</v>
      </c>
      <c r="AG2136">
        <f>LN(AE2136+1)/LN(AY2136)</f>
        <v>0</v>
      </c>
      <c r="AH2136">
        <v>0.5</v>
      </c>
      <c r="AI2136">
        <v>1</v>
      </c>
      <c r="AJ2136">
        <v>1</v>
      </c>
      <c r="AK2136">
        <v>1</v>
      </c>
      <c r="AL2136">
        <v>0</v>
      </c>
      <c r="AM2136" s="1">
        <f>(AI2136+AK2136+AJ2136)*(0.75+0.25*AL2136)</f>
        <v>2.25</v>
      </c>
      <c r="AN2136">
        <v>0</v>
      </c>
      <c r="AO2136">
        <v>0</v>
      </c>
      <c r="AP2136">
        <v>0</v>
      </c>
      <c r="AQ2136">
        <v>0</v>
      </c>
      <c r="AR2136">
        <v>2</v>
      </c>
      <c r="AS2136">
        <f>IF(AR2136&gt;0.75,AR2136,0)</f>
        <v>2</v>
      </c>
      <c r="AT2136">
        <v>0</v>
      </c>
      <c r="AV2136">
        <v>0</v>
      </c>
      <c r="AW2136">
        <v>0</v>
      </c>
      <c r="AX2136">
        <v>1</v>
      </c>
      <c r="AY2136">
        <v>42937.2</v>
      </c>
    </row>
    <row r="2137" spans="1:51" ht="12.75" customHeight="1" x14ac:dyDescent="0.2">
      <c r="A2137" t="s">
        <v>73</v>
      </c>
      <c r="B2137">
        <v>2015</v>
      </c>
      <c r="D2137">
        <v>4</v>
      </c>
      <c r="E2137">
        <v>0</v>
      </c>
      <c r="F2137">
        <v>0</v>
      </c>
      <c r="G2137">
        <v>1</v>
      </c>
      <c r="H2137">
        <v>0</v>
      </c>
      <c r="I2137" s="1">
        <f>G2137+H2137</f>
        <v>1</v>
      </c>
      <c r="J2137">
        <v>0</v>
      </c>
      <c r="K2137">
        <v>1</v>
      </c>
      <c r="L2137">
        <v>0</v>
      </c>
      <c r="M2137">
        <v>0</v>
      </c>
      <c r="N2137">
        <v>1</v>
      </c>
      <c r="O2137">
        <v>1</v>
      </c>
      <c r="P2137">
        <v>1</v>
      </c>
      <c r="Q2137">
        <v>1</v>
      </c>
      <c r="R2137">
        <v>0</v>
      </c>
      <c r="T2137">
        <v>1</v>
      </c>
      <c r="U2137">
        <v>1</v>
      </c>
      <c r="V2137">
        <v>0</v>
      </c>
      <c r="W2137">
        <v>1</v>
      </c>
      <c r="X2137">
        <v>1</v>
      </c>
      <c r="Y2137">
        <v>1</v>
      </c>
      <c r="Z2137">
        <v>1</v>
      </c>
      <c r="AA2137">
        <v>0</v>
      </c>
      <c r="AB2137">
        <v>0</v>
      </c>
      <c r="AC2137">
        <v>285968</v>
      </c>
      <c r="AD2137">
        <f>AC2137/AY2137</f>
        <v>0.57234350857810756</v>
      </c>
      <c r="AE2137">
        <v>1642.903</v>
      </c>
      <c r="AF2137">
        <f>AE2137/AY2137</f>
        <v>3.2881471607784742E-3</v>
      </c>
      <c r="AG2137">
        <f>LN(AE2137+1)/LN(AY2137)</f>
        <v>0.56432140296770505</v>
      </c>
      <c r="AH2137">
        <v>0.5</v>
      </c>
      <c r="AI2137">
        <v>0</v>
      </c>
      <c r="AJ2137">
        <v>0</v>
      </c>
      <c r="AK2137">
        <v>1</v>
      </c>
      <c r="AL2137">
        <v>1</v>
      </c>
      <c r="AM2137" s="1">
        <f>(AI2137+AK2137+AJ2137)*(0.75+0.25*AL2137)</f>
        <v>1</v>
      </c>
      <c r="AN2137">
        <v>0</v>
      </c>
      <c r="AO2137">
        <v>0</v>
      </c>
      <c r="AP2137">
        <v>0</v>
      </c>
      <c r="AQ2137">
        <v>0</v>
      </c>
      <c r="AR2137">
        <v>2</v>
      </c>
      <c r="AS2137">
        <f>IF(AR2137&gt;0.75,AR2137,0)</f>
        <v>2</v>
      </c>
      <c r="AT2137">
        <v>0</v>
      </c>
      <c r="AV2137">
        <v>0</v>
      </c>
      <c r="AW2137">
        <v>0</v>
      </c>
      <c r="AX2137">
        <v>1</v>
      </c>
      <c r="AY2137">
        <v>499644</v>
      </c>
    </row>
    <row r="2138" spans="1:51" ht="12.75" customHeight="1" x14ac:dyDescent="0.2">
      <c r="A2138" t="s">
        <v>74</v>
      </c>
      <c r="B2138">
        <v>2015</v>
      </c>
      <c r="D2138">
        <v>4</v>
      </c>
      <c r="E2138">
        <v>0</v>
      </c>
      <c r="F2138">
        <v>0</v>
      </c>
      <c r="G2138">
        <v>1</v>
      </c>
      <c r="H2138">
        <v>1</v>
      </c>
      <c r="I2138" s="1">
        <f>G2138+H2138</f>
        <v>2</v>
      </c>
      <c r="J2138">
        <v>0</v>
      </c>
      <c r="K2138">
        <v>1</v>
      </c>
      <c r="L2138">
        <v>0</v>
      </c>
      <c r="M2138">
        <v>0</v>
      </c>
      <c r="N2138">
        <v>2</v>
      </c>
      <c r="O2138">
        <v>1</v>
      </c>
      <c r="P2138">
        <v>1</v>
      </c>
      <c r="Q2138">
        <v>1</v>
      </c>
      <c r="R2138">
        <v>0</v>
      </c>
      <c r="T2138">
        <v>0</v>
      </c>
      <c r="U2138">
        <v>1</v>
      </c>
      <c r="V2138">
        <v>0</v>
      </c>
      <c r="W2138">
        <v>1</v>
      </c>
      <c r="X2138">
        <v>0</v>
      </c>
      <c r="Y2138">
        <v>1</v>
      </c>
      <c r="Z2138">
        <v>1</v>
      </c>
      <c r="AA2138">
        <v>0</v>
      </c>
      <c r="AB2138">
        <v>0</v>
      </c>
      <c r="AC2138">
        <v>173518</v>
      </c>
      <c r="AD2138">
        <f>AC2138/AY2138</f>
        <v>0.99325117202928503</v>
      </c>
      <c r="AE2138">
        <v>113.14100000000001</v>
      </c>
      <c r="AF2138">
        <f>AE2138/AY2138</f>
        <v>6.4764134472830104E-4</v>
      </c>
      <c r="AG2138">
        <f>LN(AE2138+1)/LN(AY2138)</f>
        <v>0.39247036314438333</v>
      </c>
      <c r="AH2138">
        <v>1</v>
      </c>
      <c r="AI2138">
        <v>0</v>
      </c>
      <c r="AJ2138">
        <v>1</v>
      </c>
      <c r="AK2138">
        <v>1</v>
      </c>
      <c r="AL2138">
        <v>0</v>
      </c>
      <c r="AM2138" s="1">
        <f>(AI2138+AK2138+AJ2138)*(0.75+0.25*AL2138)</f>
        <v>1.5</v>
      </c>
      <c r="AN2138">
        <v>0</v>
      </c>
      <c r="AO2138">
        <v>0</v>
      </c>
      <c r="AP2138">
        <v>0.75</v>
      </c>
      <c r="AQ2138">
        <v>0</v>
      </c>
      <c r="AR2138">
        <v>1</v>
      </c>
      <c r="AS2138">
        <f>IF(AR2138&gt;0.75,AR2138,0)</f>
        <v>1</v>
      </c>
      <c r="AT2138">
        <v>0</v>
      </c>
      <c r="AV2138">
        <v>0.5</v>
      </c>
      <c r="AW2138">
        <v>0</v>
      </c>
      <c r="AX2138">
        <v>1</v>
      </c>
      <c r="AY2138">
        <v>174697</v>
      </c>
    </row>
    <row r="2139" spans="1:51" ht="12.75" customHeight="1" x14ac:dyDescent="0.2">
      <c r="A2139" t="s">
        <v>75</v>
      </c>
      <c r="B2139">
        <v>2015</v>
      </c>
      <c r="D2139">
        <v>8</v>
      </c>
      <c r="E2139">
        <v>0</v>
      </c>
      <c r="F2139">
        <v>0</v>
      </c>
      <c r="G2139">
        <v>1</v>
      </c>
      <c r="H2139">
        <v>1</v>
      </c>
      <c r="I2139" s="1">
        <f>G2139+H2139</f>
        <v>2</v>
      </c>
      <c r="J2139">
        <v>1</v>
      </c>
      <c r="K2139">
        <v>1</v>
      </c>
      <c r="L2139">
        <v>1</v>
      </c>
      <c r="M2139">
        <v>2</v>
      </c>
      <c r="N2139">
        <v>2</v>
      </c>
      <c r="O2139">
        <v>1</v>
      </c>
      <c r="P2139">
        <v>0</v>
      </c>
      <c r="Q2139">
        <v>1</v>
      </c>
      <c r="R2139">
        <v>2</v>
      </c>
      <c r="T2139">
        <v>1</v>
      </c>
      <c r="U2139">
        <v>1</v>
      </c>
      <c r="V2139">
        <v>1</v>
      </c>
      <c r="W2139">
        <v>0</v>
      </c>
      <c r="X2139">
        <v>0</v>
      </c>
      <c r="Y2139">
        <v>1</v>
      </c>
      <c r="Z2139">
        <v>1</v>
      </c>
      <c r="AA2139">
        <v>1</v>
      </c>
      <c r="AB2139">
        <v>0</v>
      </c>
      <c r="AC2139">
        <v>841</v>
      </c>
      <c r="AD2139">
        <f>AC2139/AY2139</f>
        <v>4.8784166318622674E-3</v>
      </c>
      <c r="AE2139">
        <v>0</v>
      </c>
      <c r="AF2139">
        <f>AE2139/AY2139</f>
        <v>0</v>
      </c>
      <c r="AG2139">
        <f>LN(AE2139+1)/LN(AY2139)</f>
        <v>0</v>
      </c>
      <c r="AH2139">
        <v>1</v>
      </c>
      <c r="AI2139">
        <v>0</v>
      </c>
      <c r="AJ2139">
        <v>1</v>
      </c>
      <c r="AK2139">
        <v>1</v>
      </c>
      <c r="AL2139">
        <v>0</v>
      </c>
      <c r="AM2139" s="1">
        <f>(AI2139+AK2139+AJ2139)*(0.75+0.25*AL2139)</f>
        <v>1.5</v>
      </c>
      <c r="AN2139">
        <v>0</v>
      </c>
      <c r="AO2139">
        <v>1</v>
      </c>
      <c r="AP2139">
        <v>0</v>
      </c>
      <c r="AQ2139">
        <v>1</v>
      </c>
      <c r="AR2139">
        <v>0</v>
      </c>
      <c r="AS2139">
        <f>IF(AR2139&gt;0.75,AR2139,0)</f>
        <v>0</v>
      </c>
      <c r="AT2139">
        <v>0</v>
      </c>
      <c r="AV2139">
        <v>1</v>
      </c>
      <c r="AW2139">
        <v>0</v>
      </c>
      <c r="AX2139">
        <v>1</v>
      </c>
      <c r="AY2139">
        <v>172392</v>
      </c>
    </row>
    <row r="2140" spans="1:51" ht="12.75" customHeight="1" x14ac:dyDescent="0.2">
      <c r="A2140" t="s">
        <v>76</v>
      </c>
      <c r="B2140">
        <v>2015</v>
      </c>
      <c r="D2140">
        <v>4</v>
      </c>
      <c r="E2140">
        <v>0</v>
      </c>
      <c r="F2140">
        <v>0</v>
      </c>
      <c r="G2140">
        <v>1</v>
      </c>
      <c r="H2140">
        <v>0</v>
      </c>
      <c r="I2140" s="1">
        <f>G2140+H2140</f>
        <v>1</v>
      </c>
      <c r="J2140">
        <v>0</v>
      </c>
      <c r="K2140">
        <v>1</v>
      </c>
      <c r="L2140">
        <v>1</v>
      </c>
      <c r="M2140">
        <v>0</v>
      </c>
      <c r="N2140">
        <v>2</v>
      </c>
      <c r="O2140">
        <v>1</v>
      </c>
      <c r="P2140">
        <v>1</v>
      </c>
      <c r="Q2140">
        <v>1</v>
      </c>
      <c r="R2140">
        <v>0</v>
      </c>
      <c r="T2140">
        <v>0</v>
      </c>
      <c r="U2140">
        <v>0</v>
      </c>
      <c r="V2140">
        <v>0</v>
      </c>
      <c r="W2140">
        <v>1</v>
      </c>
      <c r="X2140">
        <v>1</v>
      </c>
      <c r="Y2140">
        <v>1</v>
      </c>
      <c r="Z2140">
        <v>1</v>
      </c>
      <c r="AA2140">
        <v>0</v>
      </c>
      <c r="AB2140">
        <v>0</v>
      </c>
      <c r="AC2140" s="9">
        <v>1400000</v>
      </c>
      <c r="AD2140">
        <f>AC2140/AY2140</f>
        <v>2.2346261709840176</v>
      </c>
      <c r="AE2140">
        <v>3173.7890000000002</v>
      </c>
      <c r="AF2140">
        <f>AE2140/AY2140</f>
        <v>5.0658799718437102E-3</v>
      </c>
      <c r="AG2140">
        <f>LN(AE2140+1)/LN(AY2140)</f>
        <v>0.60406439300566384</v>
      </c>
      <c r="AH2140">
        <v>1</v>
      </c>
      <c r="AI2140">
        <v>0</v>
      </c>
      <c r="AJ2140">
        <v>1</v>
      </c>
      <c r="AK2140">
        <v>1</v>
      </c>
      <c r="AL2140">
        <v>1</v>
      </c>
      <c r="AM2140" s="1">
        <f>(AI2140+AK2140+AJ2140)*(0.75+0.25*AL2140)</f>
        <v>2</v>
      </c>
      <c r="AN2140">
        <v>0</v>
      </c>
      <c r="AO2140">
        <v>0</v>
      </c>
      <c r="AP2140">
        <v>0.5</v>
      </c>
      <c r="AQ2140">
        <v>1</v>
      </c>
      <c r="AR2140">
        <v>0</v>
      </c>
      <c r="AS2140">
        <f>IF(AR2140&gt;0.75,AR2140,0)</f>
        <v>0</v>
      </c>
      <c r="AT2140">
        <v>0</v>
      </c>
      <c r="AV2140">
        <v>0</v>
      </c>
      <c r="AW2140">
        <v>0</v>
      </c>
      <c r="AX2140">
        <v>1</v>
      </c>
      <c r="AY2140">
        <v>626503</v>
      </c>
    </row>
    <row r="2141" spans="1:51" ht="12.75" customHeight="1" x14ac:dyDescent="0.2">
      <c r="A2141" t="s">
        <v>77</v>
      </c>
      <c r="B2141">
        <v>2015</v>
      </c>
      <c r="D2141">
        <v>5</v>
      </c>
      <c r="E2141">
        <v>0</v>
      </c>
      <c r="F2141">
        <v>0</v>
      </c>
      <c r="G2141">
        <v>1</v>
      </c>
      <c r="H2141">
        <v>1</v>
      </c>
      <c r="I2141" s="1">
        <f>G2141+H2141</f>
        <v>2</v>
      </c>
      <c r="J2141">
        <v>0</v>
      </c>
      <c r="K2141">
        <v>1</v>
      </c>
      <c r="L2141">
        <v>1</v>
      </c>
      <c r="M2141">
        <v>0</v>
      </c>
      <c r="N2141">
        <v>2</v>
      </c>
      <c r="O2141">
        <v>1</v>
      </c>
      <c r="P2141">
        <v>0</v>
      </c>
      <c r="Q2141">
        <v>1</v>
      </c>
      <c r="R2141">
        <v>0</v>
      </c>
      <c r="T2141">
        <v>0</v>
      </c>
      <c r="U2141">
        <v>1</v>
      </c>
      <c r="V2141">
        <v>0</v>
      </c>
      <c r="W2141">
        <v>1</v>
      </c>
      <c r="X2141">
        <v>0</v>
      </c>
      <c r="Y2141">
        <v>1</v>
      </c>
      <c r="Z2141">
        <v>1</v>
      </c>
      <c r="AA2141">
        <v>0</v>
      </c>
      <c r="AB2141">
        <v>0</v>
      </c>
      <c r="AC2141">
        <v>149</v>
      </c>
      <c r="AD2141">
        <f>AC2141/AY2141</f>
        <v>2.8894952303936115E-3</v>
      </c>
      <c r="AE2141">
        <v>551.923</v>
      </c>
      <c r="AF2141">
        <f>AE2141/AY2141</f>
        <v>1.0703213933184786E-2</v>
      </c>
      <c r="AG2141">
        <f>LN(AE2141+1)/LN(AY2141)</f>
        <v>0.5820145661437266</v>
      </c>
      <c r="AH2141">
        <v>0</v>
      </c>
      <c r="AI2141">
        <v>0</v>
      </c>
      <c r="AJ2141">
        <v>1</v>
      </c>
      <c r="AK2141">
        <v>1</v>
      </c>
      <c r="AL2141">
        <v>1</v>
      </c>
      <c r="AM2141" s="1">
        <f>(AI2141+AK2141+AJ2141)*(0.75+0.25*AL2141)</f>
        <v>2</v>
      </c>
      <c r="AN2141">
        <v>0</v>
      </c>
      <c r="AO2141">
        <v>0</v>
      </c>
      <c r="AP2141">
        <v>1</v>
      </c>
      <c r="AQ2141">
        <v>0</v>
      </c>
      <c r="AR2141">
        <v>0.5</v>
      </c>
      <c r="AS2141">
        <f>IF(AR2141&gt;0.75,AR2141,0)</f>
        <v>0</v>
      </c>
      <c r="AT2141">
        <v>0</v>
      </c>
      <c r="AV2141">
        <v>0.5</v>
      </c>
      <c r="AW2141">
        <v>0</v>
      </c>
      <c r="AX2141">
        <v>1</v>
      </c>
      <c r="AY2141">
        <v>51566.1</v>
      </c>
    </row>
    <row r="2142" spans="1:51" ht="12.75" customHeight="1" x14ac:dyDescent="0.2">
      <c r="A2142" t="s">
        <v>78</v>
      </c>
      <c r="B2142">
        <v>2015</v>
      </c>
      <c r="D2142">
        <v>10</v>
      </c>
      <c r="E2142">
        <v>0</v>
      </c>
      <c r="F2142">
        <v>0</v>
      </c>
      <c r="G2142">
        <v>1</v>
      </c>
      <c r="H2142">
        <v>1</v>
      </c>
      <c r="I2142" s="1">
        <f>G2142+H2142</f>
        <v>2</v>
      </c>
      <c r="J2142">
        <v>0</v>
      </c>
      <c r="K2142">
        <v>1</v>
      </c>
      <c r="L2142">
        <v>0</v>
      </c>
      <c r="M2142">
        <v>0</v>
      </c>
      <c r="N2142">
        <v>2</v>
      </c>
      <c r="O2142">
        <v>1</v>
      </c>
      <c r="P2142">
        <v>1</v>
      </c>
      <c r="Q2142">
        <v>1</v>
      </c>
      <c r="R2142">
        <v>1</v>
      </c>
      <c r="T2142">
        <v>1</v>
      </c>
      <c r="U2142">
        <v>0</v>
      </c>
      <c r="V2142">
        <v>0</v>
      </c>
      <c r="W2142">
        <v>0</v>
      </c>
      <c r="X2142">
        <v>0</v>
      </c>
      <c r="Y2142">
        <v>0</v>
      </c>
      <c r="Z2142">
        <v>1</v>
      </c>
      <c r="AA2142">
        <v>0</v>
      </c>
      <c r="AB2142">
        <v>0</v>
      </c>
      <c r="AC2142">
        <v>44254</v>
      </c>
      <c r="AD2142">
        <f>AC2142/AY2142</f>
        <v>0.23996312764342262</v>
      </c>
      <c r="AE2142">
        <v>0</v>
      </c>
      <c r="AF2142">
        <f>AE2142/AY2142</f>
        <v>0</v>
      </c>
      <c r="AG2142">
        <f>LN(AE2142+1)/LN(AY2142)</f>
        <v>0</v>
      </c>
      <c r="AH2142">
        <v>1</v>
      </c>
      <c r="AI2142">
        <v>1</v>
      </c>
      <c r="AJ2142">
        <v>1</v>
      </c>
      <c r="AK2142">
        <v>1</v>
      </c>
      <c r="AL2142">
        <v>1</v>
      </c>
      <c r="AM2142" s="1">
        <f>(AI2142+AK2142+AJ2142)*(0.75+0.25*AL2142)</f>
        <v>3</v>
      </c>
      <c r="AN2142">
        <v>0</v>
      </c>
      <c r="AO2142">
        <v>0</v>
      </c>
      <c r="AP2142">
        <v>0.75</v>
      </c>
      <c r="AQ2142">
        <v>0</v>
      </c>
      <c r="AR2142">
        <v>2.25</v>
      </c>
      <c r="AS2142">
        <f>IF(AR2142&gt;0.75,AR2142,0)</f>
        <v>2.25</v>
      </c>
      <c r="AT2142">
        <v>0</v>
      </c>
      <c r="AV2142">
        <v>-1</v>
      </c>
      <c r="AW2142">
        <v>0</v>
      </c>
      <c r="AX2142">
        <v>1</v>
      </c>
      <c r="AY2142">
        <v>184420</v>
      </c>
    </row>
    <row r="2143" spans="1:51" ht="12.75" customHeight="1" x14ac:dyDescent="0.2">
      <c r="A2143" t="s">
        <v>80</v>
      </c>
      <c r="B2143">
        <v>2015</v>
      </c>
      <c r="D2143">
        <v>5</v>
      </c>
      <c r="E2143">
        <v>0</v>
      </c>
      <c r="F2143">
        <v>0</v>
      </c>
      <c r="G2143">
        <v>1</v>
      </c>
      <c r="H2143">
        <v>0</v>
      </c>
      <c r="I2143" s="1">
        <f>G2143+H2143</f>
        <v>1</v>
      </c>
      <c r="J2143">
        <v>0</v>
      </c>
      <c r="K2143">
        <v>1</v>
      </c>
      <c r="L2143">
        <v>0</v>
      </c>
      <c r="M2143">
        <v>0</v>
      </c>
      <c r="N2143">
        <v>1</v>
      </c>
      <c r="O2143">
        <v>1</v>
      </c>
      <c r="P2143">
        <v>1</v>
      </c>
      <c r="Q2143">
        <v>1</v>
      </c>
      <c r="R2143">
        <v>2</v>
      </c>
      <c r="T2143">
        <v>0</v>
      </c>
      <c r="V2143">
        <v>1</v>
      </c>
      <c r="W2143">
        <v>0</v>
      </c>
      <c r="X2143">
        <v>1</v>
      </c>
      <c r="Y2143">
        <v>1</v>
      </c>
      <c r="Z2143">
        <v>1</v>
      </c>
      <c r="AA2143">
        <v>1</v>
      </c>
      <c r="AB2143">
        <v>0</v>
      </c>
      <c r="AC2143">
        <v>15702</v>
      </c>
      <c r="AD2143">
        <f>AC2143/AY2143</f>
        <v>0.39315545940748753</v>
      </c>
      <c r="AE2143">
        <v>101.68</v>
      </c>
      <c r="AF2143">
        <f>AE2143/AY2143</f>
        <v>2.5459207179055745E-3</v>
      </c>
      <c r="AG2143">
        <f>LN(AE2143+1)/LN(AY2143)</f>
        <v>0.43714737730822223</v>
      </c>
      <c r="AH2143">
        <v>1</v>
      </c>
      <c r="AI2143">
        <v>0</v>
      </c>
      <c r="AJ2143">
        <v>1</v>
      </c>
      <c r="AK2143">
        <v>1</v>
      </c>
      <c r="AL2143">
        <v>0</v>
      </c>
      <c r="AM2143" s="1">
        <f>(AI2143+AK2143+AJ2143)*(0.75+0.25*AL2143)</f>
        <v>1.5</v>
      </c>
      <c r="AN2143">
        <v>0</v>
      </c>
      <c r="AO2143">
        <v>0</v>
      </c>
      <c r="AP2143">
        <v>0</v>
      </c>
      <c r="AQ2143">
        <v>0</v>
      </c>
      <c r="AR2143">
        <v>2.25</v>
      </c>
      <c r="AS2143">
        <f>IF(AR2143&gt;0.75,AR2143,0)</f>
        <v>2.25</v>
      </c>
      <c r="AT2143">
        <v>0</v>
      </c>
      <c r="AV2143">
        <v>0</v>
      </c>
      <c r="AW2143">
        <v>0</v>
      </c>
      <c r="AX2143">
        <v>1</v>
      </c>
      <c r="AY2143">
        <v>39938.400000000001</v>
      </c>
    </row>
    <row r="2144" spans="1:51" ht="12.75" customHeight="1" x14ac:dyDescent="0.2">
      <c r="A2144" t="s">
        <v>81</v>
      </c>
      <c r="B2144">
        <v>2015</v>
      </c>
      <c r="D2144">
        <v>8</v>
      </c>
      <c r="E2144">
        <v>0</v>
      </c>
      <c r="F2144">
        <v>0</v>
      </c>
      <c r="G2144">
        <v>1</v>
      </c>
      <c r="H2144">
        <v>1</v>
      </c>
      <c r="I2144" s="1">
        <f>G2144+H2144</f>
        <v>2</v>
      </c>
      <c r="J2144">
        <v>1</v>
      </c>
      <c r="K2144">
        <v>1</v>
      </c>
      <c r="L2144">
        <v>1</v>
      </c>
      <c r="M2144">
        <v>0</v>
      </c>
      <c r="N2144">
        <v>2</v>
      </c>
      <c r="O2144">
        <v>1</v>
      </c>
      <c r="P2144">
        <v>1</v>
      </c>
      <c r="Q2144">
        <v>1</v>
      </c>
      <c r="R2144">
        <v>0</v>
      </c>
      <c r="T2144">
        <v>0</v>
      </c>
      <c r="U2144">
        <v>1</v>
      </c>
      <c r="V2144">
        <v>0</v>
      </c>
      <c r="W2144">
        <v>0</v>
      </c>
      <c r="X2144">
        <v>0</v>
      </c>
      <c r="Y2144">
        <v>0</v>
      </c>
      <c r="Z2144">
        <v>1</v>
      </c>
      <c r="AA2144">
        <v>0</v>
      </c>
      <c r="AB2144">
        <v>0</v>
      </c>
      <c r="AC2144">
        <v>323</v>
      </c>
      <c r="AD2144">
        <f>AC2144/AY2144</f>
        <v>1.1971520383088651E-3</v>
      </c>
      <c r="AE2144">
        <v>0</v>
      </c>
      <c r="AF2144">
        <f>AE2144/AY2144</f>
        <v>0</v>
      </c>
      <c r="AG2144">
        <f>LN(AE2144+1)/LN(AY2144)</f>
        <v>0</v>
      </c>
      <c r="AH2144">
        <v>0.5</v>
      </c>
      <c r="AI2144">
        <v>1</v>
      </c>
      <c r="AJ2144">
        <v>1</v>
      </c>
      <c r="AK2144">
        <v>1</v>
      </c>
      <c r="AL2144">
        <v>1</v>
      </c>
      <c r="AM2144" s="1">
        <f>(AI2144+AK2144+AJ2144)*(0.75+0.25*AL2144)</f>
        <v>3</v>
      </c>
      <c r="AN2144">
        <v>0</v>
      </c>
      <c r="AO2144">
        <v>0</v>
      </c>
      <c r="AP2144">
        <v>0.75</v>
      </c>
      <c r="AQ2144">
        <v>0</v>
      </c>
      <c r="AR2144">
        <v>0.5</v>
      </c>
      <c r="AS2144">
        <f>IF(AR2144&gt;0.75,AR2144,0)</f>
        <v>0</v>
      </c>
      <c r="AT2144">
        <v>0</v>
      </c>
      <c r="AV2144">
        <v>0</v>
      </c>
      <c r="AW2144">
        <v>1</v>
      </c>
      <c r="AX2144">
        <v>1</v>
      </c>
      <c r="AY2144">
        <v>269807</v>
      </c>
    </row>
    <row r="2145" spans="1:51" ht="12.75" customHeight="1" x14ac:dyDescent="0.2">
      <c r="A2145" t="s">
        <v>82</v>
      </c>
      <c r="B2145">
        <v>2015</v>
      </c>
      <c r="D2145">
        <v>6</v>
      </c>
      <c r="E2145">
        <v>1</v>
      </c>
      <c r="F2145">
        <v>0</v>
      </c>
      <c r="G2145">
        <v>1</v>
      </c>
      <c r="H2145">
        <v>1</v>
      </c>
      <c r="I2145" s="1">
        <f>G2145+H2145</f>
        <v>2</v>
      </c>
      <c r="J2145">
        <v>0</v>
      </c>
      <c r="K2145">
        <v>1</v>
      </c>
      <c r="L2145">
        <v>0</v>
      </c>
      <c r="M2145">
        <v>0</v>
      </c>
      <c r="N2145">
        <v>0</v>
      </c>
      <c r="O2145">
        <v>1</v>
      </c>
      <c r="P2145">
        <v>0</v>
      </c>
      <c r="Q2145">
        <v>1</v>
      </c>
      <c r="R2145">
        <v>0</v>
      </c>
      <c r="T2145">
        <v>1</v>
      </c>
      <c r="U2145">
        <v>0</v>
      </c>
      <c r="V2145">
        <v>0</v>
      </c>
      <c r="W2145">
        <v>0</v>
      </c>
      <c r="X2145">
        <v>0</v>
      </c>
      <c r="Y2145">
        <v>1</v>
      </c>
      <c r="Z2145">
        <v>1</v>
      </c>
      <c r="AA2145">
        <v>0</v>
      </c>
      <c r="AB2145">
        <v>0</v>
      </c>
      <c r="AC2145">
        <v>50757</v>
      </c>
      <c r="AD2145">
        <f>AC2145/AY2145</f>
        <v>3.9043846153846151E-2</v>
      </c>
      <c r="AE2145">
        <v>0</v>
      </c>
      <c r="AF2145">
        <f>AE2145/AY2145</f>
        <v>0</v>
      </c>
      <c r="AG2145">
        <f>LN(AE2145+1)/LN(AY2145)</f>
        <v>0</v>
      </c>
      <c r="AH2145">
        <v>1</v>
      </c>
      <c r="AI2145">
        <v>1</v>
      </c>
      <c r="AJ2145">
        <v>1</v>
      </c>
      <c r="AK2145">
        <v>1</v>
      </c>
      <c r="AL2145">
        <v>0</v>
      </c>
      <c r="AM2145" s="1">
        <f>(AI2145+AK2145+AJ2145)*(0.75+0.25*AL2145)</f>
        <v>2.25</v>
      </c>
      <c r="AN2145">
        <v>0</v>
      </c>
      <c r="AO2145">
        <v>0</v>
      </c>
      <c r="AP2145">
        <v>0.5</v>
      </c>
      <c r="AQ2145">
        <v>0</v>
      </c>
      <c r="AR2145">
        <v>0.5</v>
      </c>
      <c r="AS2145">
        <f>IF(AR2145&gt;0.75,AR2145,0)</f>
        <v>0</v>
      </c>
      <c r="AT2145">
        <v>0</v>
      </c>
      <c r="AV2145">
        <v>1</v>
      </c>
      <c r="AW2145">
        <v>0</v>
      </c>
      <c r="AX2145">
        <v>1</v>
      </c>
      <c r="AY2145" s="9">
        <v>1300000</v>
      </c>
    </row>
    <row r="2146" spans="1:51" ht="12.75" customHeight="1" x14ac:dyDescent="0.2">
      <c r="A2146" t="s">
        <v>83</v>
      </c>
      <c r="B2146">
        <v>2015</v>
      </c>
      <c r="D2146">
        <v>5</v>
      </c>
      <c r="E2146">
        <v>0</v>
      </c>
      <c r="F2146">
        <v>1</v>
      </c>
      <c r="G2146">
        <v>1</v>
      </c>
      <c r="H2146">
        <v>1</v>
      </c>
      <c r="I2146" s="1">
        <f>G2146+H2146</f>
        <v>2</v>
      </c>
      <c r="J2146">
        <v>0</v>
      </c>
      <c r="K2146">
        <v>1</v>
      </c>
      <c r="L2146">
        <v>0</v>
      </c>
      <c r="M2146">
        <v>0</v>
      </c>
      <c r="N2146">
        <v>2</v>
      </c>
      <c r="O2146">
        <v>1</v>
      </c>
      <c r="P2146">
        <v>1</v>
      </c>
      <c r="Q2146">
        <v>1</v>
      </c>
      <c r="R2146">
        <v>0</v>
      </c>
      <c r="T2146">
        <v>0</v>
      </c>
      <c r="U2146">
        <v>1</v>
      </c>
      <c r="W2146">
        <v>0</v>
      </c>
      <c r="X2146">
        <v>0</v>
      </c>
      <c r="Y2146">
        <v>0</v>
      </c>
      <c r="Z2146">
        <v>0</v>
      </c>
      <c r="AA2146">
        <v>0</v>
      </c>
      <c r="AB2146">
        <v>0</v>
      </c>
      <c r="AC2146">
        <v>0</v>
      </c>
      <c r="AD2146">
        <f>AC2146/AY2146</f>
        <v>0</v>
      </c>
      <c r="AE2146">
        <v>0</v>
      </c>
      <c r="AF2146">
        <f>AE2146/AY2146</f>
        <v>0</v>
      </c>
      <c r="AG2146">
        <f>LN(AE2146+1)/LN(AY2146)</f>
        <v>0</v>
      </c>
      <c r="AH2146">
        <v>1</v>
      </c>
      <c r="AI2146">
        <v>0</v>
      </c>
      <c r="AJ2146">
        <v>1</v>
      </c>
      <c r="AK2146">
        <v>1</v>
      </c>
      <c r="AL2146">
        <v>0</v>
      </c>
      <c r="AM2146" s="1">
        <f>(AI2146+AK2146+AJ2146)*(0.75+0.25*AL2146)</f>
        <v>1.5</v>
      </c>
      <c r="AN2146">
        <v>0</v>
      </c>
      <c r="AO2146">
        <v>0</v>
      </c>
      <c r="AP2146">
        <v>0.25</v>
      </c>
      <c r="AQ2146">
        <v>1</v>
      </c>
      <c r="AR2146">
        <v>0.5</v>
      </c>
      <c r="AS2146">
        <f>IF(AR2146&gt;0.75,AR2146,0)</f>
        <v>0</v>
      </c>
      <c r="AT2146">
        <v>0</v>
      </c>
      <c r="AV2146">
        <v>1</v>
      </c>
      <c r="AW2146">
        <v>1</v>
      </c>
      <c r="AX2146">
        <v>1</v>
      </c>
      <c r="AY2146">
        <v>114781</v>
      </c>
    </row>
    <row r="2147" spans="1:51" ht="12.75" customHeight="1" x14ac:dyDescent="0.2">
      <c r="A2147" t="s">
        <v>84</v>
      </c>
      <c r="B2147">
        <v>2015</v>
      </c>
      <c r="D2147">
        <v>4</v>
      </c>
      <c r="E2147">
        <v>0</v>
      </c>
      <c r="F2147">
        <v>1</v>
      </c>
      <c r="G2147">
        <v>1</v>
      </c>
      <c r="H2147">
        <v>0</v>
      </c>
      <c r="I2147" s="1">
        <f>G2147+H2147</f>
        <v>1</v>
      </c>
      <c r="J2147">
        <v>1</v>
      </c>
      <c r="K2147">
        <v>1</v>
      </c>
      <c r="L2147">
        <v>0</v>
      </c>
      <c r="M2147">
        <v>2</v>
      </c>
      <c r="N2147">
        <v>2</v>
      </c>
      <c r="O2147">
        <v>1</v>
      </c>
      <c r="P2147">
        <v>1</v>
      </c>
      <c r="Q2147">
        <v>1</v>
      </c>
      <c r="R2147">
        <v>2</v>
      </c>
      <c r="T2147">
        <v>0</v>
      </c>
      <c r="U2147">
        <v>0</v>
      </c>
      <c r="V2147">
        <v>0</v>
      </c>
      <c r="W2147">
        <v>0</v>
      </c>
      <c r="X2147">
        <v>0</v>
      </c>
      <c r="Y2147">
        <v>0</v>
      </c>
      <c r="Z2147">
        <v>1</v>
      </c>
      <c r="AA2147">
        <v>0</v>
      </c>
      <c r="AB2147">
        <v>0</v>
      </c>
      <c r="AC2147">
        <v>29</v>
      </c>
      <c r="AD2147">
        <f>AC2147/AY2147</f>
        <v>9.6145238987225938E-4</v>
      </c>
      <c r="AE2147">
        <v>0</v>
      </c>
      <c r="AF2147">
        <f>AE2147/AY2147</f>
        <v>0</v>
      </c>
      <c r="AG2147">
        <f>LN(AE2147+1)/LN(AY2147)</f>
        <v>0</v>
      </c>
      <c r="AH2147">
        <v>1</v>
      </c>
      <c r="AI2147">
        <v>0</v>
      </c>
      <c r="AJ2147">
        <v>0</v>
      </c>
      <c r="AK2147">
        <v>1</v>
      </c>
      <c r="AL2147">
        <v>1</v>
      </c>
      <c r="AM2147" s="1">
        <f>(AI2147+AK2147+AJ2147)*(0.75+0.25*AL2147)</f>
        <v>1</v>
      </c>
      <c r="AN2147">
        <v>0</v>
      </c>
      <c r="AO2147">
        <v>1</v>
      </c>
      <c r="AP2147">
        <v>0</v>
      </c>
      <c r="AQ2147">
        <v>0</v>
      </c>
      <c r="AR2147">
        <v>0</v>
      </c>
      <c r="AS2147">
        <f>IF(AR2147&gt;0.75,AR2147,0)</f>
        <v>0</v>
      </c>
      <c r="AT2147">
        <v>0</v>
      </c>
      <c r="AV2147">
        <v>0</v>
      </c>
      <c r="AW2147">
        <v>0</v>
      </c>
      <c r="AX2147">
        <v>1</v>
      </c>
      <c r="AY2147">
        <v>30162.7</v>
      </c>
    </row>
    <row r="2148" spans="1:51" ht="12.75" customHeight="1" x14ac:dyDescent="0.2">
      <c r="A2148" t="s">
        <v>85</v>
      </c>
      <c r="B2148">
        <v>2015</v>
      </c>
      <c r="D2148">
        <v>8</v>
      </c>
      <c r="E2148">
        <v>0</v>
      </c>
      <c r="F2148">
        <v>0</v>
      </c>
      <c r="G2148">
        <v>1</v>
      </c>
      <c r="H2148">
        <v>0</v>
      </c>
      <c r="I2148" s="1">
        <f>G2148+H2148</f>
        <v>1</v>
      </c>
      <c r="J2148">
        <v>1</v>
      </c>
      <c r="K2148">
        <v>1</v>
      </c>
      <c r="L2148">
        <v>0</v>
      </c>
      <c r="M2148">
        <v>0</v>
      </c>
      <c r="N2148">
        <v>2</v>
      </c>
      <c r="O2148">
        <v>0</v>
      </c>
      <c r="P2148">
        <v>1</v>
      </c>
      <c r="Q2148">
        <v>1</v>
      </c>
      <c r="R2148">
        <v>2</v>
      </c>
      <c r="T2148">
        <v>1</v>
      </c>
      <c r="U2148">
        <v>1</v>
      </c>
      <c r="V2148">
        <v>0</v>
      </c>
      <c r="W2148">
        <v>0</v>
      </c>
      <c r="X2148">
        <v>0</v>
      </c>
      <c r="Y2148">
        <v>1</v>
      </c>
      <c r="Z2148">
        <v>1</v>
      </c>
      <c r="AA2148">
        <v>0</v>
      </c>
      <c r="AB2148">
        <v>0</v>
      </c>
      <c r="AC2148">
        <v>207</v>
      </c>
      <c r="AD2148">
        <f>AC2148/AY2148</f>
        <v>4.8442696034953626E-4</v>
      </c>
      <c r="AE2148">
        <v>0</v>
      </c>
      <c r="AF2148">
        <f>AE2148/AY2148</f>
        <v>0</v>
      </c>
      <c r="AG2148">
        <f>LN(AE2148+1)/LN(AY2148)</f>
        <v>0</v>
      </c>
      <c r="AH2148">
        <v>0.5</v>
      </c>
      <c r="AI2148">
        <v>0</v>
      </c>
      <c r="AJ2148">
        <v>1</v>
      </c>
      <c r="AK2148">
        <v>1</v>
      </c>
      <c r="AL2148">
        <v>1</v>
      </c>
      <c r="AM2148" s="1">
        <f>(AI2148+AK2148+AJ2148)*(0.75+0.25*AL2148)</f>
        <v>2</v>
      </c>
      <c r="AN2148">
        <v>0</v>
      </c>
      <c r="AO2148">
        <v>0</v>
      </c>
      <c r="AP2148">
        <v>0.5</v>
      </c>
      <c r="AQ2148">
        <v>0.5</v>
      </c>
      <c r="AR2148">
        <v>0.5</v>
      </c>
      <c r="AS2148">
        <f>IF(AR2148&gt;0.75,AR2148,0)</f>
        <v>0</v>
      </c>
      <c r="AT2148">
        <v>0</v>
      </c>
      <c r="AV2148">
        <v>0</v>
      </c>
      <c r="AW2148">
        <v>0.5</v>
      </c>
      <c r="AX2148">
        <v>1</v>
      </c>
      <c r="AY2148">
        <v>427309</v>
      </c>
    </row>
    <row r="2149" spans="1:51" ht="12.75" customHeight="1" x14ac:dyDescent="0.2">
      <c r="A2149" t="s">
        <v>86</v>
      </c>
      <c r="B2149">
        <v>2015</v>
      </c>
      <c r="D2149">
        <v>6</v>
      </c>
      <c r="E2149">
        <v>0</v>
      </c>
      <c r="F2149">
        <v>1</v>
      </c>
      <c r="G2149">
        <v>1</v>
      </c>
      <c r="H2149">
        <v>1</v>
      </c>
      <c r="I2149" s="1">
        <f>G2149+H2149</f>
        <v>2</v>
      </c>
      <c r="J2149">
        <v>1</v>
      </c>
      <c r="K2149">
        <v>1</v>
      </c>
      <c r="L2149">
        <v>0</v>
      </c>
      <c r="M2149">
        <v>2</v>
      </c>
      <c r="N2149">
        <v>2</v>
      </c>
      <c r="O2149">
        <v>1</v>
      </c>
      <c r="P2149">
        <v>0</v>
      </c>
      <c r="Q2149">
        <v>1</v>
      </c>
      <c r="R2149">
        <v>0</v>
      </c>
      <c r="T2149">
        <v>1</v>
      </c>
      <c r="U2149">
        <v>1</v>
      </c>
      <c r="V2149">
        <v>1</v>
      </c>
      <c r="W2149">
        <v>0</v>
      </c>
      <c r="X2149">
        <v>0</v>
      </c>
      <c r="Y2149">
        <v>1</v>
      </c>
      <c r="Z2149">
        <v>1</v>
      </c>
      <c r="AA2149">
        <v>0</v>
      </c>
      <c r="AB2149">
        <v>0</v>
      </c>
      <c r="AC2149">
        <v>6038</v>
      </c>
      <c r="AD2149">
        <f>AC2149/AY2149</f>
        <v>1.628770814843988E-2</v>
      </c>
      <c r="AE2149">
        <v>0</v>
      </c>
      <c r="AF2149">
        <f>AE2149/AY2149</f>
        <v>0</v>
      </c>
      <c r="AG2149">
        <f>LN(AE2149+1)/LN(AY2149)</f>
        <v>0</v>
      </c>
      <c r="AH2149">
        <v>1</v>
      </c>
      <c r="AI2149">
        <v>0</v>
      </c>
      <c r="AJ2149">
        <v>1</v>
      </c>
      <c r="AK2149">
        <v>1</v>
      </c>
      <c r="AL2149">
        <v>0</v>
      </c>
      <c r="AM2149" s="1">
        <f>(AI2149+AK2149+AJ2149)*(0.75+0.25*AL2149)</f>
        <v>1.5</v>
      </c>
      <c r="AN2149">
        <v>0</v>
      </c>
      <c r="AO2149">
        <v>1</v>
      </c>
      <c r="AP2149">
        <v>0</v>
      </c>
      <c r="AQ2149">
        <v>1</v>
      </c>
      <c r="AR2149">
        <v>0</v>
      </c>
      <c r="AS2149">
        <f>IF(AR2149&gt;0.75,AR2149,0)</f>
        <v>0</v>
      </c>
      <c r="AT2149">
        <v>0</v>
      </c>
      <c r="AV2149">
        <v>1</v>
      </c>
      <c r="AW2149">
        <v>0</v>
      </c>
      <c r="AX2149">
        <v>1</v>
      </c>
      <c r="AY2149">
        <v>370709</v>
      </c>
    </row>
    <row r="2150" spans="1:51" ht="12.75" customHeight="1" x14ac:dyDescent="0.2">
      <c r="A2150" t="s">
        <v>87</v>
      </c>
      <c r="B2150">
        <v>2015</v>
      </c>
      <c r="D2150">
        <v>8</v>
      </c>
      <c r="E2150">
        <v>0</v>
      </c>
      <c r="F2150">
        <v>0</v>
      </c>
      <c r="G2150">
        <v>1</v>
      </c>
      <c r="H2150">
        <v>1</v>
      </c>
      <c r="I2150" s="1">
        <v>2</v>
      </c>
      <c r="J2150">
        <v>1</v>
      </c>
      <c r="K2150">
        <v>1</v>
      </c>
      <c r="L2150">
        <v>1</v>
      </c>
      <c r="M2150">
        <v>2</v>
      </c>
      <c r="N2150">
        <v>2</v>
      </c>
      <c r="O2150">
        <v>1</v>
      </c>
      <c r="P2150">
        <v>1</v>
      </c>
      <c r="Q2150">
        <v>1</v>
      </c>
      <c r="R2150">
        <v>1</v>
      </c>
      <c r="T2150">
        <v>0</v>
      </c>
      <c r="U2150">
        <v>0</v>
      </c>
      <c r="V2150">
        <v>0</v>
      </c>
      <c r="W2150">
        <v>1</v>
      </c>
      <c r="X2150">
        <v>1</v>
      </c>
      <c r="Y2150">
        <v>1</v>
      </c>
      <c r="Z2150">
        <v>1</v>
      </c>
      <c r="AA2150">
        <v>1</v>
      </c>
      <c r="AB2150">
        <v>0</v>
      </c>
      <c r="AC2150">
        <v>49860</v>
      </c>
      <c r="AD2150">
        <f>AC2150/AY2150</f>
        <v>0.7450286595461092</v>
      </c>
      <c r="AH2150">
        <v>0</v>
      </c>
      <c r="AI2150">
        <v>0</v>
      </c>
      <c r="AJ2150">
        <v>1</v>
      </c>
      <c r="AK2150">
        <v>1</v>
      </c>
      <c r="AL2150">
        <v>1</v>
      </c>
      <c r="AM2150" s="1">
        <f>(AI2150+AK2150+AJ2150)*(0.75+0.25*AL2150)</f>
        <v>2</v>
      </c>
      <c r="AN2150">
        <v>0</v>
      </c>
      <c r="AO2150">
        <v>0</v>
      </c>
      <c r="AP2150">
        <v>0</v>
      </c>
      <c r="AQ2150">
        <v>0</v>
      </c>
      <c r="AR2150">
        <v>0</v>
      </c>
      <c r="AS2150">
        <f>IF(AR2150&gt;0.75,AR2150,0)</f>
        <v>0</v>
      </c>
      <c r="AT2150">
        <v>0</v>
      </c>
      <c r="AV2150">
        <v>0</v>
      </c>
      <c r="AW2150">
        <v>0</v>
      </c>
      <c r="AX2150">
        <v>1</v>
      </c>
      <c r="AY2150">
        <v>66923.600000000006</v>
      </c>
    </row>
    <row r="2151" spans="1:51" ht="12.75" customHeight="1" x14ac:dyDescent="0.2">
      <c r="A2151" t="s">
        <v>88</v>
      </c>
      <c r="B2151">
        <v>2015</v>
      </c>
      <c r="D2151">
        <v>8</v>
      </c>
      <c r="E2151">
        <v>0</v>
      </c>
      <c r="F2151">
        <v>0</v>
      </c>
      <c r="G2151">
        <v>1</v>
      </c>
      <c r="H2151">
        <v>1</v>
      </c>
      <c r="I2151" s="1">
        <f>G2151+H2151</f>
        <v>2</v>
      </c>
      <c r="J2151">
        <v>0</v>
      </c>
      <c r="K2151">
        <v>1</v>
      </c>
      <c r="L2151">
        <v>0</v>
      </c>
      <c r="M2151">
        <v>0</v>
      </c>
      <c r="N2151">
        <v>2</v>
      </c>
      <c r="O2151">
        <v>1</v>
      </c>
      <c r="P2151">
        <v>0</v>
      </c>
      <c r="Q2151">
        <v>1</v>
      </c>
      <c r="R2151">
        <v>1</v>
      </c>
      <c r="T2151">
        <v>0</v>
      </c>
      <c r="U2151">
        <v>1</v>
      </c>
      <c r="V2151">
        <v>1</v>
      </c>
      <c r="W2151">
        <v>0</v>
      </c>
      <c r="X2151">
        <v>0</v>
      </c>
      <c r="Y2151">
        <v>1</v>
      </c>
      <c r="Z2151">
        <v>1</v>
      </c>
      <c r="AA2151">
        <v>0</v>
      </c>
      <c r="AB2151">
        <v>0</v>
      </c>
      <c r="AC2151">
        <v>932</v>
      </c>
      <c r="AD2151">
        <f>AC2151/AY2151</f>
        <v>3.5790815738742407E-3</v>
      </c>
      <c r="AE2151">
        <v>0</v>
      </c>
      <c r="AF2151">
        <f>AE2151/AY2151</f>
        <v>0</v>
      </c>
      <c r="AG2151">
        <f>LN(AE2151+1)/LN(AY2151)</f>
        <v>0</v>
      </c>
      <c r="AH2151">
        <v>1</v>
      </c>
      <c r="AI2151">
        <v>0</v>
      </c>
      <c r="AJ2151">
        <v>1</v>
      </c>
      <c r="AK2151">
        <v>1</v>
      </c>
      <c r="AL2151">
        <v>1</v>
      </c>
      <c r="AM2151" s="1">
        <f>(AI2151+AK2151+AJ2151)*(0.75+0.25*AL2151)</f>
        <v>2</v>
      </c>
      <c r="AN2151">
        <v>0</v>
      </c>
      <c r="AO2151">
        <v>0</v>
      </c>
      <c r="AP2151">
        <v>0</v>
      </c>
      <c r="AQ2151">
        <v>0</v>
      </c>
      <c r="AR2151">
        <v>1.5</v>
      </c>
      <c r="AS2151">
        <f>IF(AR2151&gt;0.75,AR2151,0)</f>
        <v>1.5</v>
      </c>
      <c r="AT2151">
        <v>0</v>
      </c>
      <c r="AV2151">
        <v>0</v>
      </c>
      <c r="AW2151">
        <v>0</v>
      </c>
      <c r="AX2151">
        <v>1</v>
      </c>
      <c r="AY2151">
        <v>260402</v>
      </c>
    </row>
    <row r="2152" spans="1:51" ht="12.75" customHeight="1" x14ac:dyDescent="0.2">
      <c r="A2152" t="s">
        <v>89</v>
      </c>
      <c r="B2152">
        <v>2015</v>
      </c>
      <c r="D2152">
        <v>4</v>
      </c>
      <c r="E2152">
        <v>0</v>
      </c>
      <c r="F2152">
        <v>0</v>
      </c>
      <c r="G2152">
        <v>1</v>
      </c>
      <c r="H2152">
        <v>0</v>
      </c>
      <c r="I2152" s="1">
        <f>G2152+H2152</f>
        <v>1</v>
      </c>
      <c r="J2152">
        <v>0</v>
      </c>
      <c r="K2152">
        <v>1</v>
      </c>
      <c r="L2152">
        <v>0</v>
      </c>
      <c r="M2152">
        <v>0</v>
      </c>
      <c r="N2152">
        <v>2</v>
      </c>
      <c r="O2152">
        <v>1</v>
      </c>
      <c r="P2152">
        <v>0</v>
      </c>
      <c r="Q2152">
        <v>1</v>
      </c>
      <c r="R2152">
        <v>0</v>
      </c>
      <c r="T2152">
        <v>1</v>
      </c>
      <c r="U2152">
        <v>1</v>
      </c>
      <c r="V2152">
        <v>0</v>
      </c>
      <c r="W2152">
        <v>0</v>
      </c>
      <c r="X2152">
        <v>0</v>
      </c>
      <c r="Y2152">
        <v>1</v>
      </c>
      <c r="Z2152">
        <v>1</v>
      </c>
      <c r="AA2152">
        <v>0</v>
      </c>
      <c r="AB2152">
        <v>0</v>
      </c>
      <c r="AC2152">
        <v>0</v>
      </c>
      <c r="AD2152">
        <f>AC2152/AY2152</f>
        <v>0</v>
      </c>
      <c r="AE2152">
        <v>0</v>
      </c>
      <c r="AF2152">
        <f>AE2152/AY2152</f>
        <v>0</v>
      </c>
      <c r="AG2152">
        <f>LN(AE2152+1)/LN(AY2152)</f>
        <v>0</v>
      </c>
      <c r="AH2152">
        <v>1</v>
      </c>
      <c r="AI2152">
        <v>1</v>
      </c>
      <c r="AJ2152">
        <v>1</v>
      </c>
      <c r="AK2152">
        <v>1</v>
      </c>
      <c r="AL2152">
        <v>1</v>
      </c>
      <c r="AM2152" s="1">
        <f>(AI2152+AK2152+AJ2152)*(0.75+0.25*AL2152)</f>
        <v>3</v>
      </c>
      <c r="AN2152">
        <v>0</v>
      </c>
      <c r="AO2152">
        <v>0</v>
      </c>
      <c r="AP2152">
        <v>0</v>
      </c>
      <c r="AQ2152">
        <v>1</v>
      </c>
      <c r="AR2152">
        <v>0</v>
      </c>
      <c r="AS2152">
        <f>IF(AR2152&gt;0.75,AR2152,0)</f>
        <v>0</v>
      </c>
      <c r="AT2152">
        <v>0</v>
      </c>
      <c r="AV2152">
        <v>0</v>
      </c>
      <c r="AW2152">
        <v>0</v>
      </c>
      <c r="AX2152">
        <v>1</v>
      </c>
      <c r="AY2152">
        <v>33290.199999999997</v>
      </c>
    </row>
    <row r="2153" spans="1:51" ht="12.75" customHeight="1" x14ac:dyDescent="0.2">
      <c r="A2153" t="s">
        <v>34</v>
      </c>
      <c r="B2153">
        <v>2016</v>
      </c>
      <c r="D2153">
        <v>4</v>
      </c>
      <c r="E2153">
        <v>0</v>
      </c>
      <c r="F2153">
        <v>0</v>
      </c>
      <c r="G2153">
        <v>1</v>
      </c>
      <c r="H2153">
        <v>1</v>
      </c>
      <c r="I2153" s="1">
        <f>G2153+H2153</f>
        <v>2</v>
      </c>
      <c r="J2153">
        <v>1</v>
      </c>
      <c r="K2153">
        <v>1</v>
      </c>
      <c r="L2153">
        <v>1</v>
      </c>
      <c r="M2153">
        <v>0</v>
      </c>
      <c r="N2153">
        <v>2</v>
      </c>
      <c r="O2153">
        <v>1</v>
      </c>
      <c r="P2153">
        <v>1</v>
      </c>
      <c r="Q2153">
        <v>1</v>
      </c>
      <c r="R2153">
        <v>0</v>
      </c>
      <c r="T2153">
        <v>1</v>
      </c>
      <c r="U2153">
        <v>0</v>
      </c>
      <c r="V2153">
        <v>0</v>
      </c>
      <c r="W2153">
        <v>0</v>
      </c>
      <c r="X2153">
        <v>0</v>
      </c>
      <c r="Y2153">
        <v>1</v>
      </c>
      <c r="Z2153">
        <v>1</v>
      </c>
      <c r="AA2153">
        <v>0</v>
      </c>
      <c r="AB2153">
        <v>0</v>
      </c>
      <c r="AE2153">
        <v>0</v>
      </c>
      <c r="AF2153">
        <f>AE2153/AY2153</f>
        <v>0</v>
      </c>
      <c r="AG2153">
        <f>LN(AE2153+1)/LN(AY2153)</f>
        <v>0</v>
      </c>
      <c r="AH2153">
        <v>0.5</v>
      </c>
      <c r="AI2153">
        <v>1</v>
      </c>
      <c r="AJ2153">
        <v>1</v>
      </c>
      <c r="AK2153">
        <v>1</v>
      </c>
      <c r="AL2153">
        <v>0</v>
      </c>
      <c r="AM2153" s="1">
        <f>(AI2153+AK2153+AJ2153)*(0.75+0.25*AL2153)</f>
        <v>2.25</v>
      </c>
      <c r="AN2153">
        <v>0</v>
      </c>
      <c r="AO2153">
        <v>0</v>
      </c>
      <c r="AP2153">
        <v>1</v>
      </c>
      <c r="AQ2153">
        <v>0</v>
      </c>
      <c r="AR2153">
        <v>2.25</v>
      </c>
      <c r="AS2153">
        <f>IF(AR2153&gt;0.75,AR2153,0)</f>
        <v>2.25</v>
      </c>
      <c r="AT2153">
        <v>0</v>
      </c>
      <c r="AV2153">
        <v>-1</v>
      </c>
      <c r="AW2153">
        <v>0</v>
      </c>
      <c r="AX2153">
        <v>1</v>
      </c>
      <c r="AY2153">
        <v>187730</v>
      </c>
    </row>
    <row r="2154" spans="1:51" ht="12.75" customHeight="1" x14ac:dyDescent="0.2">
      <c r="A2154" t="s">
        <v>35</v>
      </c>
      <c r="B2154">
        <v>2016</v>
      </c>
      <c r="D2154">
        <v>5</v>
      </c>
      <c r="E2154">
        <v>0</v>
      </c>
      <c r="F2154">
        <v>0</v>
      </c>
      <c r="G2154">
        <v>1</v>
      </c>
      <c r="H2154">
        <v>1</v>
      </c>
      <c r="I2154" s="1">
        <f>G2154+H2154</f>
        <v>2</v>
      </c>
      <c r="J2154">
        <v>0</v>
      </c>
      <c r="K2154">
        <v>1</v>
      </c>
      <c r="L2154">
        <v>0</v>
      </c>
      <c r="M2154">
        <v>0</v>
      </c>
      <c r="N2154">
        <v>2</v>
      </c>
      <c r="O2154">
        <v>1</v>
      </c>
      <c r="P2154">
        <v>0</v>
      </c>
      <c r="Q2154">
        <v>1</v>
      </c>
      <c r="R2154">
        <v>0</v>
      </c>
      <c r="T2154">
        <v>1</v>
      </c>
      <c r="U2154">
        <v>1</v>
      </c>
      <c r="V2154">
        <v>0</v>
      </c>
      <c r="W2154">
        <v>0</v>
      </c>
      <c r="X2154">
        <v>0</v>
      </c>
      <c r="Y2154">
        <v>0</v>
      </c>
      <c r="Z2154">
        <v>1</v>
      </c>
      <c r="AA2154">
        <v>0</v>
      </c>
      <c r="AB2154">
        <v>0</v>
      </c>
      <c r="AE2154">
        <v>0</v>
      </c>
      <c r="AF2154">
        <f>AE2154/AY2154</f>
        <v>0</v>
      </c>
      <c r="AG2154">
        <f>LN(AE2154+1)/LN(AY2154)</f>
        <v>0</v>
      </c>
      <c r="AH2154">
        <v>0.5</v>
      </c>
      <c r="AI2154">
        <v>1</v>
      </c>
      <c r="AJ2154">
        <v>1</v>
      </c>
      <c r="AK2154">
        <v>1</v>
      </c>
      <c r="AL2154">
        <v>1</v>
      </c>
      <c r="AM2154" s="1">
        <f>(AI2154+AK2154+AJ2154)*(0.75+0.25*AL2154)</f>
        <v>3</v>
      </c>
      <c r="AN2154">
        <v>0</v>
      </c>
      <c r="AO2154">
        <v>0</v>
      </c>
      <c r="AP2154">
        <v>0</v>
      </c>
      <c r="AQ2154">
        <v>1</v>
      </c>
      <c r="AR2154">
        <v>2</v>
      </c>
      <c r="AS2154">
        <f>IF(AR2154&gt;0.75,AR2154,0)</f>
        <v>2</v>
      </c>
      <c r="AT2154">
        <v>0</v>
      </c>
      <c r="AV2154">
        <v>0</v>
      </c>
      <c r="AW2154">
        <v>0</v>
      </c>
      <c r="AX2154">
        <v>1</v>
      </c>
      <c r="AY2154">
        <v>41511.599999999999</v>
      </c>
    </row>
    <row r="2155" spans="1:51" ht="12.75" customHeight="1" x14ac:dyDescent="0.2">
      <c r="A2155" t="s">
        <v>36</v>
      </c>
      <c r="B2155">
        <v>2016</v>
      </c>
      <c r="D2155">
        <v>12</v>
      </c>
      <c r="E2155">
        <v>0</v>
      </c>
      <c r="F2155">
        <v>0</v>
      </c>
      <c r="G2155">
        <v>1</v>
      </c>
      <c r="H2155">
        <v>0</v>
      </c>
      <c r="I2155" s="1">
        <f>G2155+H2155</f>
        <v>1</v>
      </c>
      <c r="J2155">
        <v>0</v>
      </c>
      <c r="K2155">
        <v>1</v>
      </c>
      <c r="L2155">
        <v>0</v>
      </c>
      <c r="M2155">
        <v>0</v>
      </c>
      <c r="N2155">
        <v>0</v>
      </c>
      <c r="O2155">
        <v>1</v>
      </c>
      <c r="P2155">
        <v>1</v>
      </c>
      <c r="Q2155">
        <v>1</v>
      </c>
      <c r="R2155">
        <v>0</v>
      </c>
      <c r="T2155">
        <v>1</v>
      </c>
      <c r="U2155">
        <v>1</v>
      </c>
      <c r="V2155">
        <v>0</v>
      </c>
      <c r="W2155">
        <v>0</v>
      </c>
      <c r="X2155">
        <v>0</v>
      </c>
      <c r="Y2155">
        <v>1</v>
      </c>
      <c r="Z2155">
        <v>1</v>
      </c>
      <c r="AA2155">
        <v>0</v>
      </c>
      <c r="AB2155">
        <v>0</v>
      </c>
      <c r="AE2155">
        <v>0</v>
      </c>
      <c r="AF2155">
        <f>AE2155/AY2155</f>
        <v>0</v>
      </c>
      <c r="AG2155">
        <f>LN(AE2155+1)/LN(AY2155)</f>
        <v>0</v>
      </c>
      <c r="AH2155">
        <v>1</v>
      </c>
      <c r="AI2155">
        <v>0</v>
      </c>
      <c r="AJ2155">
        <v>1</v>
      </c>
      <c r="AK2155">
        <v>1</v>
      </c>
      <c r="AL2155">
        <v>1</v>
      </c>
      <c r="AM2155" s="1">
        <f>(AI2155+AK2155+AJ2155)*(0.75+0.25*AL2155)</f>
        <v>2</v>
      </c>
      <c r="AN2155">
        <v>0</v>
      </c>
      <c r="AO2155">
        <v>0</v>
      </c>
      <c r="AP2155">
        <v>0.75</v>
      </c>
      <c r="AQ2155">
        <v>0</v>
      </c>
      <c r="AR2155">
        <v>1.25</v>
      </c>
      <c r="AS2155">
        <f>IF(AR2155&gt;0.75,AR2155,0)</f>
        <v>1.25</v>
      </c>
      <c r="AT2155">
        <v>0</v>
      </c>
      <c r="AV2155">
        <v>0</v>
      </c>
      <c r="AW2155">
        <v>0</v>
      </c>
      <c r="AX2155">
        <v>1</v>
      </c>
      <c r="AY2155">
        <v>275340</v>
      </c>
    </row>
    <row r="2156" spans="1:51" ht="12.75" customHeight="1" x14ac:dyDescent="0.2">
      <c r="A2156" t="s">
        <v>38</v>
      </c>
      <c r="B2156">
        <v>2016</v>
      </c>
      <c r="D2156">
        <v>8</v>
      </c>
      <c r="E2156">
        <v>0</v>
      </c>
      <c r="F2156">
        <v>0</v>
      </c>
      <c r="G2156">
        <v>1</v>
      </c>
      <c r="H2156">
        <v>1</v>
      </c>
      <c r="I2156" s="1">
        <f>G2156+H2156</f>
        <v>2</v>
      </c>
      <c r="J2156">
        <v>0</v>
      </c>
      <c r="K2156">
        <v>1</v>
      </c>
      <c r="L2156">
        <v>0</v>
      </c>
      <c r="M2156">
        <v>0</v>
      </c>
      <c r="N2156">
        <v>2</v>
      </c>
      <c r="O2156">
        <v>0</v>
      </c>
      <c r="P2156">
        <v>1</v>
      </c>
      <c r="Q2156">
        <v>1</v>
      </c>
      <c r="R2156">
        <v>0</v>
      </c>
      <c r="T2156">
        <v>0</v>
      </c>
      <c r="U2156">
        <v>0</v>
      </c>
      <c r="V2156">
        <v>0</v>
      </c>
      <c r="W2156">
        <v>0</v>
      </c>
      <c r="X2156">
        <v>0</v>
      </c>
      <c r="Y2156">
        <v>1</v>
      </c>
      <c r="Z2156">
        <v>1</v>
      </c>
      <c r="AA2156">
        <v>0</v>
      </c>
      <c r="AB2156">
        <v>0</v>
      </c>
      <c r="AE2156">
        <v>0</v>
      </c>
      <c r="AF2156">
        <f>AE2156/AY2156</f>
        <v>0</v>
      </c>
      <c r="AG2156">
        <f>LN(AE2156+1)/LN(AY2156)</f>
        <v>0</v>
      </c>
      <c r="AH2156">
        <v>1</v>
      </c>
      <c r="AI2156">
        <v>1</v>
      </c>
      <c r="AJ2156">
        <v>1</v>
      </c>
      <c r="AK2156">
        <v>1</v>
      </c>
      <c r="AL2156">
        <v>0</v>
      </c>
      <c r="AM2156" s="1">
        <f>(AI2156+AK2156+AJ2156)*(0.75+0.25*AL2156)</f>
        <v>2.25</v>
      </c>
      <c r="AN2156">
        <v>0</v>
      </c>
      <c r="AO2156">
        <v>0</v>
      </c>
      <c r="AP2156">
        <v>0.75</v>
      </c>
      <c r="AQ2156">
        <v>0</v>
      </c>
      <c r="AR2156">
        <v>1</v>
      </c>
      <c r="AS2156">
        <f>IF(AR2156&gt;0.75,AR2156,0)</f>
        <v>1</v>
      </c>
      <c r="AT2156">
        <v>0</v>
      </c>
      <c r="AV2156">
        <v>0</v>
      </c>
      <c r="AW2156">
        <v>2</v>
      </c>
      <c r="AX2156">
        <v>1</v>
      </c>
      <c r="AY2156">
        <v>117713</v>
      </c>
    </row>
    <row r="2157" spans="1:51" ht="12.75" customHeight="1" x14ac:dyDescent="0.2">
      <c r="A2157" t="s">
        <v>39</v>
      </c>
      <c r="B2157">
        <v>2016</v>
      </c>
      <c r="D2157">
        <v>5</v>
      </c>
      <c r="E2157">
        <v>1</v>
      </c>
      <c r="F2157">
        <v>1</v>
      </c>
      <c r="G2157">
        <v>1</v>
      </c>
      <c r="H2157">
        <v>1</v>
      </c>
      <c r="I2157" s="1">
        <f>G2157+H2157</f>
        <v>2</v>
      </c>
      <c r="J2157">
        <v>1</v>
      </c>
      <c r="K2157">
        <v>1</v>
      </c>
      <c r="L2157">
        <v>1</v>
      </c>
      <c r="M2157">
        <v>2</v>
      </c>
      <c r="N2157">
        <v>2</v>
      </c>
      <c r="O2157">
        <v>1</v>
      </c>
      <c r="P2157">
        <v>1</v>
      </c>
      <c r="Q2157">
        <v>1</v>
      </c>
      <c r="R2157">
        <v>0</v>
      </c>
      <c r="T2157">
        <v>1</v>
      </c>
      <c r="U2157">
        <v>0</v>
      </c>
      <c r="V2157">
        <v>0</v>
      </c>
      <c r="W2157">
        <v>0</v>
      </c>
      <c r="X2157">
        <v>0</v>
      </c>
      <c r="Y2157">
        <v>1</v>
      </c>
      <c r="Z2157">
        <v>1</v>
      </c>
      <c r="AA2157">
        <v>0</v>
      </c>
      <c r="AB2157">
        <v>0</v>
      </c>
      <c r="AE2157">
        <v>0</v>
      </c>
      <c r="AF2157">
        <f>AE2157/AY2157</f>
        <v>0</v>
      </c>
      <c r="AG2157">
        <f>LN(AE2157+1)/LN(AY2157)</f>
        <v>0</v>
      </c>
      <c r="AH2157">
        <v>1</v>
      </c>
      <c r="AI2157">
        <v>0</v>
      </c>
      <c r="AJ2157">
        <v>1</v>
      </c>
      <c r="AK2157">
        <v>1</v>
      </c>
      <c r="AL2157">
        <v>0</v>
      </c>
      <c r="AM2157" s="1">
        <f>(AI2157+AK2157+AJ2157)*(0.75+0.25*AL2157)</f>
        <v>1.5</v>
      </c>
      <c r="AN2157">
        <v>0</v>
      </c>
      <c r="AO2157">
        <v>1</v>
      </c>
      <c r="AP2157">
        <v>0</v>
      </c>
      <c r="AQ2157">
        <v>0.5</v>
      </c>
      <c r="AR2157">
        <v>2</v>
      </c>
      <c r="AS2157">
        <f>IF(AR2157&gt;0.75,AR2157,0)</f>
        <v>2</v>
      </c>
      <c r="AT2157">
        <v>1</v>
      </c>
      <c r="AV2157">
        <v>1</v>
      </c>
      <c r="AW2157">
        <v>2</v>
      </c>
      <c r="AX2157">
        <v>1</v>
      </c>
      <c r="AY2157" s="9">
        <v>2200000</v>
      </c>
    </row>
    <row r="2158" spans="1:51" ht="12.75" customHeight="1" x14ac:dyDescent="0.2">
      <c r="A2158" t="s">
        <v>40</v>
      </c>
      <c r="B2158">
        <v>2016</v>
      </c>
      <c r="D2158">
        <v>5</v>
      </c>
      <c r="E2158">
        <v>1</v>
      </c>
      <c r="F2158">
        <v>1</v>
      </c>
      <c r="G2158">
        <v>1</v>
      </c>
      <c r="H2158">
        <v>0</v>
      </c>
      <c r="I2158" s="1">
        <f>G2158+H2158</f>
        <v>1</v>
      </c>
      <c r="J2158">
        <v>0</v>
      </c>
      <c r="K2158">
        <v>1</v>
      </c>
      <c r="L2158">
        <v>0</v>
      </c>
      <c r="M2158">
        <v>0</v>
      </c>
      <c r="N2158">
        <v>2</v>
      </c>
      <c r="O2158">
        <v>1</v>
      </c>
      <c r="P2158">
        <v>1</v>
      </c>
      <c r="Q2158">
        <v>1</v>
      </c>
      <c r="R2158">
        <v>0</v>
      </c>
      <c r="T2158">
        <v>1</v>
      </c>
      <c r="U2158">
        <v>0</v>
      </c>
      <c r="V2158">
        <v>0</v>
      </c>
      <c r="W2158">
        <v>0</v>
      </c>
      <c r="X2158">
        <v>1</v>
      </c>
      <c r="Y2158">
        <v>1</v>
      </c>
      <c r="Z2158">
        <v>1</v>
      </c>
      <c r="AA2158">
        <v>0</v>
      </c>
      <c r="AB2158">
        <v>0</v>
      </c>
      <c r="AE2158">
        <v>810.79399999999998</v>
      </c>
      <c r="AF2158">
        <f>AE2158/AY2158</f>
        <v>2.8418499500534513E-3</v>
      </c>
      <c r="AG2158">
        <f>LN(AE2158+1)/LN(AY2158)</f>
        <v>0.53332370961215947</v>
      </c>
      <c r="AH2158">
        <v>0.5</v>
      </c>
      <c r="AI2158">
        <v>0</v>
      </c>
      <c r="AJ2158">
        <v>1</v>
      </c>
      <c r="AK2158">
        <v>1</v>
      </c>
      <c r="AL2158">
        <v>1</v>
      </c>
      <c r="AM2158" s="1">
        <f>(AI2158+AK2158+AJ2158)*(0.75+0.25*AL2158)</f>
        <v>2</v>
      </c>
      <c r="AN2158">
        <v>0</v>
      </c>
      <c r="AO2158">
        <v>1</v>
      </c>
      <c r="AP2158">
        <v>0</v>
      </c>
      <c r="AQ2158">
        <v>1</v>
      </c>
      <c r="AR2158">
        <v>1.5</v>
      </c>
      <c r="AS2158">
        <f>IF(AR2158&gt;0.75,AR2158,0)</f>
        <v>1.5</v>
      </c>
      <c r="AT2158">
        <v>0</v>
      </c>
      <c r="AV2158">
        <v>1</v>
      </c>
      <c r="AW2158">
        <v>1</v>
      </c>
      <c r="AX2158">
        <v>1</v>
      </c>
      <c r="AY2158">
        <v>285305</v>
      </c>
    </row>
    <row r="2159" spans="1:51" ht="12.75" customHeight="1" x14ac:dyDescent="0.2">
      <c r="A2159" t="s">
        <v>41</v>
      </c>
      <c r="B2159">
        <v>2016</v>
      </c>
      <c r="D2159">
        <v>6</v>
      </c>
      <c r="E2159">
        <v>0</v>
      </c>
      <c r="F2159">
        <v>1</v>
      </c>
      <c r="G2159">
        <v>1</v>
      </c>
      <c r="H2159">
        <v>1</v>
      </c>
      <c r="I2159" s="1">
        <f>G2159+H2159</f>
        <v>2</v>
      </c>
      <c r="J2159">
        <v>0</v>
      </c>
      <c r="K2159">
        <v>1</v>
      </c>
      <c r="L2159">
        <v>1</v>
      </c>
      <c r="M2159">
        <v>2</v>
      </c>
      <c r="N2159">
        <v>2</v>
      </c>
      <c r="O2159">
        <v>0</v>
      </c>
      <c r="P2159">
        <v>1</v>
      </c>
      <c r="Q2159">
        <v>1</v>
      </c>
      <c r="R2159">
        <v>2</v>
      </c>
      <c r="T2159">
        <v>1</v>
      </c>
      <c r="U2159">
        <v>0</v>
      </c>
      <c r="V2159">
        <v>0</v>
      </c>
      <c r="W2159">
        <v>0</v>
      </c>
      <c r="X2159">
        <v>0</v>
      </c>
      <c r="Y2159">
        <v>1</v>
      </c>
      <c r="Z2159">
        <v>1</v>
      </c>
      <c r="AA2159">
        <v>0</v>
      </c>
      <c r="AB2159">
        <v>0</v>
      </c>
      <c r="AE2159">
        <v>0</v>
      </c>
      <c r="AF2159">
        <f>AE2159/AY2159</f>
        <v>0</v>
      </c>
      <c r="AG2159">
        <f>LN(AE2159+1)/LN(AY2159)</f>
        <v>0</v>
      </c>
      <c r="AH2159">
        <v>1</v>
      </c>
      <c r="AI2159">
        <v>0</v>
      </c>
      <c r="AJ2159">
        <v>1</v>
      </c>
      <c r="AK2159">
        <v>1</v>
      </c>
      <c r="AL2159">
        <v>1</v>
      </c>
      <c r="AM2159" s="1">
        <f>(AI2159+AK2159+AJ2159)*(0.75+0.25*AL2159)</f>
        <v>2</v>
      </c>
      <c r="AN2159">
        <v>0</v>
      </c>
      <c r="AO2159">
        <v>0</v>
      </c>
      <c r="AP2159">
        <v>1</v>
      </c>
      <c r="AQ2159">
        <v>1</v>
      </c>
      <c r="AR2159">
        <v>1</v>
      </c>
      <c r="AS2159">
        <f>IF(AR2159&gt;0.75,AR2159,0)</f>
        <v>1</v>
      </c>
      <c r="AT2159">
        <v>0</v>
      </c>
      <c r="AV2159">
        <v>1</v>
      </c>
      <c r="AW2159">
        <v>0</v>
      </c>
      <c r="AX2159">
        <v>1</v>
      </c>
      <c r="AY2159">
        <v>247101</v>
      </c>
    </row>
    <row r="2160" spans="1:51" ht="12.75" customHeight="1" x14ac:dyDescent="0.2">
      <c r="A2160" t="s">
        <v>42</v>
      </c>
      <c r="B2160">
        <v>2016</v>
      </c>
      <c r="D2160">
        <v>8</v>
      </c>
      <c r="E2160">
        <v>0</v>
      </c>
      <c r="F2160">
        <v>1</v>
      </c>
      <c r="G2160">
        <v>1</v>
      </c>
      <c r="H2160">
        <v>1</v>
      </c>
      <c r="I2160" s="1">
        <f>G2160+H2160</f>
        <v>2</v>
      </c>
      <c r="J2160">
        <v>0</v>
      </c>
      <c r="K2160">
        <v>1</v>
      </c>
      <c r="L2160">
        <v>1</v>
      </c>
      <c r="M2160">
        <v>2</v>
      </c>
      <c r="N2160">
        <v>2</v>
      </c>
      <c r="O2160">
        <v>0</v>
      </c>
      <c r="P2160">
        <v>1</v>
      </c>
      <c r="Q2160">
        <v>1</v>
      </c>
      <c r="R2160">
        <v>0</v>
      </c>
      <c r="T2160">
        <v>1</v>
      </c>
      <c r="U2160">
        <v>0</v>
      </c>
      <c r="V2160">
        <v>-1</v>
      </c>
      <c r="W2160">
        <v>1</v>
      </c>
      <c r="X2160">
        <v>0</v>
      </c>
      <c r="Y2160">
        <v>1</v>
      </c>
      <c r="Z2160">
        <v>1</v>
      </c>
      <c r="AA2160">
        <v>0</v>
      </c>
      <c r="AB2160">
        <v>0.5</v>
      </c>
      <c r="AE2160">
        <v>371.91899999999998</v>
      </c>
      <c r="AF2160">
        <f>AE2160/AY2160</f>
        <v>8.2658034577252088E-3</v>
      </c>
      <c r="AG2160">
        <f>LN(AE2160+1)/LN(AY2160)</f>
        <v>0.55265941686886166</v>
      </c>
      <c r="AH2160">
        <v>0</v>
      </c>
      <c r="AI2160">
        <v>0</v>
      </c>
      <c r="AJ2160">
        <v>0</v>
      </c>
      <c r="AK2160">
        <v>0</v>
      </c>
      <c r="AL2160">
        <v>0</v>
      </c>
      <c r="AM2160" s="1">
        <f>(AI2160+AK2160+AJ2160)*(0.75+0.25*AL2160)</f>
        <v>0</v>
      </c>
      <c r="AN2160">
        <v>0</v>
      </c>
      <c r="AO2160">
        <v>0</v>
      </c>
      <c r="AP2160">
        <v>0</v>
      </c>
      <c r="AQ2160">
        <v>0</v>
      </c>
      <c r="AR2160">
        <v>0</v>
      </c>
      <c r="AS2160">
        <f>IF(AR2160&gt;0.75,AR2160,0)</f>
        <v>0</v>
      </c>
      <c r="AT2160">
        <v>0</v>
      </c>
      <c r="AV2160">
        <v>0</v>
      </c>
      <c r="AW2160">
        <v>0</v>
      </c>
      <c r="AX2160">
        <v>1</v>
      </c>
      <c r="AY2160">
        <v>44994.9</v>
      </c>
    </row>
    <row r="2161" spans="1:51" ht="12.75" customHeight="1" x14ac:dyDescent="0.2">
      <c r="A2161" t="s">
        <v>43</v>
      </c>
      <c r="B2161">
        <v>2016</v>
      </c>
      <c r="D2161">
        <v>8</v>
      </c>
      <c r="E2161">
        <v>0</v>
      </c>
      <c r="F2161">
        <v>0</v>
      </c>
      <c r="G2161">
        <v>1</v>
      </c>
      <c r="H2161">
        <v>1</v>
      </c>
      <c r="I2161" s="1">
        <f>G2161+H2161</f>
        <v>2</v>
      </c>
      <c r="J2161">
        <v>0</v>
      </c>
      <c r="K2161">
        <v>1</v>
      </c>
      <c r="L2161">
        <v>1</v>
      </c>
      <c r="M2161">
        <v>0</v>
      </c>
      <c r="N2161">
        <v>1</v>
      </c>
      <c r="O2161">
        <v>1</v>
      </c>
      <c r="P2161">
        <v>1</v>
      </c>
      <c r="Q2161">
        <v>1</v>
      </c>
      <c r="R2161">
        <v>0</v>
      </c>
      <c r="T2161">
        <v>0.5</v>
      </c>
      <c r="U2161">
        <v>0</v>
      </c>
      <c r="V2161">
        <v>0</v>
      </c>
      <c r="W2161">
        <v>1</v>
      </c>
      <c r="X2161">
        <v>0</v>
      </c>
      <c r="Y2161">
        <v>1</v>
      </c>
      <c r="Z2161">
        <v>1</v>
      </c>
      <c r="AA2161">
        <v>0</v>
      </c>
      <c r="AB2161">
        <v>0</v>
      </c>
      <c r="AE2161">
        <v>545.95500000000004</v>
      </c>
      <c r="AF2161">
        <f>AE2161/AY2161</f>
        <v>5.8357454977681252E-4</v>
      </c>
      <c r="AG2161">
        <f>LN(AE2161+1)/LN(AY2161)</f>
        <v>0.45853690394352531</v>
      </c>
      <c r="AH2161">
        <v>0</v>
      </c>
      <c r="AI2161">
        <v>0</v>
      </c>
      <c r="AJ2161">
        <v>1</v>
      </c>
      <c r="AK2161">
        <v>1</v>
      </c>
      <c r="AL2161">
        <v>1</v>
      </c>
      <c r="AM2161" s="1">
        <f>(AI2161+AK2161+AJ2161)*(0.75+0.25*AL2161)</f>
        <v>2</v>
      </c>
      <c r="AN2161">
        <v>0</v>
      </c>
      <c r="AO2161">
        <v>0</v>
      </c>
      <c r="AP2161">
        <v>0.5</v>
      </c>
      <c r="AQ2161">
        <v>1</v>
      </c>
      <c r="AR2161">
        <v>2</v>
      </c>
      <c r="AS2161">
        <f>IF(AR2161&gt;0.75,AR2161,0)</f>
        <v>2</v>
      </c>
      <c r="AT2161">
        <v>0</v>
      </c>
      <c r="AV2161">
        <v>1</v>
      </c>
      <c r="AW2161" s="8">
        <v>1</v>
      </c>
      <c r="AX2161">
        <v>1</v>
      </c>
      <c r="AY2161">
        <v>935536</v>
      </c>
    </row>
    <row r="2162" spans="1:51" ht="12.75" customHeight="1" x14ac:dyDescent="0.2">
      <c r="A2162" t="s">
        <v>45</v>
      </c>
      <c r="B2162">
        <v>2016</v>
      </c>
      <c r="D2162">
        <v>8</v>
      </c>
      <c r="E2162">
        <v>0</v>
      </c>
      <c r="F2162">
        <v>0</v>
      </c>
      <c r="G2162">
        <v>1</v>
      </c>
      <c r="H2162">
        <v>1</v>
      </c>
      <c r="I2162" s="1">
        <f>G2162+H2162</f>
        <v>2</v>
      </c>
      <c r="J2162">
        <v>1</v>
      </c>
      <c r="K2162">
        <v>1</v>
      </c>
      <c r="L2162">
        <v>1</v>
      </c>
      <c r="M2162">
        <v>0</v>
      </c>
      <c r="N2162">
        <v>2</v>
      </c>
      <c r="O2162">
        <v>1</v>
      </c>
      <c r="P2162">
        <v>1</v>
      </c>
      <c r="Q2162">
        <v>1</v>
      </c>
      <c r="R2162">
        <v>0</v>
      </c>
      <c r="T2162">
        <v>0</v>
      </c>
      <c r="U2162">
        <v>1</v>
      </c>
      <c r="V2162">
        <v>0</v>
      </c>
      <c r="W2162">
        <v>0</v>
      </c>
      <c r="X2162">
        <v>0</v>
      </c>
      <c r="Y2162">
        <v>0</v>
      </c>
      <c r="Z2162">
        <v>1</v>
      </c>
      <c r="AA2162">
        <v>0</v>
      </c>
      <c r="AB2162">
        <v>0</v>
      </c>
      <c r="AE2162">
        <v>0</v>
      </c>
      <c r="AF2162">
        <f>AE2162/AY2162</f>
        <v>0</v>
      </c>
      <c r="AG2162">
        <f>LN(AE2162+1)/LN(AY2162)</f>
        <v>0</v>
      </c>
      <c r="AH2162">
        <v>0</v>
      </c>
      <c r="AI2162">
        <v>1</v>
      </c>
      <c r="AJ2162">
        <v>1</v>
      </c>
      <c r="AK2162">
        <v>1</v>
      </c>
      <c r="AL2162">
        <v>1</v>
      </c>
      <c r="AM2162" s="1">
        <f>(AI2162+AK2162+AJ2162)*(0.75+0.25*AL2162)</f>
        <v>3</v>
      </c>
      <c r="AN2162">
        <v>0</v>
      </c>
      <c r="AO2162">
        <v>0</v>
      </c>
      <c r="AP2162">
        <v>0</v>
      </c>
      <c r="AQ2162">
        <v>0</v>
      </c>
      <c r="AR2162">
        <v>0</v>
      </c>
      <c r="AS2162">
        <f>IF(AR2162&gt;0.75,AR2162,0)</f>
        <v>0</v>
      </c>
      <c r="AT2162">
        <v>0</v>
      </c>
      <c r="AV2162">
        <v>-0.5</v>
      </c>
      <c r="AW2162">
        <v>0</v>
      </c>
      <c r="AX2162">
        <v>1</v>
      </c>
      <c r="AY2162">
        <v>427485</v>
      </c>
    </row>
    <row r="2163" spans="1:51" ht="12.75" customHeight="1" x14ac:dyDescent="0.2">
      <c r="A2163" t="s">
        <v>47</v>
      </c>
      <c r="B2163">
        <v>2016</v>
      </c>
      <c r="D2163">
        <v>8</v>
      </c>
      <c r="E2163">
        <v>0.5</v>
      </c>
      <c r="F2163">
        <v>1</v>
      </c>
      <c r="G2163">
        <v>1</v>
      </c>
      <c r="H2163">
        <v>1</v>
      </c>
      <c r="I2163" s="1">
        <f>G2163+H2163</f>
        <v>2</v>
      </c>
      <c r="J2163">
        <v>0</v>
      </c>
      <c r="K2163">
        <v>1</v>
      </c>
      <c r="L2163">
        <v>1</v>
      </c>
      <c r="M2163">
        <v>2</v>
      </c>
      <c r="N2163">
        <v>2</v>
      </c>
      <c r="O2163">
        <v>1</v>
      </c>
      <c r="P2163">
        <v>1</v>
      </c>
      <c r="Q2163">
        <v>1</v>
      </c>
      <c r="R2163">
        <v>0</v>
      </c>
      <c r="T2163">
        <v>1</v>
      </c>
      <c r="U2163">
        <v>1</v>
      </c>
      <c r="V2163">
        <v>0</v>
      </c>
      <c r="W2163">
        <v>0</v>
      </c>
      <c r="X2163">
        <v>0</v>
      </c>
      <c r="Y2163">
        <v>0</v>
      </c>
      <c r="Z2163">
        <v>0</v>
      </c>
      <c r="AA2163">
        <v>0</v>
      </c>
      <c r="AB2163">
        <v>0</v>
      </c>
      <c r="AE2163">
        <v>0</v>
      </c>
      <c r="AF2163">
        <f>AE2163/AY2163</f>
        <v>0</v>
      </c>
      <c r="AG2163">
        <f>LN(AE2163+1)/LN(AY2163)</f>
        <v>0</v>
      </c>
      <c r="AH2163">
        <v>0</v>
      </c>
      <c r="AI2163">
        <v>0</v>
      </c>
      <c r="AJ2163">
        <v>1</v>
      </c>
      <c r="AK2163">
        <v>1</v>
      </c>
      <c r="AL2163">
        <v>0</v>
      </c>
      <c r="AM2163" s="1">
        <f>(AI2163+AK2163+AJ2163)*(0.75+0.25*AL2163)</f>
        <v>1.5</v>
      </c>
      <c r="AN2163">
        <v>0</v>
      </c>
      <c r="AO2163">
        <v>0</v>
      </c>
      <c r="AP2163">
        <v>0</v>
      </c>
      <c r="AQ2163">
        <v>1</v>
      </c>
      <c r="AR2163">
        <v>0</v>
      </c>
      <c r="AS2163">
        <f>IF(AR2163&gt;0.75,AR2163,0)</f>
        <v>0</v>
      </c>
      <c r="AT2163">
        <v>0</v>
      </c>
      <c r="AV2163">
        <v>0.5</v>
      </c>
      <c r="AW2163">
        <v>0</v>
      </c>
      <c r="AX2163">
        <v>1</v>
      </c>
      <c r="AY2163">
        <v>71002.5</v>
      </c>
    </row>
    <row r="2164" spans="1:51" ht="12.75" customHeight="1" x14ac:dyDescent="0.2">
      <c r="A2164" t="s">
        <v>48</v>
      </c>
      <c r="B2164">
        <v>2016</v>
      </c>
      <c r="D2164">
        <v>8</v>
      </c>
      <c r="E2164">
        <v>0</v>
      </c>
      <c r="F2164">
        <v>0</v>
      </c>
      <c r="G2164">
        <v>1</v>
      </c>
      <c r="H2164">
        <v>0</v>
      </c>
      <c r="I2164" s="1">
        <f>G2164+H2164</f>
        <v>1</v>
      </c>
      <c r="J2164">
        <v>0</v>
      </c>
      <c r="K2164">
        <v>1</v>
      </c>
      <c r="L2164">
        <v>0</v>
      </c>
      <c r="M2164">
        <v>0</v>
      </c>
      <c r="N2164">
        <v>2</v>
      </c>
      <c r="O2164">
        <v>1</v>
      </c>
      <c r="P2164">
        <v>0</v>
      </c>
      <c r="Q2164">
        <v>1</v>
      </c>
      <c r="R2164">
        <v>0</v>
      </c>
      <c r="T2164">
        <v>0</v>
      </c>
      <c r="U2164">
        <v>0</v>
      </c>
      <c r="V2164">
        <v>0</v>
      </c>
      <c r="W2164">
        <v>0</v>
      </c>
      <c r="X2164">
        <v>0</v>
      </c>
      <c r="Y2164">
        <v>1</v>
      </c>
      <c r="Z2164">
        <v>1</v>
      </c>
      <c r="AA2164">
        <v>0</v>
      </c>
      <c r="AB2164">
        <v>0</v>
      </c>
      <c r="AE2164">
        <v>0</v>
      </c>
      <c r="AF2164">
        <f>AE2164/AY2164</f>
        <v>0</v>
      </c>
      <c r="AG2164">
        <f>LN(AE2164+1)/LN(AY2164)</f>
        <v>0</v>
      </c>
      <c r="AH2164">
        <v>1</v>
      </c>
      <c r="AI2164">
        <v>0</v>
      </c>
      <c r="AJ2164">
        <v>1</v>
      </c>
      <c r="AK2164">
        <v>1</v>
      </c>
      <c r="AL2164">
        <v>0</v>
      </c>
      <c r="AM2164" s="1">
        <f>(AI2164+AK2164+AJ2164)*(0.75+0.25*AL2164)</f>
        <v>1.5</v>
      </c>
      <c r="AN2164">
        <v>0</v>
      </c>
      <c r="AO2164">
        <v>0</v>
      </c>
      <c r="AP2164">
        <v>0.75</v>
      </c>
      <c r="AQ2164">
        <v>0</v>
      </c>
      <c r="AR2164">
        <v>0</v>
      </c>
      <c r="AS2164">
        <f>IF(AR2164&gt;0.75,AR2164,0)</f>
        <v>0</v>
      </c>
      <c r="AT2164">
        <v>0</v>
      </c>
      <c r="AV2164">
        <v>0</v>
      </c>
      <c r="AW2164">
        <v>0</v>
      </c>
      <c r="AX2164">
        <v>1</v>
      </c>
      <c r="AY2164">
        <v>65426.2</v>
      </c>
    </row>
    <row r="2165" spans="1:51" ht="12.75" customHeight="1" x14ac:dyDescent="0.2">
      <c r="A2165" t="s">
        <v>49</v>
      </c>
      <c r="B2165">
        <v>2016</v>
      </c>
      <c r="D2165">
        <v>4</v>
      </c>
      <c r="E2165">
        <v>0</v>
      </c>
      <c r="F2165">
        <v>1</v>
      </c>
      <c r="G2165">
        <v>1</v>
      </c>
      <c r="H2165">
        <v>1</v>
      </c>
      <c r="I2165" s="1">
        <f>G2165+H2165</f>
        <v>2</v>
      </c>
      <c r="J2165">
        <v>0</v>
      </c>
      <c r="K2165">
        <v>0</v>
      </c>
      <c r="L2165">
        <v>0</v>
      </c>
      <c r="M2165">
        <v>2</v>
      </c>
      <c r="N2165">
        <v>2</v>
      </c>
      <c r="O2165">
        <v>1</v>
      </c>
      <c r="P2165">
        <v>1</v>
      </c>
      <c r="Q2165">
        <v>1</v>
      </c>
      <c r="R2165">
        <v>2</v>
      </c>
      <c r="T2165">
        <v>0</v>
      </c>
      <c r="U2165">
        <v>0</v>
      </c>
      <c r="V2165">
        <v>1</v>
      </c>
      <c r="W2165">
        <v>0</v>
      </c>
      <c r="X2165">
        <v>1</v>
      </c>
      <c r="Y2165">
        <v>1</v>
      </c>
      <c r="Z2165">
        <v>1</v>
      </c>
      <c r="AA2165">
        <v>1</v>
      </c>
      <c r="AB2165">
        <v>0</v>
      </c>
      <c r="AE2165">
        <v>2522.5700000000002</v>
      </c>
      <c r="AF2165">
        <f>AE2165/AY2165</f>
        <v>3.820518606810255E-3</v>
      </c>
      <c r="AG2165">
        <f>LN(AE2165+1)/LN(AY2165)</f>
        <v>0.58456675329412511</v>
      </c>
      <c r="AH2165">
        <v>1</v>
      </c>
      <c r="AI2165">
        <v>0</v>
      </c>
      <c r="AJ2165">
        <v>0</v>
      </c>
      <c r="AK2165">
        <v>1</v>
      </c>
      <c r="AL2165">
        <v>1</v>
      </c>
      <c r="AM2165" s="1">
        <f>(AI2165+AK2165+AJ2165)*(0.75+0.25*AL2165)</f>
        <v>1</v>
      </c>
      <c r="AN2165">
        <v>0</v>
      </c>
      <c r="AO2165">
        <v>0</v>
      </c>
      <c r="AP2165">
        <v>0.75</v>
      </c>
      <c r="AQ2165">
        <v>1</v>
      </c>
      <c r="AR2165">
        <v>0.5</v>
      </c>
      <c r="AS2165">
        <f>IF(AR2165&gt;0.75,AR2165,0)</f>
        <v>0</v>
      </c>
      <c r="AT2165">
        <v>0</v>
      </c>
      <c r="AV2165">
        <v>1</v>
      </c>
      <c r="AW2165">
        <v>0</v>
      </c>
      <c r="AX2165">
        <v>1</v>
      </c>
      <c r="AY2165">
        <v>660269</v>
      </c>
    </row>
    <row r="2166" spans="1:51" ht="12.75" customHeight="1" x14ac:dyDescent="0.2">
      <c r="A2166" t="s">
        <v>50</v>
      </c>
      <c r="B2166">
        <v>2016</v>
      </c>
      <c r="D2166">
        <v>6</v>
      </c>
      <c r="E2166">
        <v>0</v>
      </c>
      <c r="F2166">
        <v>0</v>
      </c>
      <c r="G2166">
        <v>1</v>
      </c>
      <c r="H2166">
        <v>1</v>
      </c>
      <c r="I2166" s="1">
        <f>G2166+H2166</f>
        <v>2</v>
      </c>
      <c r="J2166">
        <v>0</v>
      </c>
      <c r="K2166">
        <v>1</v>
      </c>
      <c r="L2166">
        <v>0</v>
      </c>
      <c r="M2166">
        <v>0</v>
      </c>
      <c r="N2166">
        <v>2</v>
      </c>
      <c r="O2166">
        <v>1</v>
      </c>
      <c r="P2166">
        <v>1</v>
      </c>
      <c r="Q2166">
        <v>1</v>
      </c>
      <c r="R2166">
        <v>0</v>
      </c>
      <c r="T2166">
        <v>0</v>
      </c>
      <c r="U2166">
        <v>1</v>
      </c>
      <c r="V2166">
        <v>1</v>
      </c>
      <c r="W2166">
        <v>1</v>
      </c>
      <c r="X2166">
        <v>1</v>
      </c>
      <c r="Y2166">
        <v>1</v>
      </c>
      <c r="Z2166">
        <v>1</v>
      </c>
      <c r="AA2166">
        <v>0</v>
      </c>
      <c r="AB2166">
        <v>0</v>
      </c>
      <c r="AE2166">
        <v>2120.348</v>
      </c>
      <c r="AF2166">
        <f>AE2166/AY2166</f>
        <v>7.5406505944400383E-3</v>
      </c>
      <c r="AG2166">
        <f>LN(AE2166+1)/LN(AY2166)</f>
        <v>0.61049971373078926</v>
      </c>
      <c r="AH2166">
        <v>0.5</v>
      </c>
      <c r="AI2166">
        <v>1</v>
      </c>
      <c r="AJ2166">
        <v>1</v>
      </c>
      <c r="AK2166">
        <v>1</v>
      </c>
      <c r="AL2166">
        <v>1</v>
      </c>
      <c r="AM2166" s="1">
        <f>(AI2166+AK2166+AJ2166)*(0.75+0.25*AL2166)</f>
        <v>3</v>
      </c>
      <c r="AN2166">
        <v>0</v>
      </c>
      <c r="AO2166">
        <v>0</v>
      </c>
      <c r="AP2166">
        <v>0.5</v>
      </c>
      <c r="AQ2166">
        <v>0</v>
      </c>
      <c r="AR2166">
        <v>0</v>
      </c>
      <c r="AS2166">
        <f>IF(AR2166&gt;0.75,AR2166,0)</f>
        <v>0</v>
      </c>
      <c r="AT2166">
        <v>0</v>
      </c>
      <c r="AV2166">
        <v>0</v>
      </c>
      <c r="AW2166">
        <v>0</v>
      </c>
      <c r="AX2166">
        <v>1</v>
      </c>
      <c r="AY2166">
        <v>281189</v>
      </c>
    </row>
    <row r="2167" spans="1:51" ht="12.75" customHeight="1" x14ac:dyDescent="0.2">
      <c r="A2167" t="s">
        <v>51</v>
      </c>
      <c r="B2167">
        <v>2016</v>
      </c>
      <c r="D2167">
        <v>8</v>
      </c>
      <c r="E2167">
        <v>0</v>
      </c>
      <c r="F2167">
        <v>0</v>
      </c>
      <c r="G2167">
        <v>1</v>
      </c>
      <c r="H2167">
        <v>1</v>
      </c>
      <c r="I2167" s="1">
        <f>G2167+H2167</f>
        <v>2</v>
      </c>
      <c r="J2167">
        <v>0</v>
      </c>
      <c r="K2167">
        <v>0</v>
      </c>
      <c r="L2167">
        <v>0</v>
      </c>
      <c r="M2167">
        <v>0</v>
      </c>
      <c r="N2167">
        <v>2</v>
      </c>
      <c r="O2167">
        <v>1</v>
      </c>
      <c r="P2167">
        <v>0</v>
      </c>
      <c r="Q2167">
        <v>1</v>
      </c>
      <c r="R2167">
        <v>0</v>
      </c>
      <c r="T2167">
        <v>0.5</v>
      </c>
      <c r="U2167">
        <v>0</v>
      </c>
      <c r="V2167">
        <v>0</v>
      </c>
      <c r="W2167">
        <v>1</v>
      </c>
      <c r="X2167">
        <v>1</v>
      </c>
      <c r="Y2167">
        <v>1</v>
      </c>
      <c r="Z2167">
        <v>1</v>
      </c>
      <c r="AA2167">
        <v>0</v>
      </c>
      <c r="AB2167">
        <v>0</v>
      </c>
      <c r="AE2167">
        <v>1446.164</v>
      </c>
      <c r="AF2167">
        <f>AE2167/AY2167</f>
        <v>1.0048457813075411E-2</v>
      </c>
      <c r="AG2167">
        <f>LN(AE2167+1)/LN(AY2167)</f>
        <v>0.61272690331105206</v>
      </c>
      <c r="AH2167">
        <v>0</v>
      </c>
      <c r="AI2167">
        <v>0</v>
      </c>
      <c r="AJ2167">
        <v>0</v>
      </c>
      <c r="AK2167">
        <v>1</v>
      </c>
      <c r="AL2167">
        <v>1</v>
      </c>
      <c r="AM2167" s="1">
        <f>(AI2167+AK2167+AJ2167)*(0.75+0.25*AL2167)</f>
        <v>1</v>
      </c>
      <c r="AN2167">
        <v>0</v>
      </c>
      <c r="AO2167">
        <v>0</v>
      </c>
      <c r="AP2167">
        <v>0</v>
      </c>
      <c r="AQ2167">
        <v>0.5</v>
      </c>
      <c r="AR2167">
        <v>0</v>
      </c>
      <c r="AS2167">
        <f>IF(AR2167&gt;0.75,AR2167,0)</f>
        <v>0</v>
      </c>
      <c r="AT2167">
        <v>0</v>
      </c>
      <c r="AV2167">
        <v>0</v>
      </c>
      <c r="AW2167">
        <v>0</v>
      </c>
      <c r="AX2167">
        <v>1</v>
      </c>
      <c r="AY2167">
        <v>143919</v>
      </c>
    </row>
    <row r="2168" spans="1:51" ht="12.75" customHeight="1" x14ac:dyDescent="0.2">
      <c r="A2168" t="s">
        <v>52</v>
      </c>
      <c r="B2168">
        <v>2016</v>
      </c>
      <c r="D2168">
        <v>6</v>
      </c>
      <c r="E2168">
        <v>0</v>
      </c>
      <c r="F2168">
        <v>0</v>
      </c>
      <c r="G2168">
        <v>1</v>
      </c>
      <c r="H2168">
        <v>1</v>
      </c>
      <c r="I2168" s="1">
        <f>G2168+H2168</f>
        <v>2</v>
      </c>
      <c r="J2168">
        <v>0</v>
      </c>
      <c r="K2168">
        <v>1</v>
      </c>
      <c r="L2168">
        <v>0</v>
      </c>
      <c r="M2168">
        <v>0</v>
      </c>
      <c r="N2168">
        <v>2</v>
      </c>
      <c r="O2168">
        <v>1</v>
      </c>
      <c r="P2168">
        <v>1</v>
      </c>
      <c r="Q2168">
        <v>1</v>
      </c>
      <c r="R2168">
        <v>0</v>
      </c>
      <c r="T2168">
        <v>0</v>
      </c>
      <c r="U2168">
        <v>1</v>
      </c>
      <c r="V2168">
        <v>0</v>
      </c>
      <c r="W2168">
        <v>0</v>
      </c>
      <c r="X2168">
        <v>1</v>
      </c>
      <c r="Y2168">
        <v>1</v>
      </c>
      <c r="Z2168">
        <v>1</v>
      </c>
      <c r="AA2168">
        <v>0</v>
      </c>
      <c r="AB2168">
        <v>0</v>
      </c>
      <c r="AE2168">
        <v>364.327</v>
      </c>
      <c r="AF2168">
        <f>AE2168/AY2168</f>
        <v>2.66093326613934E-3</v>
      </c>
      <c r="AG2168">
        <f>LN(AE2168+1)/LN(AY2168)</f>
        <v>0.49892008900044349</v>
      </c>
      <c r="AH2168">
        <v>1</v>
      </c>
      <c r="AI2168">
        <v>0</v>
      </c>
      <c r="AJ2168">
        <v>1</v>
      </c>
      <c r="AK2168">
        <v>1</v>
      </c>
      <c r="AL2168">
        <v>0</v>
      </c>
      <c r="AM2168" s="1">
        <f>(AI2168+AK2168+AJ2168)*(0.75+0.25*AL2168)</f>
        <v>1.5</v>
      </c>
      <c r="AN2168">
        <v>0</v>
      </c>
      <c r="AO2168">
        <v>0</v>
      </c>
      <c r="AP2168">
        <v>0.75</v>
      </c>
      <c r="AQ2168">
        <v>0</v>
      </c>
      <c r="AR2168">
        <v>2.25</v>
      </c>
      <c r="AS2168">
        <f>IF(AR2168&gt;0.75,AR2168,0)</f>
        <v>2.25</v>
      </c>
      <c r="AT2168">
        <v>0</v>
      </c>
      <c r="AV2168">
        <v>1</v>
      </c>
      <c r="AW2168">
        <v>0</v>
      </c>
      <c r="AX2168">
        <v>1</v>
      </c>
      <c r="AY2168">
        <v>136917</v>
      </c>
    </row>
    <row r="2169" spans="1:51" ht="12.75" customHeight="1" x14ac:dyDescent="0.2">
      <c r="A2169" t="s">
        <v>53</v>
      </c>
      <c r="B2169">
        <v>2016</v>
      </c>
      <c r="D2169">
        <v>4</v>
      </c>
      <c r="E2169">
        <v>0</v>
      </c>
      <c r="F2169">
        <v>0</v>
      </c>
      <c r="G2169">
        <v>1</v>
      </c>
      <c r="H2169">
        <v>1</v>
      </c>
      <c r="I2169" s="1">
        <f>G2169+H2169</f>
        <v>2</v>
      </c>
      <c r="J2169">
        <v>0</v>
      </c>
      <c r="K2169">
        <v>1</v>
      </c>
      <c r="L2169">
        <v>0</v>
      </c>
      <c r="M2169">
        <v>0</v>
      </c>
      <c r="N2169">
        <v>2</v>
      </c>
      <c r="O2169">
        <v>1</v>
      </c>
      <c r="P2169">
        <v>1</v>
      </c>
      <c r="Q2169">
        <v>1</v>
      </c>
      <c r="R2169">
        <v>0</v>
      </c>
      <c r="T2169">
        <v>1</v>
      </c>
      <c r="U2169">
        <v>1</v>
      </c>
      <c r="V2169">
        <v>0</v>
      </c>
      <c r="W2169">
        <v>0</v>
      </c>
      <c r="X2169">
        <v>0</v>
      </c>
      <c r="Y2169">
        <v>1</v>
      </c>
      <c r="Z2169">
        <v>1</v>
      </c>
      <c r="AA2169">
        <v>0</v>
      </c>
      <c r="AB2169">
        <v>0</v>
      </c>
      <c r="AE2169">
        <v>0</v>
      </c>
      <c r="AF2169">
        <f>AE2169/AY2169</f>
        <v>0</v>
      </c>
      <c r="AG2169">
        <f>LN(AE2169+1)/LN(AY2169)</f>
        <v>0</v>
      </c>
      <c r="AH2169">
        <v>0.5</v>
      </c>
      <c r="AI2169">
        <v>1</v>
      </c>
      <c r="AJ2169">
        <v>1</v>
      </c>
      <c r="AK2169">
        <v>1</v>
      </c>
      <c r="AL2169">
        <v>1</v>
      </c>
      <c r="AM2169" s="1">
        <f>(AI2169+AK2169+AJ2169)*(0.75+0.25*AL2169)</f>
        <v>3</v>
      </c>
      <c r="AN2169">
        <v>0</v>
      </c>
      <c r="AO2169">
        <v>0</v>
      </c>
      <c r="AP2169">
        <v>0.75</v>
      </c>
      <c r="AQ2169">
        <v>0</v>
      </c>
      <c r="AR2169">
        <v>0</v>
      </c>
      <c r="AS2169">
        <f>IF(AR2169&gt;0.75,AR2169,0)</f>
        <v>0</v>
      </c>
      <c r="AT2169">
        <v>0</v>
      </c>
      <c r="AV2169">
        <v>0.5</v>
      </c>
      <c r="AW2169">
        <v>0</v>
      </c>
      <c r="AX2169">
        <v>1</v>
      </c>
      <c r="AY2169">
        <v>171849</v>
      </c>
    </row>
    <row r="2170" spans="1:51" ht="12.75" customHeight="1" x14ac:dyDescent="0.2">
      <c r="A2170" t="s">
        <v>54</v>
      </c>
      <c r="B2170">
        <v>2016</v>
      </c>
      <c r="D2170">
        <v>6</v>
      </c>
      <c r="E2170">
        <v>0</v>
      </c>
      <c r="F2170">
        <v>0</v>
      </c>
      <c r="G2170">
        <v>1</v>
      </c>
      <c r="H2170">
        <v>1</v>
      </c>
      <c r="I2170" s="1">
        <f>G2170+H2170</f>
        <v>2</v>
      </c>
      <c r="J2170">
        <v>1</v>
      </c>
      <c r="K2170">
        <v>1</v>
      </c>
      <c r="L2170">
        <v>1</v>
      </c>
      <c r="M2170">
        <v>0</v>
      </c>
      <c r="N2170">
        <v>2</v>
      </c>
      <c r="O2170">
        <v>1</v>
      </c>
      <c r="P2170">
        <v>1</v>
      </c>
      <c r="Q2170">
        <v>1</v>
      </c>
      <c r="R2170">
        <v>0</v>
      </c>
      <c r="T2170">
        <v>1</v>
      </c>
      <c r="U2170">
        <v>1</v>
      </c>
      <c r="V2170">
        <v>1</v>
      </c>
      <c r="W2170">
        <v>1</v>
      </c>
      <c r="X2170">
        <v>1</v>
      </c>
      <c r="Y2170">
        <v>1</v>
      </c>
      <c r="Z2170">
        <v>1</v>
      </c>
      <c r="AA2170">
        <v>1</v>
      </c>
      <c r="AB2170">
        <v>0</v>
      </c>
      <c r="AE2170">
        <v>3098.451</v>
      </c>
      <c r="AF2170">
        <f>AE2170/AY2170</f>
        <v>1.5562441611668625E-2</v>
      </c>
      <c r="AG2170">
        <f>LN(AE2170+1)/LN(AY2170)</f>
        <v>0.65884897142269927</v>
      </c>
      <c r="AH2170">
        <v>0</v>
      </c>
      <c r="AI2170">
        <v>1</v>
      </c>
      <c r="AJ2170">
        <v>1</v>
      </c>
      <c r="AK2170">
        <v>1</v>
      </c>
      <c r="AL2170">
        <v>0</v>
      </c>
      <c r="AM2170" s="1">
        <f>(AI2170+AK2170+AJ2170)*(0.75+0.25*AL2170)</f>
        <v>2.25</v>
      </c>
      <c r="AN2170">
        <v>0</v>
      </c>
      <c r="AO2170">
        <v>0</v>
      </c>
      <c r="AP2170">
        <v>0.75</v>
      </c>
      <c r="AQ2170">
        <v>1</v>
      </c>
      <c r="AR2170">
        <v>2.25</v>
      </c>
      <c r="AS2170">
        <f>IF(AR2170&gt;0.75,AR2170,0)</f>
        <v>2.25</v>
      </c>
      <c r="AT2170">
        <v>0</v>
      </c>
      <c r="AV2170">
        <v>0</v>
      </c>
      <c r="AW2170">
        <v>0</v>
      </c>
      <c r="AX2170">
        <v>1</v>
      </c>
      <c r="AY2170">
        <v>199098</v>
      </c>
    </row>
    <row r="2171" spans="1:51" ht="12.75" customHeight="1" x14ac:dyDescent="0.2">
      <c r="A2171" t="s">
        <v>55</v>
      </c>
      <c r="B2171">
        <v>2016</v>
      </c>
      <c r="D2171">
        <v>6</v>
      </c>
      <c r="E2171">
        <v>0</v>
      </c>
      <c r="F2171">
        <v>0</v>
      </c>
      <c r="G2171">
        <v>1</v>
      </c>
      <c r="H2171">
        <v>1</v>
      </c>
      <c r="I2171" s="1">
        <f>G2171+H2171</f>
        <v>2</v>
      </c>
      <c r="J2171">
        <v>0</v>
      </c>
      <c r="K2171">
        <v>1</v>
      </c>
      <c r="L2171">
        <v>1</v>
      </c>
      <c r="M2171">
        <v>0</v>
      </c>
      <c r="N2171">
        <v>2</v>
      </c>
      <c r="O2171">
        <v>1</v>
      </c>
      <c r="P2171">
        <v>1</v>
      </c>
      <c r="Q2171">
        <v>1</v>
      </c>
      <c r="R2171">
        <v>1</v>
      </c>
      <c r="T2171">
        <v>1</v>
      </c>
      <c r="U2171">
        <v>1</v>
      </c>
      <c r="V2171">
        <v>0</v>
      </c>
      <c r="W2171">
        <v>1</v>
      </c>
      <c r="X2171">
        <v>0</v>
      </c>
      <c r="Y2171">
        <v>1</v>
      </c>
      <c r="Z2171">
        <v>1</v>
      </c>
      <c r="AA2171">
        <v>0</v>
      </c>
      <c r="AB2171">
        <v>0</v>
      </c>
      <c r="AE2171">
        <v>521.46600000000001</v>
      </c>
      <c r="AF2171">
        <f>AE2171/AY2171</f>
        <v>8.9871517574775742E-3</v>
      </c>
      <c r="AG2171">
        <f>LN(AE2171+1)/LN(AY2171)</f>
        <v>0.57058858755257535</v>
      </c>
      <c r="AH2171">
        <v>1</v>
      </c>
      <c r="AI2171">
        <v>0</v>
      </c>
      <c r="AJ2171">
        <v>1</v>
      </c>
      <c r="AK2171">
        <v>1</v>
      </c>
      <c r="AL2171">
        <v>1</v>
      </c>
      <c r="AM2171" s="1">
        <f>(AI2171+AK2171+AJ2171)*(0.75+0.25*AL2171)</f>
        <v>2</v>
      </c>
      <c r="AN2171">
        <v>0</v>
      </c>
      <c r="AO2171">
        <v>0</v>
      </c>
      <c r="AP2171">
        <v>0</v>
      </c>
      <c r="AQ2171">
        <v>0</v>
      </c>
      <c r="AR2171">
        <v>0</v>
      </c>
      <c r="AS2171">
        <f>IF(AR2171&gt;0.75,AR2171,0)</f>
        <v>0</v>
      </c>
      <c r="AT2171">
        <v>0</v>
      </c>
      <c r="AV2171">
        <v>0</v>
      </c>
      <c r="AW2171">
        <v>2</v>
      </c>
      <c r="AX2171">
        <v>1</v>
      </c>
      <c r="AY2171">
        <v>58023.5</v>
      </c>
    </row>
    <row r="2172" spans="1:51" ht="12.75" customHeight="1" x14ac:dyDescent="0.2">
      <c r="A2172" t="s">
        <v>56</v>
      </c>
      <c r="B2172">
        <v>2016</v>
      </c>
      <c r="D2172">
        <v>8</v>
      </c>
      <c r="E2172">
        <v>0</v>
      </c>
      <c r="F2172">
        <v>1</v>
      </c>
      <c r="G2172">
        <v>1</v>
      </c>
      <c r="H2172">
        <v>1</v>
      </c>
      <c r="I2172" s="1">
        <f>G2172+H2172</f>
        <v>2</v>
      </c>
      <c r="J2172">
        <v>1</v>
      </c>
      <c r="K2172">
        <v>1</v>
      </c>
      <c r="L2172">
        <v>1</v>
      </c>
      <c r="M2172">
        <v>2</v>
      </c>
      <c r="N2172">
        <v>2</v>
      </c>
      <c r="O2172">
        <v>1</v>
      </c>
      <c r="P2172">
        <v>1</v>
      </c>
      <c r="Q2172">
        <v>1</v>
      </c>
      <c r="R2172">
        <v>2</v>
      </c>
      <c r="T2172">
        <v>0</v>
      </c>
      <c r="U2172">
        <v>1</v>
      </c>
      <c r="V2172">
        <v>0</v>
      </c>
      <c r="W2172">
        <v>1</v>
      </c>
      <c r="X2172">
        <v>1</v>
      </c>
      <c r="Y2172">
        <v>1</v>
      </c>
      <c r="Z2172">
        <v>1</v>
      </c>
      <c r="AA2172">
        <v>1</v>
      </c>
      <c r="AB2172">
        <v>0</v>
      </c>
      <c r="AE2172">
        <v>1203.287</v>
      </c>
      <c r="AF2172">
        <f>AE2172/AY2172</f>
        <v>3.5063875047352624E-3</v>
      </c>
      <c r="AG2172">
        <f>LN(AE2172+1)/LN(AY2172)</f>
        <v>0.55653957443111213</v>
      </c>
      <c r="AH2172">
        <v>0</v>
      </c>
      <c r="AI2172">
        <v>0</v>
      </c>
      <c r="AJ2172">
        <v>1</v>
      </c>
      <c r="AK2172">
        <v>1</v>
      </c>
      <c r="AL2172">
        <v>1</v>
      </c>
      <c r="AM2172" s="1">
        <f>(AI2172+AK2172+AJ2172)*(0.75+0.25*AL2172)</f>
        <v>2</v>
      </c>
      <c r="AN2172">
        <v>0</v>
      </c>
      <c r="AO2172">
        <v>0</v>
      </c>
      <c r="AP2172">
        <v>0</v>
      </c>
      <c r="AQ2172">
        <v>1</v>
      </c>
      <c r="AR2172">
        <v>0.5</v>
      </c>
      <c r="AS2172">
        <f>IF(AR2172&gt;0.75,AR2172,0)</f>
        <v>0</v>
      </c>
      <c r="AT2172">
        <v>0</v>
      </c>
      <c r="AV2172">
        <v>0.75</v>
      </c>
      <c r="AW2172" s="8">
        <v>1</v>
      </c>
      <c r="AX2172">
        <v>1</v>
      </c>
      <c r="AY2172">
        <v>343170</v>
      </c>
    </row>
    <row r="2173" spans="1:51" ht="12.75" customHeight="1" x14ac:dyDescent="0.2">
      <c r="A2173" t="s">
        <v>57</v>
      </c>
      <c r="B2173">
        <v>2016</v>
      </c>
      <c r="D2173">
        <v>5</v>
      </c>
      <c r="E2173">
        <v>0</v>
      </c>
      <c r="F2173">
        <v>0</v>
      </c>
      <c r="G2173">
        <v>1</v>
      </c>
      <c r="H2173">
        <v>0</v>
      </c>
      <c r="I2173" s="1">
        <f>G2173+H2173</f>
        <v>1</v>
      </c>
      <c r="J2173">
        <v>1</v>
      </c>
      <c r="K2173">
        <v>1</v>
      </c>
      <c r="L2173">
        <v>1</v>
      </c>
      <c r="M2173">
        <v>0</v>
      </c>
      <c r="N2173">
        <v>2</v>
      </c>
      <c r="O2173">
        <v>1</v>
      </c>
      <c r="P2173">
        <v>1</v>
      </c>
      <c r="Q2173">
        <v>1</v>
      </c>
      <c r="R2173">
        <v>1</v>
      </c>
      <c r="T2173">
        <v>0</v>
      </c>
      <c r="U2173">
        <v>0</v>
      </c>
      <c r="V2173">
        <v>0</v>
      </c>
      <c r="W2173">
        <v>0</v>
      </c>
      <c r="X2173">
        <v>1</v>
      </c>
      <c r="Y2173">
        <v>1</v>
      </c>
      <c r="Z2173">
        <v>1</v>
      </c>
      <c r="AA2173">
        <v>0</v>
      </c>
      <c r="AB2173">
        <v>0</v>
      </c>
      <c r="AE2173">
        <f>12.531+12.67+13.496+13.306+13.489+12.324+13.878+13.109+12.812+12.577+12.212+12.639</f>
        <v>155.04300000000001</v>
      </c>
      <c r="AF2173">
        <f>AE2173/AY2173</f>
        <v>3.5828624909008979E-4</v>
      </c>
      <c r="AG2173">
        <f>LN(AE2173+1)/LN(AY2173)</f>
        <v>0.38913376413882905</v>
      </c>
      <c r="AH2173">
        <v>1</v>
      </c>
      <c r="AI2173">
        <v>0</v>
      </c>
      <c r="AJ2173">
        <v>0</v>
      </c>
      <c r="AK2173">
        <v>0</v>
      </c>
      <c r="AL2173">
        <v>0</v>
      </c>
      <c r="AM2173" s="1">
        <f>(AI2173+AK2173+AJ2173)*(0.75+0.25*AL2173)</f>
        <v>0</v>
      </c>
      <c r="AN2173">
        <v>0</v>
      </c>
      <c r="AO2173">
        <v>0</v>
      </c>
      <c r="AP2173">
        <v>0</v>
      </c>
      <c r="AQ2173">
        <v>1</v>
      </c>
      <c r="AR2173">
        <v>0</v>
      </c>
      <c r="AS2173">
        <f>IF(AR2173&gt;0.75,AR2173,0)</f>
        <v>0</v>
      </c>
      <c r="AT2173">
        <v>0</v>
      </c>
      <c r="AV2173">
        <v>0</v>
      </c>
      <c r="AW2173">
        <v>0</v>
      </c>
      <c r="AX2173">
        <v>1</v>
      </c>
      <c r="AY2173">
        <v>432735</v>
      </c>
    </row>
    <row r="2174" spans="1:51" ht="12.75" customHeight="1" x14ac:dyDescent="0.2">
      <c r="A2174" t="s">
        <v>58</v>
      </c>
      <c r="B2174">
        <v>2016</v>
      </c>
      <c r="D2174">
        <v>4</v>
      </c>
      <c r="E2174">
        <v>0</v>
      </c>
      <c r="F2174">
        <v>0</v>
      </c>
      <c r="G2174">
        <v>1</v>
      </c>
      <c r="H2174">
        <v>1</v>
      </c>
      <c r="I2174" s="1">
        <f>G2174+H2174</f>
        <v>2</v>
      </c>
      <c r="J2174">
        <v>0</v>
      </c>
      <c r="K2174">
        <v>1</v>
      </c>
      <c r="L2174">
        <v>0</v>
      </c>
      <c r="M2174">
        <v>0</v>
      </c>
      <c r="N2174">
        <v>2</v>
      </c>
      <c r="O2174">
        <v>1</v>
      </c>
      <c r="P2174">
        <v>0</v>
      </c>
      <c r="Q2174">
        <v>1</v>
      </c>
      <c r="R2174">
        <v>0</v>
      </c>
      <c r="T2174">
        <v>1</v>
      </c>
      <c r="U2174">
        <v>0</v>
      </c>
      <c r="V2174">
        <v>0</v>
      </c>
      <c r="W2174">
        <v>0</v>
      </c>
      <c r="X2174">
        <v>1</v>
      </c>
      <c r="Y2174">
        <v>1</v>
      </c>
      <c r="Z2174">
        <v>1</v>
      </c>
      <c r="AA2174">
        <v>0</v>
      </c>
      <c r="AB2174">
        <v>0</v>
      </c>
      <c r="AE2174">
        <v>1385.6020000000001</v>
      </c>
      <c r="AF2174">
        <f>AE2174/AY2174</f>
        <v>3.1900733973680095E-3</v>
      </c>
      <c r="AG2174">
        <f>LN(AE2174+1)/LN(AY2174)</f>
        <v>0.55729730424901691</v>
      </c>
      <c r="AH2174">
        <v>0.5</v>
      </c>
      <c r="AI2174">
        <v>1</v>
      </c>
      <c r="AJ2174">
        <v>1</v>
      </c>
      <c r="AK2174">
        <v>1</v>
      </c>
      <c r="AL2174">
        <v>1</v>
      </c>
      <c r="AM2174" s="1">
        <f>(AI2174+AK2174+AJ2174)*(0.75+0.25*AL2174)</f>
        <v>3</v>
      </c>
      <c r="AN2174">
        <v>0</v>
      </c>
      <c r="AO2174">
        <v>0</v>
      </c>
      <c r="AP2174">
        <v>0</v>
      </c>
      <c r="AQ2174">
        <v>0</v>
      </c>
      <c r="AR2174">
        <v>1</v>
      </c>
      <c r="AS2174">
        <f>IF(AR2174&gt;0.75,AR2174,0)</f>
        <v>1</v>
      </c>
      <c r="AT2174">
        <v>0</v>
      </c>
      <c r="AV2174">
        <v>0.5</v>
      </c>
      <c r="AW2174">
        <v>0</v>
      </c>
      <c r="AX2174">
        <v>1</v>
      </c>
      <c r="AY2174">
        <v>434348</v>
      </c>
    </row>
    <row r="2175" spans="1:51" ht="12.75" customHeight="1" x14ac:dyDescent="0.2">
      <c r="A2175" t="s">
        <v>59</v>
      </c>
      <c r="B2175">
        <v>2016</v>
      </c>
      <c r="D2175">
        <v>4</v>
      </c>
      <c r="E2175">
        <v>0</v>
      </c>
      <c r="F2175">
        <v>0</v>
      </c>
      <c r="G2175">
        <v>1</v>
      </c>
      <c r="H2175">
        <v>1</v>
      </c>
      <c r="I2175" s="1">
        <f>G2175+H2175</f>
        <v>2</v>
      </c>
      <c r="J2175">
        <v>0</v>
      </c>
      <c r="K2175">
        <v>1</v>
      </c>
      <c r="L2175">
        <v>0</v>
      </c>
      <c r="M2175">
        <v>0</v>
      </c>
      <c r="N2175">
        <v>2</v>
      </c>
      <c r="O2175">
        <v>1</v>
      </c>
      <c r="P2175">
        <v>0</v>
      </c>
      <c r="Q2175">
        <v>1</v>
      </c>
      <c r="R2175">
        <v>2</v>
      </c>
      <c r="T2175">
        <v>1</v>
      </c>
      <c r="U2175">
        <v>0</v>
      </c>
      <c r="V2175">
        <v>0</v>
      </c>
      <c r="W2175">
        <v>0</v>
      </c>
      <c r="X2175">
        <v>0</v>
      </c>
      <c r="Y2175">
        <v>1</v>
      </c>
      <c r="Z2175">
        <v>1</v>
      </c>
      <c r="AA2175">
        <v>0</v>
      </c>
      <c r="AB2175">
        <v>0</v>
      </c>
      <c r="AE2175">
        <v>0</v>
      </c>
      <c r="AF2175">
        <f>AE2175/AY2175</f>
        <v>0</v>
      </c>
      <c r="AG2175">
        <f>LN(AE2175+1)/LN(AY2175)</f>
        <v>0</v>
      </c>
      <c r="AH2175">
        <v>1</v>
      </c>
      <c r="AI2175">
        <v>0</v>
      </c>
      <c r="AJ2175">
        <v>1</v>
      </c>
      <c r="AK2175">
        <v>1</v>
      </c>
      <c r="AL2175">
        <v>1</v>
      </c>
      <c r="AM2175" s="1">
        <f>(AI2175+AK2175+AJ2175)*(0.75+0.25*AL2175)</f>
        <v>2</v>
      </c>
      <c r="AN2175">
        <v>0</v>
      </c>
      <c r="AO2175">
        <v>0</v>
      </c>
      <c r="AP2175">
        <v>0</v>
      </c>
      <c r="AQ2175">
        <v>0</v>
      </c>
      <c r="AR2175">
        <v>0.75</v>
      </c>
      <c r="AS2175">
        <f>IF(AR2175&gt;0.75,AR2175,0)</f>
        <v>0</v>
      </c>
      <c r="AT2175">
        <v>0</v>
      </c>
      <c r="AV2175">
        <v>1</v>
      </c>
      <c r="AW2175">
        <v>1</v>
      </c>
      <c r="AX2175">
        <v>1</v>
      </c>
      <c r="AY2175">
        <v>283565</v>
      </c>
    </row>
    <row r="2176" spans="1:51" ht="12.75" customHeight="1" x14ac:dyDescent="0.2">
      <c r="A2176" t="s">
        <v>60</v>
      </c>
      <c r="B2176">
        <v>2016</v>
      </c>
      <c r="D2176">
        <v>8</v>
      </c>
      <c r="E2176">
        <v>0</v>
      </c>
      <c r="F2176">
        <v>0</v>
      </c>
      <c r="G2176">
        <v>1</v>
      </c>
      <c r="H2176">
        <v>1</v>
      </c>
      <c r="I2176" s="1">
        <f>G2176+H2176</f>
        <v>2</v>
      </c>
      <c r="J2176">
        <v>1</v>
      </c>
      <c r="K2176">
        <v>1</v>
      </c>
      <c r="L2176">
        <v>0</v>
      </c>
      <c r="M2176">
        <v>0</v>
      </c>
      <c r="N2176">
        <v>2</v>
      </c>
      <c r="O2176">
        <v>0</v>
      </c>
      <c r="P2176">
        <v>1</v>
      </c>
      <c r="Q2176">
        <v>1</v>
      </c>
      <c r="R2176">
        <v>0</v>
      </c>
      <c r="T2176">
        <v>0</v>
      </c>
      <c r="U2176">
        <v>0</v>
      </c>
      <c r="V2176">
        <v>0</v>
      </c>
      <c r="W2176">
        <v>0</v>
      </c>
      <c r="X2176">
        <v>1</v>
      </c>
      <c r="Y2176">
        <v>0</v>
      </c>
      <c r="Z2176">
        <v>1</v>
      </c>
      <c r="AA2176">
        <v>0</v>
      </c>
      <c r="AB2176">
        <v>0</v>
      </c>
      <c r="AE2176">
        <v>2120.6680000000001</v>
      </c>
      <c r="AF2176">
        <f>AE2176/AY2176</f>
        <v>2.0162657589990304E-2</v>
      </c>
      <c r="AG2176">
        <f>LN(AE2176+1)/LN(AY2176)</f>
        <v>0.66243073860218726</v>
      </c>
      <c r="AH2176">
        <v>1</v>
      </c>
      <c r="AI2176">
        <v>1</v>
      </c>
      <c r="AJ2176">
        <v>1</v>
      </c>
      <c r="AK2176">
        <v>1</v>
      </c>
      <c r="AL2176">
        <v>0</v>
      </c>
      <c r="AM2176" s="1">
        <f>(AI2176+AK2176+AJ2176)*(0.75+0.25*AL2176)</f>
        <v>2.25</v>
      </c>
      <c r="AN2176">
        <v>0</v>
      </c>
      <c r="AO2176">
        <v>0</v>
      </c>
      <c r="AP2176">
        <v>0.75</v>
      </c>
      <c r="AQ2176">
        <v>0</v>
      </c>
      <c r="AR2176">
        <v>1</v>
      </c>
      <c r="AS2176">
        <f>IF(AR2176&gt;0.75,AR2176,0)</f>
        <v>1</v>
      </c>
      <c r="AT2176">
        <v>0</v>
      </c>
      <c r="AV2176">
        <v>0</v>
      </c>
      <c r="AW2176">
        <v>0</v>
      </c>
      <c r="AX2176">
        <v>1</v>
      </c>
      <c r="AY2176">
        <v>105178</v>
      </c>
    </row>
    <row r="2177" spans="1:51" x14ac:dyDescent="0.2">
      <c r="A2177" t="s">
        <v>61</v>
      </c>
      <c r="B2177">
        <v>2016</v>
      </c>
      <c r="D2177">
        <v>6</v>
      </c>
      <c r="E2177">
        <v>0</v>
      </c>
      <c r="F2177">
        <v>0</v>
      </c>
      <c r="G2177">
        <v>1</v>
      </c>
      <c r="H2177">
        <v>0</v>
      </c>
      <c r="I2177" s="1">
        <f>G2177+H2177</f>
        <v>1</v>
      </c>
      <c r="J2177">
        <v>1</v>
      </c>
      <c r="K2177">
        <v>1</v>
      </c>
      <c r="L2177">
        <v>0</v>
      </c>
      <c r="M2177">
        <v>0</v>
      </c>
      <c r="N2177">
        <v>0</v>
      </c>
      <c r="O2177">
        <v>0</v>
      </c>
      <c r="P2177">
        <v>1</v>
      </c>
      <c r="Q2177">
        <v>1</v>
      </c>
      <c r="R2177">
        <v>1</v>
      </c>
      <c r="T2177">
        <v>0</v>
      </c>
      <c r="U2177">
        <v>1</v>
      </c>
      <c r="V2177">
        <v>0</v>
      </c>
      <c r="W2177">
        <v>0</v>
      </c>
      <c r="X2177">
        <v>1</v>
      </c>
      <c r="Y2177">
        <v>0</v>
      </c>
      <c r="Z2177">
        <v>1</v>
      </c>
      <c r="AA2177">
        <v>0</v>
      </c>
      <c r="AB2177">
        <v>0</v>
      </c>
      <c r="AE2177">
        <v>1714.9760000000001</v>
      </c>
      <c r="AF2177">
        <f>AE2177/AY2177</f>
        <v>6.5921316138455926E-3</v>
      </c>
      <c r="AG2177">
        <f>LN(AE2177+1)/LN(AY2177)</f>
        <v>0.5972987128913626</v>
      </c>
      <c r="AH2177">
        <v>1</v>
      </c>
      <c r="AI2177">
        <v>1</v>
      </c>
      <c r="AJ2177">
        <v>1</v>
      </c>
      <c r="AK2177">
        <v>1</v>
      </c>
      <c r="AL2177">
        <v>0</v>
      </c>
      <c r="AM2177" s="1">
        <f>(AI2177+AK2177+AJ2177)*(0.75+0.25*AL2177)</f>
        <v>2.25</v>
      </c>
      <c r="AN2177">
        <v>0</v>
      </c>
      <c r="AO2177">
        <v>0</v>
      </c>
      <c r="AP2177">
        <v>0.5</v>
      </c>
      <c r="AQ2177">
        <v>0</v>
      </c>
      <c r="AR2177">
        <v>0.5</v>
      </c>
      <c r="AS2177">
        <f>IF(AR2177&gt;0.75,AR2177,0)</f>
        <v>0</v>
      </c>
      <c r="AT2177">
        <v>0</v>
      </c>
      <c r="AV2177">
        <v>0</v>
      </c>
      <c r="AW2177">
        <v>0</v>
      </c>
      <c r="AX2177">
        <v>1</v>
      </c>
      <c r="AY2177">
        <v>260155</v>
      </c>
    </row>
    <row r="2178" spans="1:51" ht="12.75" customHeight="1" x14ac:dyDescent="0.2">
      <c r="A2178" t="s">
        <v>62</v>
      </c>
      <c r="B2178">
        <v>2016</v>
      </c>
      <c r="D2178">
        <v>8</v>
      </c>
      <c r="E2178">
        <v>0</v>
      </c>
      <c r="F2178">
        <v>0</v>
      </c>
      <c r="G2178">
        <v>1</v>
      </c>
      <c r="H2178">
        <v>0</v>
      </c>
      <c r="I2178" s="1">
        <f>G2178+H2178</f>
        <v>1</v>
      </c>
      <c r="J2178">
        <v>0</v>
      </c>
      <c r="K2178">
        <v>1</v>
      </c>
      <c r="L2178">
        <v>0</v>
      </c>
      <c r="M2178">
        <v>0</v>
      </c>
      <c r="N2178">
        <v>0</v>
      </c>
      <c r="O2178">
        <v>1</v>
      </c>
      <c r="P2178">
        <v>1</v>
      </c>
      <c r="Q2178">
        <v>1</v>
      </c>
      <c r="R2178">
        <v>0</v>
      </c>
      <c r="T2178">
        <v>1</v>
      </c>
      <c r="U2178">
        <v>0</v>
      </c>
      <c r="V2178">
        <v>1</v>
      </c>
      <c r="W2178">
        <v>0</v>
      </c>
      <c r="X2178">
        <v>0</v>
      </c>
      <c r="Y2178">
        <v>1</v>
      </c>
      <c r="Z2178">
        <v>1</v>
      </c>
      <c r="AA2178">
        <v>1</v>
      </c>
      <c r="AB2178">
        <v>0.5</v>
      </c>
      <c r="AE2178">
        <v>0</v>
      </c>
      <c r="AF2178">
        <f>AE2178/AY2178</f>
        <v>0</v>
      </c>
      <c r="AG2178">
        <f>LN(AE2178+1)/LN(AY2178)</f>
        <v>0</v>
      </c>
      <c r="AH2178">
        <v>0</v>
      </c>
      <c r="AI2178">
        <v>0</v>
      </c>
      <c r="AJ2178">
        <v>1</v>
      </c>
      <c r="AK2178">
        <v>1</v>
      </c>
      <c r="AL2178">
        <v>0</v>
      </c>
      <c r="AM2178" s="1">
        <f>(AI2178+AK2178+AJ2178)*(0.75+0.25*AL2178)</f>
        <v>1.5</v>
      </c>
      <c r="AN2178">
        <v>0</v>
      </c>
      <c r="AO2178">
        <v>1</v>
      </c>
      <c r="AP2178">
        <v>0</v>
      </c>
      <c r="AQ2178">
        <v>1</v>
      </c>
      <c r="AR2178">
        <v>0</v>
      </c>
      <c r="AS2178">
        <f>IF(AR2178&gt;0.75,AR2178,0)</f>
        <v>0</v>
      </c>
      <c r="AT2178">
        <v>0</v>
      </c>
      <c r="AV2178">
        <v>0</v>
      </c>
      <c r="AW2178">
        <v>0</v>
      </c>
      <c r="AX2178">
        <v>1</v>
      </c>
      <c r="AY2178">
        <v>44304.4</v>
      </c>
    </row>
    <row r="2179" spans="1:51" ht="12.75" customHeight="1" x14ac:dyDescent="0.2">
      <c r="A2179" t="s">
        <v>64</v>
      </c>
      <c r="B2179">
        <v>2016</v>
      </c>
      <c r="D2179">
        <v>5</v>
      </c>
      <c r="E2179">
        <v>0</v>
      </c>
      <c r="F2179">
        <v>0</v>
      </c>
      <c r="G2179">
        <v>1</v>
      </c>
      <c r="H2179">
        <v>0</v>
      </c>
      <c r="I2179" s="1">
        <f>G2179+H2179</f>
        <v>1</v>
      </c>
      <c r="J2179">
        <v>1</v>
      </c>
      <c r="K2179">
        <v>1</v>
      </c>
      <c r="L2179">
        <v>0</v>
      </c>
      <c r="M2179">
        <v>0</v>
      </c>
      <c r="N2179">
        <v>1</v>
      </c>
      <c r="O2179">
        <v>1</v>
      </c>
      <c r="P2179">
        <v>1</v>
      </c>
      <c r="Q2179">
        <v>1</v>
      </c>
      <c r="R2179">
        <v>2</v>
      </c>
      <c r="T2179">
        <v>0</v>
      </c>
      <c r="U2179">
        <v>0</v>
      </c>
      <c r="V2179">
        <v>0</v>
      </c>
      <c r="W2179">
        <v>0</v>
      </c>
      <c r="X2179">
        <v>0</v>
      </c>
      <c r="Y2179">
        <v>1</v>
      </c>
      <c r="Z2179">
        <v>1</v>
      </c>
      <c r="AA2179">
        <v>0</v>
      </c>
      <c r="AB2179">
        <v>0</v>
      </c>
      <c r="AE2179">
        <v>0</v>
      </c>
      <c r="AF2179">
        <f>AE2179/AY2179</f>
        <v>0</v>
      </c>
      <c r="AG2179">
        <f>LN(AE2179+1)/LN(AY2179)</f>
        <v>0</v>
      </c>
      <c r="AH2179">
        <v>1</v>
      </c>
      <c r="AI2179">
        <v>0</v>
      </c>
      <c r="AJ2179">
        <v>1</v>
      </c>
      <c r="AK2179">
        <v>1</v>
      </c>
      <c r="AL2179">
        <v>0</v>
      </c>
      <c r="AM2179" s="1">
        <f>(AI2179+AK2179+AJ2179)*(0.75+0.25*AL2179)</f>
        <v>1.5</v>
      </c>
      <c r="AN2179">
        <v>0</v>
      </c>
      <c r="AO2179">
        <v>0</v>
      </c>
      <c r="AP2179">
        <v>0</v>
      </c>
      <c r="AQ2179">
        <v>0.5</v>
      </c>
      <c r="AR2179">
        <v>0</v>
      </c>
      <c r="AS2179">
        <f>IF(AR2179&gt;0.75,AR2179,0)</f>
        <v>0</v>
      </c>
      <c r="AT2179">
        <v>0</v>
      </c>
      <c r="AV2179">
        <v>1</v>
      </c>
      <c r="AW2179">
        <v>0</v>
      </c>
      <c r="AX2179">
        <v>1</v>
      </c>
      <c r="AY2179">
        <v>94906</v>
      </c>
    </row>
    <row r="2180" spans="1:51" ht="12.75" customHeight="1" x14ac:dyDescent="0.2">
      <c r="A2180" t="s">
        <v>65</v>
      </c>
      <c r="B2180">
        <v>2016</v>
      </c>
      <c r="D2180">
        <v>8</v>
      </c>
      <c r="E2180">
        <v>0</v>
      </c>
      <c r="F2180">
        <v>1</v>
      </c>
      <c r="G2180">
        <v>1</v>
      </c>
      <c r="H2180">
        <v>0</v>
      </c>
      <c r="I2180" s="1">
        <f>G2180+H2180</f>
        <v>1</v>
      </c>
      <c r="J2180">
        <v>1</v>
      </c>
      <c r="K2180">
        <v>1</v>
      </c>
      <c r="L2180">
        <v>0</v>
      </c>
      <c r="M2180">
        <v>2</v>
      </c>
      <c r="N2180">
        <v>2</v>
      </c>
      <c r="O2180">
        <v>1</v>
      </c>
      <c r="P2180">
        <v>1</v>
      </c>
      <c r="Q2180">
        <v>1</v>
      </c>
      <c r="R2180">
        <v>0</v>
      </c>
      <c r="T2180">
        <v>1</v>
      </c>
      <c r="U2180">
        <v>1</v>
      </c>
      <c r="V2180">
        <v>-1</v>
      </c>
      <c r="W2180">
        <v>0</v>
      </c>
      <c r="X2180">
        <v>1</v>
      </c>
      <c r="Y2180">
        <v>1</v>
      </c>
      <c r="Z2180">
        <v>1</v>
      </c>
      <c r="AA2180">
        <v>1</v>
      </c>
      <c r="AB2180">
        <v>1</v>
      </c>
      <c r="AE2180">
        <v>11256.343999999999</v>
      </c>
      <c r="AF2180">
        <f>AE2180/AY2180</f>
        <v>8.921852163023318E-2</v>
      </c>
      <c r="AG2180">
        <f>LN(AE2180+1)/LN(AY2180)</f>
        <v>0.794252448249127</v>
      </c>
      <c r="AH2180">
        <v>0</v>
      </c>
      <c r="AI2180">
        <v>0</v>
      </c>
      <c r="AJ2180">
        <v>1</v>
      </c>
      <c r="AK2180">
        <v>1</v>
      </c>
      <c r="AL2180">
        <v>1</v>
      </c>
      <c r="AM2180" s="1">
        <f>(AI2180+AK2180+AJ2180)*(0.75+0.25*AL2180)</f>
        <v>2</v>
      </c>
      <c r="AN2180">
        <v>1</v>
      </c>
      <c r="AO2180">
        <v>0</v>
      </c>
      <c r="AP2180">
        <v>0</v>
      </c>
      <c r="AQ2180">
        <v>0</v>
      </c>
      <c r="AR2180">
        <v>1.5</v>
      </c>
      <c r="AS2180">
        <f>IF(AR2180&gt;0.75,AR2180,0)</f>
        <v>1.5</v>
      </c>
      <c r="AT2180">
        <v>0</v>
      </c>
      <c r="AV2180">
        <v>0</v>
      </c>
      <c r="AW2180">
        <v>0</v>
      </c>
      <c r="AX2180">
        <v>1</v>
      </c>
      <c r="AY2180">
        <v>126166</v>
      </c>
    </row>
    <row r="2181" spans="1:51" ht="12.75" customHeight="1" x14ac:dyDescent="0.2">
      <c r="A2181" t="s">
        <v>66</v>
      </c>
      <c r="B2181">
        <v>2016</v>
      </c>
      <c r="D2181">
        <v>5</v>
      </c>
      <c r="E2181">
        <v>0</v>
      </c>
      <c r="F2181">
        <v>0</v>
      </c>
      <c r="G2181">
        <v>0</v>
      </c>
      <c r="H2181">
        <v>0</v>
      </c>
      <c r="I2181" s="1">
        <f>G2181+H2181</f>
        <v>0</v>
      </c>
      <c r="J2181">
        <v>0</v>
      </c>
      <c r="K2181">
        <v>0</v>
      </c>
      <c r="L2181">
        <v>1</v>
      </c>
      <c r="M2181">
        <v>2</v>
      </c>
      <c r="N2181">
        <v>2</v>
      </c>
      <c r="O2181">
        <v>1</v>
      </c>
      <c r="P2181">
        <v>1</v>
      </c>
      <c r="Q2181">
        <v>0</v>
      </c>
      <c r="R2181">
        <v>0.5</v>
      </c>
      <c r="T2181">
        <v>0</v>
      </c>
      <c r="U2181">
        <v>1</v>
      </c>
      <c r="V2181">
        <v>0</v>
      </c>
      <c r="W2181">
        <v>0</v>
      </c>
      <c r="X2181">
        <v>0</v>
      </c>
      <c r="Y2181">
        <v>1</v>
      </c>
      <c r="Z2181">
        <v>1</v>
      </c>
      <c r="AA2181">
        <v>0</v>
      </c>
      <c r="AB2181">
        <v>0</v>
      </c>
      <c r="AE2181">
        <v>0</v>
      </c>
      <c r="AF2181">
        <f>AE2181/AY2181</f>
        <v>0</v>
      </c>
      <c r="AG2181">
        <f>LN(AE2181+1)/LN(AY2181)</f>
        <v>0</v>
      </c>
      <c r="AH2181">
        <v>1</v>
      </c>
      <c r="AI2181">
        <v>0</v>
      </c>
      <c r="AJ2181">
        <v>1</v>
      </c>
      <c r="AK2181">
        <v>1</v>
      </c>
      <c r="AL2181">
        <v>1</v>
      </c>
      <c r="AM2181" s="1">
        <f>(AI2181+AK2181+AJ2181)*(0.75+0.25*AL2181)</f>
        <v>2</v>
      </c>
      <c r="AN2181">
        <v>0</v>
      </c>
      <c r="AO2181">
        <v>0</v>
      </c>
      <c r="AP2181">
        <v>0</v>
      </c>
      <c r="AQ2181">
        <v>1</v>
      </c>
      <c r="AR2181">
        <v>0</v>
      </c>
      <c r="AS2181">
        <f>IF(AR2181&gt;0.75,AR2181,0)</f>
        <v>0</v>
      </c>
      <c r="AT2181">
        <v>0</v>
      </c>
      <c r="AV2181">
        <v>0</v>
      </c>
      <c r="AW2181">
        <v>2</v>
      </c>
      <c r="AX2181">
        <v>1</v>
      </c>
      <c r="AY2181">
        <v>73903</v>
      </c>
    </row>
    <row r="2182" spans="1:51" ht="12.75" customHeight="1" x14ac:dyDescent="0.2">
      <c r="A2182" t="s">
        <v>67</v>
      </c>
      <c r="B2182">
        <v>2016</v>
      </c>
      <c r="D2182">
        <v>4</v>
      </c>
      <c r="E2182">
        <v>0</v>
      </c>
      <c r="F2182">
        <v>0</v>
      </c>
      <c r="G2182">
        <v>1</v>
      </c>
      <c r="H2182">
        <v>1</v>
      </c>
      <c r="I2182" s="1">
        <f>G2182+H2182</f>
        <v>2</v>
      </c>
      <c r="J2182">
        <v>1</v>
      </c>
      <c r="K2182">
        <v>1</v>
      </c>
      <c r="L2182">
        <v>1</v>
      </c>
      <c r="M2182">
        <v>2</v>
      </c>
      <c r="N2182">
        <v>2</v>
      </c>
      <c r="O2182">
        <v>1</v>
      </c>
      <c r="P2182">
        <v>1</v>
      </c>
      <c r="Q2182">
        <v>1</v>
      </c>
      <c r="R2182">
        <v>2</v>
      </c>
      <c r="T2182">
        <v>1</v>
      </c>
      <c r="U2182">
        <v>0</v>
      </c>
      <c r="V2182">
        <v>-1</v>
      </c>
      <c r="W2182">
        <v>0</v>
      </c>
      <c r="X2182">
        <v>1</v>
      </c>
      <c r="Y2182">
        <v>1</v>
      </c>
      <c r="Z2182">
        <v>1</v>
      </c>
      <c r="AA2182">
        <v>0</v>
      </c>
      <c r="AB2182">
        <v>1</v>
      </c>
      <c r="AE2182">
        <v>2519.4290000000001</v>
      </c>
      <c r="AF2182">
        <f>AE2182/AY2182</f>
        <v>4.6249949517386214E-3</v>
      </c>
      <c r="AG2182">
        <f>LN(AE2182+1)/LN(AY2182)</f>
        <v>0.59298488324232546</v>
      </c>
      <c r="AH2182">
        <v>0</v>
      </c>
      <c r="AI2182">
        <v>0</v>
      </c>
      <c r="AJ2182">
        <v>0</v>
      </c>
      <c r="AK2182">
        <v>0</v>
      </c>
      <c r="AL2182">
        <v>0</v>
      </c>
      <c r="AM2182" s="1">
        <f>(AI2182+AK2182+AJ2182)*(0.75+0.25*AL2182)</f>
        <v>0</v>
      </c>
      <c r="AN2182">
        <v>0</v>
      </c>
      <c r="AO2182">
        <v>0</v>
      </c>
      <c r="AP2182">
        <v>0</v>
      </c>
      <c r="AQ2182">
        <v>0</v>
      </c>
      <c r="AR2182">
        <v>1</v>
      </c>
      <c r="AS2182">
        <f>IF(AR2182&gt;0.75,AR2182,0)</f>
        <v>1</v>
      </c>
      <c r="AT2182">
        <v>0</v>
      </c>
      <c r="AV2182">
        <v>1</v>
      </c>
      <c r="AW2182">
        <v>0.5</v>
      </c>
      <c r="AX2182">
        <v>1</v>
      </c>
      <c r="AY2182">
        <v>544742</v>
      </c>
    </row>
    <row r="2183" spans="1:51" ht="12.75" customHeight="1" x14ac:dyDescent="0.2">
      <c r="A2183" t="s">
        <v>68</v>
      </c>
      <c r="B2183">
        <v>2016</v>
      </c>
      <c r="D2183">
        <v>8</v>
      </c>
      <c r="E2183">
        <v>0</v>
      </c>
      <c r="F2183">
        <v>1</v>
      </c>
      <c r="G2183">
        <v>1</v>
      </c>
      <c r="H2183">
        <v>1</v>
      </c>
      <c r="I2183" s="1">
        <f>G2183+H2183</f>
        <v>2</v>
      </c>
      <c r="J2183">
        <v>0</v>
      </c>
      <c r="K2183">
        <v>1</v>
      </c>
      <c r="L2183">
        <v>1</v>
      </c>
      <c r="M2183">
        <v>0</v>
      </c>
      <c r="N2183">
        <v>2</v>
      </c>
      <c r="O2183">
        <v>1</v>
      </c>
      <c r="P2183">
        <v>1</v>
      </c>
      <c r="Q2183">
        <v>1</v>
      </c>
      <c r="R2183">
        <v>0</v>
      </c>
      <c r="T2183">
        <v>1</v>
      </c>
      <c r="U2183">
        <v>1</v>
      </c>
      <c r="V2183">
        <v>0</v>
      </c>
      <c r="W2183">
        <v>1</v>
      </c>
      <c r="X2183">
        <v>0</v>
      </c>
      <c r="Y2183">
        <v>1</v>
      </c>
      <c r="Z2183">
        <v>1</v>
      </c>
      <c r="AA2183">
        <v>0</v>
      </c>
      <c r="AB2183">
        <v>0</v>
      </c>
      <c r="AE2183">
        <v>242.32599999999999</v>
      </c>
      <c r="AF2183">
        <f>AE2183/AY2183</f>
        <v>3.0440746779757254E-3</v>
      </c>
      <c r="AG2183">
        <f>LN(AE2183+1)/LN(AY2183)</f>
        <v>0.48688337810549942</v>
      </c>
      <c r="AH2183">
        <v>1</v>
      </c>
      <c r="AI2183">
        <v>1</v>
      </c>
      <c r="AJ2183">
        <v>1</v>
      </c>
      <c r="AK2183">
        <v>1</v>
      </c>
      <c r="AL2183">
        <v>1</v>
      </c>
      <c r="AM2183" s="1">
        <f>(AI2183+AK2183+AJ2183)*(0.75+0.25*AL2183)</f>
        <v>3</v>
      </c>
      <c r="AN2183">
        <v>0</v>
      </c>
      <c r="AO2183">
        <v>1</v>
      </c>
      <c r="AP2183">
        <v>1</v>
      </c>
      <c r="AQ2183">
        <v>1</v>
      </c>
      <c r="AR2183">
        <v>1.5</v>
      </c>
      <c r="AS2183">
        <f>IF(AR2183&gt;0.75,AR2183,0)</f>
        <v>1.5</v>
      </c>
      <c r="AT2183">
        <v>0</v>
      </c>
      <c r="AV2183">
        <v>1</v>
      </c>
      <c r="AW2183">
        <v>0</v>
      </c>
      <c r="AX2183">
        <v>1</v>
      </c>
      <c r="AY2183">
        <v>79605.8</v>
      </c>
    </row>
    <row r="2184" spans="1:51" ht="12.75" customHeight="1" x14ac:dyDescent="0.2">
      <c r="A2184" t="s">
        <v>70</v>
      </c>
      <c r="B2184">
        <v>2016</v>
      </c>
      <c r="D2184">
        <v>8</v>
      </c>
      <c r="E2184">
        <v>0</v>
      </c>
      <c r="F2184">
        <v>0</v>
      </c>
      <c r="G2184">
        <v>1</v>
      </c>
      <c r="H2184">
        <v>1</v>
      </c>
      <c r="I2184" s="1">
        <f>G2184+H2184</f>
        <v>2</v>
      </c>
      <c r="J2184">
        <v>1</v>
      </c>
      <c r="K2184">
        <v>1</v>
      </c>
      <c r="L2184">
        <v>1</v>
      </c>
      <c r="M2184">
        <v>2</v>
      </c>
      <c r="N2184">
        <v>2</v>
      </c>
      <c r="O2184">
        <v>1</v>
      </c>
      <c r="P2184">
        <v>1</v>
      </c>
      <c r="Q2184">
        <v>1</v>
      </c>
      <c r="R2184">
        <v>1</v>
      </c>
      <c r="T2184">
        <v>1</v>
      </c>
      <c r="U2184">
        <v>1</v>
      </c>
      <c r="V2184">
        <v>0</v>
      </c>
      <c r="W2184">
        <v>1</v>
      </c>
      <c r="X2184">
        <v>0</v>
      </c>
      <c r="Y2184">
        <v>1</v>
      </c>
      <c r="Z2184">
        <v>1</v>
      </c>
      <c r="AA2184">
        <v>0</v>
      </c>
      <c r="AB2184">
        <v>0</v>
      </c>
      <c r="AE2184">
        <v>2012.5609999999999</v>
      </c>
      <c r="AF2184">
        <f>AE2184/AY2184</f>
        <v>1.6771341666666666E-3</v>
      </c>
      <c r="AG2184">
        <f>LN(AE2184+1)/LN(AY2184)</f>
        <v>0.54348844970908183</v>
      </c>
      <c r="AH2184">
        <v>1</v>
      </c>
      <c r="AI2184">
        <v>0</v>
      </c>
      <c r="AJ2184">
        <v>0</v>
      </c>
      <c r="AK2184">
        <v>1</v>
      </c>
      <c r="AL2184">
        <v>1</v>
      </c>
      <c r="AM2184" s="1">
        <f>(AI2184+AK2184+AJ2184)*(0.75+0.25*AL2184)</f>
        <v>1</v>
      </c>
      <c r="AN2184">
        <v>0</v>
      </c>
      <c r="AO2184">
        <v>0</v>
      </c>
      <c r="AP2184">
        <v>0</v>
      </c>
      <c r="AQ2184">
        <v>0</v>
      </c>
      <c r="AR2184">
        <v>0</v>
      </c>
      <c r="AS2184">
        <f>IF(AR2184&gt;0.75,AR2184,0)</f>
        <v>0</v>
      </c>
      <c r="AT2184">
        <v>0</v>
      </c>
      <c r="AV2184">
        <v>1</v>
      </c>
      <c r="AW2184">
        <v>0</v>
      </c>
      <c r="AX2184">
        <v>1</v>
      </c>
      <c r="AY2184" s="9">
        <v>1200000</v>
      </c>
    </row>
    <row r="2185" spans="1:51" ht="12.75" customHeight="1" x14ac:dyDescent="0.2">
      <c r="A2185" t="s">
        <v>71</v>
      </c>
      <c r="B2185">
        <v>2016</v>
      </c>
      <c r="D2185">
        <v>8</v>
      </c>
      <c r="E2185">
        <v>0</v>
      </c>
      <c r="F2185">
        <v>0</v>
      </c>
      <c r="G2185">
        <v>1</v>
      </c>
      <c r="H2185">
        <v>1</v>
      </c>
      <c r="I2185" s="1">
        <f>G2185+H2185</f>
        <v>2</v>
      </c>
      <c r="J2185">
        <v>1</v>
      </c>
      <c r="K2185">
        <v>1</v>
      </c>
      <c r="L2185">
        <v>1</v>
      </c>
      <c r="M2185">
        <v>0</v>
      </c>
      <c r="N2185">
        <v>2</v>
      </c>
      <c r="O2185">
        <v>1</v>
      </c>
      <c r="P2185">
        <v>1</v>
      </c>
      <c r="Q2185">
        <v>1</v>
      </c>
      <c r="R2185">
        <v>2</v>
      </c>
      <c r="T2185">
        <v>0</v>
      </c>
      <c r="U2185">
        <v>0</v>
      </c>
      <c r="V2185">
        <v>0</v>
      </c>
      <c r="W2185">
        <v>0</v>
      </c>
      <c r="X2185">
        <v>0</v>
      </c>
      <c r="Y2185">
        <v>0</v>
      </c>
      <c r="Z2185">
        <v>1</v>
      </c>
      <c r="AA2185">
        <v>0</v>
      </c>
      <c r="AB2185">
        <v>0</v>
      </c>
      <c r="AE2185">
        <v>0</v>
      </c>
      <c r="AF2185">
        <f>AE2185/AY2185</f>
        <v>0</v>
      </c>
      <c r="AG2185">
        <f>LN(AE2185+1)/LN(AY2185)</f>
        <v>0</v>
      </c>
      <c r="AH2185">
        <v>0</v>
      </c>
      <c r="AI2185">
        <v>0</v>
      </c>
      <c r="AJ2185">
        <v>1</v>
      </c>
      <c r="AK2185">
        <v>1</v>
      </c>
      <c r="AL2185">
        <v>1</v>
      </c>
      <c r="AM2185" s="1">
        <f>(AI2185+AK2185+AJ2185)*(0.75+0.25*AL2185)</f>
        <v>2</v>
      </c>
      <c r="AN2185">
        <v>0</v>
      </c>
      <c r="AO2185">
        <v>0</v>
      </c>
      <c r="AP2185">
        <v>0</v>
      </c>
      <c r="AQ2185">
        <v>0</v>
      </c>
      <c r="AR2185">
        <v>0.75</v>
      </c>
      <c r="AS2185">
        <f>IF(AR2185&gt;0.75,AR2185,0)</f>
        <v>0</v>
      </c>
      <c r="AT2185">
        <v>0</v>
      </c>
      <c r="AV2185">
        <v>0</v>
      </c>
      <c r="AW2185">
        <v>1</v>
      </c>
      <c r="AX2185">
        <v>1</v>
      </c>
      <c r="AY2185">
        <v>422619</v>
      </c>
    </row>
    <row r="2186" spans="1:51" ht="12.75" customHeight="1" x14ac:dyDescent="0.2">
      <c r="A2186" t="s">
        <v>72</v>
      </c>
      <c r="B2186">
        <v>2016</v>
      </c>
      <c r="D2186">
        <v>6</v>
      </c>
      <c r="E2186">
        <v>0</v>
      </c>
      <c r="F2186">
        <v>0</v>
      </c>
      <c r="G2186">
        <v>1</v>
      </c>
      <c r="H2186">
        <v>0</v>
      </c>
      <c r="I2186" s="1">
        <f>G2186+H2186</f>
        <v>1</v>
      </c>
      <c r="J2186">
        <v>0</v>
      </c>
      <c r="K2186">
        <v>1</v>
      </c>
      <c r="L2186">
        <v>0</v>
      </c>
      <c r="M2186">
        <v>0</v>
      </c>
      <c r="N2186">
        <v>2</v>
      </c>
      <c r="O2186">
        <v>1</v>
      </c>
      <c r="P2186">
        <v>1</v>
      </c>
      <c r="Q2186">
        <v>1</v>
      </c>
      <c r="R2186">
        <v>2</v>
      </c>
      <c r="T2186">
        <v>0.5</v>
      </c>
      <c r="U2186">
        <v>1</v>
      </c>
      <c r="V2186">
        <v>0</v>
      </c>
      <c r="W2186">
        <v>0</v>
      </c>
      <c r="X2186">
        <v>0</v>
      </c>
      <c r="Y2186">
        <v>1</v>
      </c>
      <c r="Z2186">
        <v>1</v>
      </c>
      <c r="AA2186">
        <v>0</v>
      </c>
      <c r="AB2186">
        <v>0</v>
      </c>
      <c r="AE2186">
        <v>0</v>
      </c>
      <c r="AF2186">
        <f>AE2186/AY2186</f>
        <v>0</v>
      </c>
      <c r="AG2186">
        <f>LN(AE2186+1)/LN(AY2186)</f>
        <v>0</v>
      </c>
      <c r="AH2186">
        <v>0.5</v>
      </c>
      <c r="AI2186">
        <v>1</v>
      </c>
      <c r="AJ2186">
        <v>1</v>
      </c>
      <c r="AK2186">
        <v>1</v>
      </c>
      <c r="AL2186">
        <v>0</v>
      </c>
      <c r="AM2186" s="1">
        <f>(AI2186+AK2186+AJ2186)*(0.75+0.25*AL2186)</f>
        <v>2.25</v>
      </c>
      <c r="AN2186">
        <v>0</v>
      </c>
      <c r="AO2186">
        <v>0</v>
      </c>
      <c r="AP2186">
        <v>0</v>
      </c>
      <c r="AQ2186">
        <v>0</v>
      </c>
      <c r="AR2186">
        <v>2</v>
      </c>
      <c r="AS2186">
        <f>IF(AR2186&gt;0.75,AR2186,0)</f>
        <v>2</v>
      </c>
      <c r="AT2186">
        <v>0</v>
      </c>
      <c r="AV2186">
        <v>0</v>
      </c>
      <c r="AW2186">
        <v>0</v>
      </c>
      <c r="AX2186">
        <v>1</v>
      </c>
      <c r="AY2186">
        <v>41468.9</v>
      </c>
    </row>
    <row r="2187" spans="1:51" ht="12.75" customHeight="1" x14ac:dyDescent="0.2">
      <c r="A2187" t="s">
        <v>73</v>
      </c>
      <c r="B2187">
        <v>2016</v>
      </c>
      <c r="D2187">
        <v>4</v>
      </c>
      <c r="E2187">
        <v>0</v>
      </c>
      <c r="F2187">
        <v>0</v>
      </c>
      <c r="G2187">
        <v>1</v>
      </c>
      <c r="H2187">
        <v>0</v>
      </c>
      <c r="I2187" s="1">
        <f>G2187+H2187</f>
        <v>1</v>
      </c>
      <c r="J2187">
        <v>0</v>
      </c>
      <c r="K2187">
        <v>1</v>
      </c>
      <c r="L2187">
        <v>0</v>
      </c>
      <c r="M2187">
        <v>0</v>
      </c>
      <c r="N2187">
        <v>1</v>
      </c>
      <c r="O2187">
        <v>1</v>
      </c>
      <c r="P2187">
        <v>1</v>
      </c>
      <c r="Q2187">
        <v>1</v>
      </c>
      <c r="R2187">
        <v>0</v>
      </c>
      <c r="T2187">
        <v>1</v>
      </c>
      <c r="U2187">
        <v>1</v>
      </c>
      <c r="V2187">
        <v>0</v>
      </c>
      <c r="W2187">
        <v>1</v>
      </c>
      <c r="X2187">
        <v>1</v>
      </c>
      <c r="Y2187">
        <v>1</v>
      </c>
      <c r="Z2187">
        <v>1</v>
      </c>
      <c r="AA2187">
        <v>0</v>
      </c>
      <c r="AB2187">
        <v>0</v>
      </c>
      <c r="AE2187">
        <v>1691.4590000000001</v>
      </c>
      <c r="AF2187">
        <f>AE2187/AY2187</f>
        <v>3.2900977619401447E-3</v>
      </c>
      <c r="AG2187">
        <f>LN(AE2187+1)/LN(AY2187)</f>
        <v>0.56531052011413163</v>
      </c>
      <c r="AH2187">
        <v>0.5</v>
      </c>
      <c r="AI2187">
        <v>0</v>
      </c>
      <c r="AJ2187">
        <v>0</v>
      </c>
      <c r="AK2187">
        <v>1</v>
      </c>
      <c r="AL2187">
        <v>1</v>
      </c>
      <c r="AM2187" s="1">
        <f>(AI2187+AK2187+AJ2187)*(0.75+0.25*AL2187)</f>
        <v>1</v>
      </c>
      <c r="AN2187">
        <v>0</v>
      </c>
      <c r="AO2187">
        <v>0</v>
      </c>
      <c r="AP2187">
        <v>0</v>
      </c>
      <c r="AQ2187">
        <v>0</v>
      </c>
      <c r="AR2187">
        <v>2</v>
      </c>
      <c r="AS2187">
        <f>IF(AR2187&gt;0.75,AR2187,0)</f>
        <v>2</v>
      </c>
      <c r="AT2187">
        <v>0</v>
      </c>
      <c r="AV2187">
        <v>0</v>
      </c>
      <c r="AW2187">
        <v>0</v>
      </c>
      <c r="AX2187">
        <v>1</v>
      </c>
      <c r="AY2187">
        <v>514106</v>
      </c>
    </row>
    <row r="2188" spans="1:51" ht="12.75" customHeight="1" x14ac:dyDescent="0.2">
      <c r="A2188" t="s">
        <v>74</v>
      </c>
      <c r="B2188">
        <v>2016</v>
      </c>
      <c r="D2188">
        <v>4</v>
      </c>
      <c r="E2188">
        <v>0</v>
      </c>
      <c r="F2188">
        <v>0</v>
      </c>
      <c r="G2188">
        <v>1</v>
      </c>
      <c r="H2188">
        <v>1</v>
      </c>
      <c r="I2188" s="1">
        <f>G2188+H2188</f>
        <v>2</v>
      </c>
      <c r="J2188">
        <v>0</v>
      </c>
      <c r="K2188">
        <v>1</v>
      </c>
      <c r="L2188">
        <v>0</v>
      </c>
      <c r="M2188">
        <v>0</v>
      </c>
      <c r="N2188">
        <v>2</v>
      </c>
      <c r="O2188">
        <v>1</v>
      </c>
      <c r="P2188">
        <v>1</v>
      </c>
      <c r="Q2188">
        <v>1</v>
      </c>
      <c r="R2188">
        <v>0</v>
      </c>
      <c r="T2188">
        <v>0</v>
      </c>
      <c r="U2188">
        <v>1</v>
      </c>
      <c r="V2188">
        <v>0</v>
      </c>
      <c r="W2188">
        <v>1</v>
      </c>
      <c r="X2188">
        <v>0</v>
      </c>
      <c r="Y2188">
        <v>1</v>
      </c>
      <c r="Z2188">
        <v>1</v>
      </c>
      <c r="AA2188">
        <v>0</v>
      </c>
      <c r="AB2188">
        <v>0</v>
      </c>
      <c r="AE2188">
        <v>113.31399999999999</v>
      </c>
      <c r="AF2188">
        <f>AE2188/AY2188</f>
        <v>6.6783361033511313E-4</v>
      </c>
      <c r="AG2188">
        <f>LN(AE2188+1)/LN(AY2188)</f>
        <v>0.3935470018675728</v>
      </c>
      <c r="AH2188">
        <v>1</v>
      </c>
      <c r="AI2188">
        <v>0</v>
      </c>
      <c r="AJ2188">
        <v>1</v>
      </c>
      <c r="AK2188">
        <v>1</v>
      </c>
      <c r="AL2188">
        <v>0</v>
      </c>
      <c r="AM2188" s="1">
        <f>(AI2188+AK2188+AJ2188)*(0.75+0.25*AL2188)</f>
        <v>1.5</v>
      </c>
      <c r="AN2188">
        <v>0</v>
      </c>
      <c r="AO2188">
        <v>0</v>
      </c>
      <c r="AP2188">
        <v>0.75</v>
      </c>
      <c r="AQ2188">
        <v>0</v>
      </c>
      <c r="AR2188">
        <v>1</v>
      </c>
      <c r="AS2188">
        <f>IF(AR2188&gt;0.75,AR2188,0)</f>
        <v>1</v>
      </c>
      <c r="AT2188">
        <v>0</v>
      </c>
      <c r="AV2188">
        <v>0.5</v>
      </c>
      <c r="AW2188">
        <v>1</v>
      </c>
      <c r="AX2188">
        <v>1</v>
      </c>
      <c r="AY2188">
        <v>169674</v>
      </c>
    </row>
    <row r="2189" spans="1:51" ht="12.75" customHeight="1" x14ac:dyDescent="0.2">
      <c r="A2189" t="s">
        <v>75</v>
      </c>
      <c r="B2189">
        <v>2016</v>
      </c>
      <c r="D2189">
        <v>8</v>
      </c>
      <c r="E2189">
        <v>0</v>
      </c>
      <c r="F2189">
        <v>0</v>
      </c>
      <c r="G2189">
        <v>1</v>
      </c>
      <c r="H2189">
        <v>1</v>
      </c>
      <c r="I2189" s="1">
        <f>G2189+H2189</f>
        <v>2</v>
      </c>
      <c r="J2189">
        <v>1</v>
      </c>
      <c r="K2189">
        <v>1</v>
      </c>
      <c r="L2189">
        <v>1</v>
      </c>
      <c r="M2189">
        <v>2</v>
      </c>
      <c r="N2189">
        <v>2</v>
      </c>
      <c r="O2189">
        <v>1</v>
      </c>
      <c r="P2189">
        <v>0</v>
      </c>
      <c r="Q2189">
        <v>1</v>
      </c>
      <c r="R2189">
        <v>2</v>
      </c>
      <c r="T2189">
        <v>1</v>
      </c>
      <c r="U2189">
        <v>1</v>
      </c>
      <c r="V2189">
        <v>1</v>
      </c>
      <c r="W2189">
        <v>0</v>
      </c>
      <c r="X2189">
        <v>0</v>
      </c>
      <c r="Y2189">
        <v>1</v>
      </c>
      <c r="Z2189">
        <v>1</v>
      </c>
      <c r="AA2189">
        <v>1</v>
      </c>
      <c r="AB2189">
        <v>0</v>
      </c>
      <c r="AE2189">
        <v>0</v>
      </c>
      <c r="AF2189">
        <f>AE2189/AY2189</f>
        <v>0</v>
      </c>
      <c r="AG2189">
        <f>LN(AE2189+1)/LN(AY2189)</f>
        <v>0</v>
      </c>
      <c r="AH2189">
        <v>1</v>
      </c>
      <c r="AI2189">
        <v>0</v>
      </c>
      <c r="AJ2189">
        <v>1</v>
      </c>
      <c r="AK2189">
        <v>1</v>
      </c>
      <c r="AL2189">
        <v>0</v>
      </c>
      <c r="AM2189" s="1">
        <f>(AI2189+AK2189+AJ2189)*(0.75+0.25*AL2189)</f>
        <v>1.5</v>
      </c>
      <c r="AN2189">
        <v>0</v>
      </c>
      <c r="AO2189">
        <v>1</v>
      </c>
      <c r="AP2189">
        <v>0</v>
      </c>
      <c r="AQ2189">
        <v>1</v>
      </c>
      <c r="AR2189">
        <v>0</v>
      </c>
      <c r="AS2189">
        <f>IF(AR2189&gt;0.75,AR2189,0)</f>
        <v>0</v>
      </c>
      <c r="AT2189">
        <v>0</v>
      </c>
      <c r="AV2189">
        <v>1</v>
      </c>
      <c r="AW2189">
        <v>0</v>
      </c>
      <c r="AX2189">
        <v>1</v>
      </c>
      <c r="AY2189">
        <v>182957</v>
      </c>
    </row>
    <row r="2190" spans="1:51" ht="12.75" customHeight="1" x14ac:dyDescent="0.2">
      <c r="A2190" t="s">
        <v>76</v>
      </c>
      <c r="B2190">
        <v>2016</v>
      </c>
      <c r="D2190">
        <v>4</v>
      </c>
      <c r="E2190">
        <v>0</v>
      </c>
      <c r="F2190">
        <v>0</v>
      </c>
      <c r="G2190">
        <v>1</v>
      </c>
      <c r="H2190">
        <v>0</v>
      </c>
      <c r="I2190" s="1">
        <f>G2190+H2190</f>
        <v>1</v>
      </c>
      <c r="J2190">
        <v>0</v>
      </c>
      <c r="K2190">
        <v>1</v>
      </c>
      <c r="L2190">
        <v>1</v>
      </c>
      <c r="M2190">
        <v>0</v>
      </c>
      <c r="N2190">
        <v>2</v>
      </c>
      <c r="O2190">
        <v>1</v>
      </c>
      <c r="P2190">
        <v>1</v>
      </c>
      <c r="Q2190">
        <v>1</v>
      </c>
      <c r="R2190">
        <v>0</v>
      </c>
      <c r="T2190">
        <v>0</v>
      </c>
      <c r="U2190">
        <v>0</v>
      </c>
      <c r="V2190">
        <v>0</v>
      </c>
      <c r="W2190">
        <v>1</v>
      </c>
      <c r="X2190">
        <v>1</v>
      </c>
      <c r="Y2190">
        <v>1</v>
      </c>
      <c r="Z2190">
        <v>1</v>
      </c>
      <c r="AA2190">
        <v>0</v>
      </c>
      <c r="AB2190">
        <v>0</v>
      </c>
      <c r="AE2190">
        <v>3247.877</v>
      </c>
      <c r="AF2190">
        <f>AE2190/AY2190</f>
        <v>5.0527022401991289E-3</v>
      </c>
      <c r="AG2190">
        <f>LN(AE2190+1)/LN(AY2190)</f>
        <v>0.60462937285168916</v>
      </c>
      <c r="AH2190">
        <v>1</v>
      </c>
      <c r="AI2190">
        <v>0</v>
      </c>
      <c r="AJ2190">
        <v>1</v>
      </c>
      <c r="AK2190">
        <v>1</v>
      </c>
      <c r="AL2190">
        <v>1</v>
      </c>
      <c r="AM2190" s="1">
        <f>(AI2190+AK2190+AJ2190)*(0.75+0.25*AL2190)</f>
        <v>2</v>
      </c>
      <c r="AN2190">
        <v>0</v>
      </c>
      <c r="AO2190">
        <v>0</v>
      </c>
      <c r="AP2190">
        <v>0.5</v>
      </c>
      <c r="AQ2190">
        <v>1</v>
      </c>
      <c r="AR2190">
        <v>0</v>
      </c>
      <c r="AS2190">
        <f>IF(AR2190&gt;0.75,AR2190,0)</f>
        <v>0</v>
      </c>
      <c r="AT2190">
        <v>0</v>
      </c>
      <c r="AV2190">
        <v>0</v>
      </c>
      <c r="AW2190">
        <v>0</v>
      </c>
      <c r="AX2190">
        <v>1</v>
      </c>
      <c r="AY2190">
        <v>642800</v>
      </c>
    </row>
    <row r="2191" spans="1:51" ht="12.75" customHeight="1" x14ac:dyDescent="0.2">
      <c r="A2191" t="s">
        <v>77</v>
      </c>
      <c r="B2191">
        <v>2016</v>
      </c>
      <c r="D2191">
        <v>5</v>
      </c>
      <c r="E2191">
        <v>0</v>
      </c>
      <c r="F2191">
        <v>0</v>
      </c>
      <c r="G2191">
        <v>1</v>
      </c>
      <c r="H2191">
        <v>1</v>
      </c>
      <c r="I2191" s="1">
        <f>G2191+H2191</f>
        <v>2</v>
      </c>
      <c r="J2191">
        <v>0</v>
      </c>
      <c r="K2191">
        <v>1</v>
      </c>
      <c r="L2191">
        <v>1</v>
      </c>
      <c r="M2191">
        <v>0</v>
      </c>
      <c r="N2191">
        <v>2</v>
      </c>
      <c r="O2191">
        <v>1</v>
      </c>
      <c r="P2191">
        <v>0</v>
      </c>
      <c r="Q2191">
        <v>1</v>
      </c>
      <c r="R2191">
        <v>0</v>
      </c>
      <c r="T2191">
        <v>0</v>
      </c>
      <c r="U2191">
        <v>1</v>
      </c>
      <c r="V2191">
        <v>0</v>
      </c>
      <c r="W2191">
        <v>1</v>
      </c>
      <c r="X2191">
        <v>0</v>
      </c>
      <c r="Y2191">
        <v>1</v>
      </c>
      <c r="Z2191">
        <v>1</v>
      </c>
      <c r="AA2191">
        <v>0</v>
      </c>
      <c r="AB2191">
        <v>0</v>
      </c>
      <c r="AE2191">
        <v>540.96500000000003</v>
      </c>
      <c r="AF2191">
        <f>AE2191/AY2191</f>
        <v>1.0206790501976397E-2</v>
      </c>
      <c r="AG2191">
        <f>LN(AE2191+1)/LN(AY2191)</f>
        <v>0.57870643993531312</v>
      </c>
      <c r="AH2191">
        <v>0</v>
      </c>
      <c r="AI2191">
        <v>0</v>
      </c>
      <c r="AJ2191">
        <v>1</v>
      </c>
      <c r="AK2191">
        <v>1</v>
      </c>
      <c r="AL2191">
        <v>1</v>
      </c>
      <c r="AM2191" s="1">
        <f>(AI2191+AK2191+AJ2191)*(0.75+0.25*AL2191)</f>
        <v>2</v>
      </c>
      <c r="AN2191">
        <v>0</v>
      </c>
      <c r="AO2191">
        <v>0</v>
      </c>
      <c r="AP2191">
        <v>1</v>
      </c>
      <c r="AQ2191">
        <v>0</v>
      </c>
      <c r="AR2191">
        <v>0.5</v>
      </c>
      <c r="AS2191">
        <f>IF(AR2191&gt;0.75,AR2191,0)</f>
        <v>0</v>
      </c>
      <c r="AT2191">
        <v>0</v>
      </c>
      <c r="AV2191">
        <v>0.5</v>
      </c>
      <c r="AW2191">
        <v>0</v>
      </c>
      <c r="AX2191">
        <v>1</v>
      </c>
      <c r="AY2191">
        <v>53000.5</v>
      </c>
    </row>
    <row r="2192" spans="1:51" ht="12.75" customHeight="1" x14ac:dyDescent="0.2">
      <c r="A2192" t="s">
        <v>78</v>
      </c>
      <c r="B2192">
        <v>2016</v>
      </c>
      <c r="D2192">
        <v>10</v>
      </c>
      <c r="E2192">
        <v>0</v>
      </c>
      <c r="F2192">
        <v>0</v>
      </c>
      <c r="G2192">
        <v>1</v>
      </c>
      <c r="H2192">
        <v>1</v>
      </c>
      <c r="I2192" s="1">
        <f>G2192+H2192</f>
        <v>2</v>
      </c>
      <c r="J2192">
        <v>0</v>
      </c>
      <c r="K2192">
        <v>1</v>
      </c>
      <c r="L2192">
        <v>0</v>
      </c>
      <c r="M2192">
        <v>0</v>
      </c>
      <c r="N2192">
        <v>2</v>
      </c>
      <c r="O2192">
        <v>1</v>
      </c>
      <c r="P2192">
        <v>1</v>
      </c>
      <c r="Q2192">
        <v>1</v>
      </c>
      <c r="R2192">
        <v>1</v>
      </c>
      <c r="T2192">
        <v>1</v>
      </c>
      <c r="U2192">
        <v>0</v>
      </c>
      <c r="V2192">
        <v>0</v>
      </c>
      <c r="W2192">
        <v>0</v>
      </c>
      <c r="X2192">
        <v>0</v>
      </c>
      <c r="Y2192">
        <v>0</v>
      </c>
      <c r="Z2192">
        <v>1</v>
      </c>
      <c r="AA2192">
        <v>0</v>
      </c>
      <c r="AB2192">
        <v>0</v>
      </c>
      <c r="AE2192">
        <v>0</v>
      </c>
      <c r="AF2192">
        <f>AE2192/AY2192</f>
        <v>0</v>
      </c>
      <c r="AG2192">
        <f>LN(AE2192+1)/LN(AY2192)</f>
        <v>0</v>
      </c>
      <c r="AH2192">
        <v>1</v>
      </c>
      <c r="AI2192">
        <v>1</v>
      </c>
      <c r="AJ2192">
        <v>1</v>
      </c>
      <c r="AK2192">
        <v>1</v>
      </c>
      <c r="AL2192">
        <v>1</v>
      </c>
      <c r="AM2192" s="1">
        <f>(AI2192+AK2192+AJ2192)*(0.75+0.25*AL2192)</f>
        <v>3</v>
      </c>
      <c r="AN2192">
        <v>0</v>
      </c>
      <c r="AO2192">
        <v>0</v>
      </c>
      <c r="AP2192">
        <v>0.75</v>
      </c>
      <c r="AQ2192">
        <v>0</v>
      </c>
      <c r="AR2192">
        <v>2.25</v>
      </c>
      <c r="AS2192">
        <f>IF(AR2192&gt;0.75,AR2192,0)</f>
        <v>2.25</v>
      </c>
      <c r="AT2192">
        <v>0</v>
      </c>
      <c r="AV2192">
        <v>-1</v>
      </c>
      <c r="AW2192">
        <v>0</v>
      </c>
      <c r="AX2192">
        <v>1</v>
      </c>
      <c r="AY2192">
        <v>193376</v>
      </c>
    </row>
    <row r="2193" spans="1:51" ht="12.75" customHeight="1" x14ac:dyDescent="0.2">
      <c r="A2193" t="s">
        <v>80</v>
      </c>
      <c r="B2193">
        <v>2016</v>
      </c>
      <c r="D2193">
        <v>5</v>
      </c>
      <c r="E2193">
        <v>0</v>
      </c>
      <c r="F2193">
        <v>0</v>
      </c>
      <c r="G2193">
        <v>1</v>
      </c>
      <c r="H2193">
        <v>0</v>
      </c>
      <c r="I2193" s="1">
        <f>G2193+H2193</f>
        <v>1</v>
      </c>
      <c r="J2193">
        <v>0</v>
      </c>
      <c r="K2193">
        <v>1</v>
      </c>
      <c r="L2193">
        <v>0</v>
      </c>
      <c r="M2193">
        <v>0</v>
      </c>
      <c r="N2193">
        <v>1</v>
      </c>
      <c r="O2193">
        <v>1</v>
      </c>
      <c r="P2193">
        <v>1</v>
      </c>
      <c r="Q2193">
        <v>1</v>
      </c>
      <c r="R2193">
        <v>2</v>
      </c>
      <c r="T2193">
        <v>0</v>
      </c>
      <c r="U2193">
        <v>0</v>
      </c>
      <c r="V2193">
        <v>1</v>
      </c>
      <c r="W2193">
        <v>0</v>
      </c>
      <c r="X2193">
        <v>1</v>
      </c>
      <c r="Y2193">
        <v>1</v>
      </c>
      <c r="Z2193">
        <v>1</v>
      </c>
      <c r="AA2193">
        <v>1</v>
      </c>
      <c r="AB2193">
        <v>0</v>
      </c>
      <c r="AE2193">
        <v>99.11</v>
      </c>
      <c r="AF2193">
        <f>AE2193/AY2193</f>
        <v>2.4004611520566559E-3</v>
      </c>
      <c r="AG2193">
        <f>LN(AE2193+1)/LN(AY2193)</f>
        <v>0.43339563726114683</v>
      </c>
      <c r="AH2193">
        <v>1</v>
      </c>
      <c r="AI2193">
        <v>0</v>
      </c>
      <c r="AJ2193">
        <v>1</v>
      </c>
      <c r="AK2193">
        <v>1</v>
      </c>
      <c r="AL2193">
        <v>0</v>
      </c>
      <c r="AM2193" s="1">
        <f>(AI2193+AK2193+AJ2193)*(0.75+0.25*AL2193)</f>
        <v>1.5</v>
      </c>
      <c r="AN2193">
        <v>0</v>
      </c>
      <c r="AO2193">
        <v>0</v>
      </c>
      <c r="AP2193">
        <v>0</v>
      </c>
      <c r="AQ2193">
        <v>0</v>
      </c>
      <c r="AR2193">
        <v>2.25</v>
      </c>
      <c r="AS2193">
        <f>IF(AR2193&gt;0.75,AR2193,0)</f>
        <v>2.25</v>
      </c>
      <c r="AT2193">
        <v>0</v>
      </c>
      <c r="AV2193">
        <v>0</v>
      </c>
      <c r="AW2193">
        <v>0</v>
      </c>
      <c r="AX2193">
        <v>1</v>
      </c>
      <c r="AY2193">
        <v>41287.9</v>
      </c>
    </row>
    <row r="2194" spans="1:51" ht="12.75" customHeight="1" x14ac:dyDescent="0.2">
      <c r="A2194" t="s">
        <v>81</v>
      </c>
      <c r="B2194">
        <v>2016</v>
      </c>
      <c r="D2194">
        <v>8</v>
      </c>
      <c r="E2194">
        <v>0</v>
      </c>
      <c r="F2194">
        <v>0</v>
      </c>
      <c r="G2194">
        <v>1</v>
      </c>
      <c r="H2194">
        <v>1</v>
      </c>
      <c r="I2194" s="1">
        <f>G2194+H2194</f>
        <v>2</v>
      </c>
      <c r="J2194">
        <v>1</v>
      </c>
      <c r="K2194">
        <v>1</v>
      </c>
      <c r="L2194">
        <v>1</v>
      </c>
      <c r="M2194">
        <v>0</v>
      </c>
      <c r="N2194">
        <v>2</v>
      </c>
      <c r="O2194">
        <v>1</v>
      </c>
      <c r="P2194">
        <v>1</v>
      </c>
      <c r="Q2194">
        <v>1</v>
      </c>
      <c r="R2194">
        <v>0</v>
      </c>
      <c r="T2194">
        <v>0</v>
      </c>
      <c r="U2194">
        <v>1</v>
      </c>
      <c r="V2194">
        <v>0</v>
      </c>
      <c r="W2194">
        <v>0</v>
      </c>
      <c r="X2194">
        <v>0</v>
      </c>
      <c r="Y2194">
        <v>0</v>
      </c>
      <c r="Z2194">
        <v>1</v>
      </c>
      <c r="AA2194">
        <v>0</v>
      </c>
      <c r="AB2194">
        <v>0</v>
      </c>
      <c r="AE2194">
        <v>0</v>
      </c>
      <c r="AF2194">
        <f>AE2194/AY2194</f>
        <v>0</v>
      </c>
      <c r="AG2194">
        <f>LN(AE2194+1)/LN(AY2194)</f>
        <v>0</v>
      </c>
      <c r="AH2194">
        <v>0.5</v>
      </c>
      <c r="AI2194">
        <v>1</v>
      </c>
      <c r="AJ2194">
        <v>1</v>
      </c>
      <c r="AK2194">
        <v>1</v>
      </c>
      <c r="AL2194">
        <v>1</v>
      </c>
      <c r="AM2194" s="1">
        <f>(AI2194+AK2194+AJ2194)*(0.75+0.25*AL2194)</f>
        <v>3</v>
      </c>
      <c r="AN2194">
        <v>0</v>
      </c>
      <c r="AO2194">
        <v>0</v>
      </c>
      <c r="AP2194">
        <v>0.75</v>
      </c>
      <c r="AQ2194">
        <v>0</v>
      </c>
      <c r="AR2194">
        <v>0.5</v>
      </c>
      <c r="AS2194">
        <f>IF(AR2194&gt;0.75,AR2194,0)</f>
        <v>0</v>
      </c>
      <c r="AT2194">
        <v>0</v>
      </c>
      <c r="AV2194">
        <v>0</v>
      </c>
      <c r="AW2194">
        <v>1</v>
      </c>
      <c r="AX2194">
        <v>1</v>
      </c>
      <c r="AY2194">
        <v>283335</v>
      </c>
    </row>
    <row r="2195" spans="1:51" ht="12.75" customHeight="1" x14ac:dyDescent="0.2">
      <c r="A2195" t="s">
        <v>82</v>
      </c>
      <c r="B2195">
        <v>2016</v>
      </c>
      <c r="D2195">
        <v>6</v>
      </c>
      <c r="E2195">
        <v>1</v>
      </c>
      <c r="F2195">
        <v>0</v>
      </c>
      <c r="G2195">
        <v>1</v>
      </c>
      <c r="H2195">
        <v>1</v>
      </c>
      <c r="I2195" s="1">
        <f>G2195+H2195</f>
        <v>2</v>
      </c>
      <c r="J2195">
        <v>0</v>
      </c>
      <c r="K2195">
        <v>1</v>
      </c>
      <c r="L2195">
        <v>0</v>
      </c>
      <c r="M2195">
        <v>0</v>
      </c>
      <c r="N2195">
        <v>2</v>
      </c>
      <c r="O2195">
        <v>1</v>
      </c>
      <c r="P2195">
        <v>0</v>
      </c>
      <c r="Q2195">
        <v>1</v>
      </c>
      <c r="R2195">
        <v>0</v>
      </c>
      <c r="T2195">
        <v>1</v>
      </c>
      <c r="U2195">
        <v>0</v>
      </c>
      <c r="V2195">
        <v>0</v>
      </c>
      <c r="W2195">
        <v>0</v>
      </c>
      <c r="X2195">
        <v>0</v>
      </c>
      <c r="Y2195">
        <v>1</v>
      </c>
      <c r="Z2195">
        <v>1</v>
      </c>
      <c r="AA2195">
        <v>0</v>
      </c>
      <c r="AB2195">
        <v>0</v>
      </c>
      <c r="AE2195">
        <v>0</v>
      </c>
      <c r="AF2195">
        <f>AE2195/AY2195</f>
        <v>0</v>
      </c>
      <c r="AG2195">
        <f>LN(AE2195+1)/LN(AY2195)</f>
        <v>0</v>
      </c>
      <c r="AH2195">
        <v>1</v>
      </c>
      <c r="AI2195">
        <v>1</v>
      </c>
      <c r="AJ2195">
        <v>1</v>
      </c>
      <c r="AK2195">
        <v>1</v>
      </c>
      <c r="AL2195">
        <v>0</v>
      </c>
      <c r="AM2195" s="1">
        <f>(AI2195+AK2195+AJ2195)*(0.75+0.25*AL2195)</f>
        <v>2.25</v>
      </c>
      <c r="AN2195">
        <v>0</v>
      </c>
      <c r="AO2195">
        <v>0</v>
      </c>
      <c r="AP2195">
        <v>0.5</v>
      </c>
      <c r="AQ2195">
        <v>0</v>
      </c>
      <c r="AR2195">
        <v>0.5</v>
      </c>
      <c r="AS2195">
        <f>IF(AR2195&gt;0.75,AR2195,0)</f>
        <v>0</v>
      </c>
      <c r="AT2195">
        <v>0</v>
      </c>
      <c r="AV2195">
        <v>1</v>
      </c>
      <c r="AW2195">
        <v>0</v>
      </c>
      <c r="AX2195">
        <v>1</v>
      </c>
      <c r="AY2195" s="9">
        <v>1300000</v>
      </c>
    </row>
    <row r="2196" spans="1:51" ht="12.75" customHeight="1" x14ac:dyDescent="0.2">
      <c r="A2196" t="s">
        <v>83</v>
      </c>
      <c r="B2196">
        <v>2016</v>
      </c>
      <c r="D2196">
        <v>5</v>
      </c>
      <c r="E2196">
        <v>0</v>
      </c>
      <c r="F2196">
        <v>1</v>
      </c>
      <c r="G2196">
        <v>1</v>
      </c>
      <c r="H2196">
        <v>1</v>
      </c>
      <c r="I2196" s="1">
        <f>G2196+H2196</f>
        <v>2</v>
      </c>
      <c r="J2196">
        <v>0</v>
      </c>
      <c r="K2196">
        <v>1</v>
      </c>
      <c r="L2196">
        <v>0</v>
      </c>
      <c r="M2196">
        <v>0</v>
      </c>
      <c r="N2196">
        <v>2</v>
      </c>
      <c r="O2196">
        <v>1</v>
      </c>
      <c r="P2196">
        <v>1</v>
      </c>
      <c r="Q2196">
        <v>1</v>
      </c>
      <c r="R2196">
        <v>0</v>
      </c>
      <c r="T2196">
        <v>0</v>
      </c>
      <c r="U2196">
        <v>1</v>
      </c>
      <c r="V2196">
        <v>0</v>
      </c>
      <c r="W2196">
        <v>0</v>
      </c>
      <c r="X2196">
        <v>0</v>
      </c>
      <c r="Y2196">
        <v>0</v>
      </c>
      <c r="Z2196">
        <v>0</v>
      </c>
      <c r="AA2196">
        <v>0</v>
      </c>
      <c r="AB2196">
        <v>0</v>
      </c>
      <c r="AE2196">
        <v>0</v>
      </c>
      <c r="AF2196">
        <f>AE2196/AY2196</f>
        <v>0</v>
      </c>
      <c r="AG2196">
        <f>LN(AE2196+1)/LN(AY2196)</f>
        <v>0</v>
      </c>
      <c r="AH2196">
        <v>1</v>
      </c>
      <c r="AI2196">
        <v>0</v>
      </c>
      <c r="AJ2196">
        <v>1</v>
      </c>
      <c r="AK2196">
        <v>1</v>
      </c>
      <c r="AL2196">
        <v>0</v>
      </c>
      <c r="AM2196" s="1">
        <f>(AI2196+AK2196+AJ2196)*(0.75+0.25*AL2196)</f>
        <v>1.5</v>
      </c>
      <c r="AN2196">
        <v>0</v>
      </c>
      <c r="AO2196">
        <v>0</v>
      </c>
      <c r="AP2196">
        <v>0.25</v>
      </c>
      <c r="AQ2196">
        <v>1</v>
      </c>
      <c r="AR2196">
        <v>0.5</v>
      </c>
      <c r="AS2196">
        <f>IF(AR2196&gt;0.75,AR2196,0)</f>
        <v>0</v>
      </c>
      <c r="AT2196">
        <v>0</v>
      </c>
      <c r="AV2196">
        <v>1</v>
      </c>
      <c r="AW2196">
        <v>1</v>
      </c>
      <c r="AX2196">
        <v>1</v>
      </c>
      <c r="AY2196">
        <v>121965</v>
      </c>
    </row>
    <row r="2197" spans="1:51" ht="12.75" customHeight="1" x14ac:dyDescent="0.2">
      <c r="A2197" t="s">
        <v>84</v>
      </c>
      <c r="B2197">
        <v>2016</v>
      </c>
      <c r="D2197">
        <v>4</v>
      </c>
      <c r="E2197">
        <v>0</v>
      </c>
      <c r="F2197">
        <v>1</v>
      </c>
      <c r="G2197">
        <v>1</v>
      </c>
      <c r="H2197">
        <v>0</v>
      </c>
      <c r="I2197" s="1">
        <f>G2197+H2197</f>
        <v>1</v>
      </c>
      <c r="J2197">
        <v>1</v>
      </c>
      <c r="K2197">
        <v>1</v>
      </c>
      <c r="L2197">
        <v>0</v>
      </c>
      <c r="M2197">
        <v>2</v>
      </c>
      <c r="N2197">
        <v>2</v>
      </c>
      <c r="O2197">
        <v>1</v>
      </c>
      <c r="P2197">
        <v>1</v>
      </c>
      <c r="Q2197">
        <v>1</v>
      </c>
      <c r="R2197">
        <v>2</v>
      </c>
      <c r="T2197">
        <v>0</v>
      </c>
      <c r="U2197">
        <v>0</v>
      </c>
      <c r="V2197">
        <v>0</v>
      </c>
      <c r="W2197">
        <v>0</v>
      </c>
      <c r="X2197">
        <v>0</v>
      </c>
      <c r="Y2197">
        <v>0</v>
      </c>
      <c r="Z2197">
        <v>1</v>
      </c>
      <c r="AA2197">
        <v>0</v>
      </c>
      <c r="AB2197">
        <v>0</v>
      </c>
      <c r="AE2197">
        <v>0</v>
      </c>
      <c r="AF2197">
        <f>AE2197/AY2197</f>
        <v>0</v>
      </c>
      <c r="AG2197">
        <f>LN(AE2197+1)/LN(AY2197)</f>
        <v>0</v>
      </c>
      <c r="AH2197">
        <v>1</v>
      </c>
      <c r="AI2197">
        <v>0</v>
      </c>
      <c r="AJ2197">
        <v>0</v>
      </c>
      <c r="AK2197">
        <v>1</v>
      </c>
      <c r="AL2197">
        <v>1</v>
      </c>
      <c r="AM2197" s="1">
        <f>(AI2197+AK2197+AJ2197)*(0.75+0.25*AL2197)</f>
        <v>1</v>
      </c>
      <c r="AN2197">
        <v>0</v>
      </c>
      <c r="AO2197">
        <v>1</v>
      </c>
      <c r="AP2197">
        <v>0</v>
      </c>
      <c r="AQ2197">
        <v>0</v>
      </c>
      <c r="AR2197">
        <v>0</v>
      </c>
      <c r="AS2197">
        <f>IF(AR2197&gt;0.75,AR2197,0)</f>
        <v>0</v>
      </c>
      <c r="AT2197">
        <v>0</v>
      </c>
      <c r="AV2197">
        <v>0</v>
      </c>
      <c r="AW2197">
        <v>1</v>
      </c>
      <c r="AX2197">
        <v>1</v>
      </c>
      <c r="AY2197">
        <v>31010.5</v>
      </c>
    </row>
    <row r="2198" spans="1:51" ht="12.75" customHeight="1" x14ac:dyDescent="0.2">
      <c r="A2198" t="s">
        <v>85</v>
      </c>
      <c r="B2198">
        <v>2016</v>
      </c>
      <c r="D2198">
        <v>8</v>
      </c>
      <c r="E2198">
        <v>0</v>
      </c>
      <c r="F2198">
        <v>0</v>
      </c>
      <c r="G2198">
        <v>1</v>
      </c>
      <c r="H2198">
        <v>0</v>
      </c>
      <c r="I2198" s="1">
        <f>G2198+H2198</f>
        <v>1</v>
      </c>
      <c r="J2198">
        <v>1</v>
      </c>
      <c r="K2198">
        <v>1</v>
      </c>
      <c r="L2198">
        <v>0</v>
      </c>
      <c r="M2198">
        <v>0</v>
      </c>
      <c r="N2198">
        <v>2</v>
      </c>
      <c r="O2198">
        <v>0</v>
      </c>
      <c r="P2198">
        <v>1</v>
      </c>
      <c r="Q2198">
        <v>1</v>
      </c>
      <c r="R2198">
        <v>2</v>
      </c>
      <c r="T2198">
        <v>1</v>
      </c>
      <c r="U2198">
        <v>1</v>
      </c>
      <c r="V2198">
        <v>0</v>
      </c>
      <c r="W2198">
        <v>0</v>
      </c>
      <c r="X2198">
        <v>0</v>
      </c>
      <c r="Y2198">
        <v>1</v>
      </c>
      <c r="Z2198">
        <v>1</v>
      </c>
      <c r="AA2198">
        <v>0</v>
      </c>
      <c r="AB2198">
        <v>0</v>
      </c>
      <c r="AE2198">
        <v>0</v>
      </c>
      <c r="AF2198">
        <f>AE2198/AY2198</f>
        <v>0</v>
      </c>
      <c r="AG2198">
        <f>LN(AE2198+1)/LN(AY2198)</f>
        <v>0</v>
      </c>
      <c r="AH2198">
        <v>0.5</v>
      </c>
      <c r="AI2198">
        <v>0</v>
      </c>
      <c r="AJ2198">
        <v>1</v>
      </c>
      <c r="AK2198">
        <v>1</v>
      </c>
      <c r="AL2198">
        <v>1</v>
      </c>
      <c r="AM2198" s="1">
        <f>(AI2198+AK2198+AJ2198)*(0.75+0.25*AL2198)</f>
        <v>2</v>
      </c>
      <c r="AN2198">
        <v>0</v>
      </c>
      <c r="AO2198">
        <v>0</v>
      </c>
      <c r="AP2198">
        <v>0.5</v>
      </c>
      <c r="AQ2198">
        <v>0.5</v>
      </c>
      <c r="AR2198">
        <v>0.5</v>
      </c>
      <c r="AS2198">
        <f>IF(AR2198&gt;0.75,AR2198,0)</f>
        <v>0</v>
      </c>
      <c r="AT2198">
        <v>0</v>
      </c>
      <c r="AV2198">
        <v>0</v>
      </c>
      <c r="AW2198">
        <v>0.5</v>
      </c>
      <c r="AX2198">
        <v>1</v>
      </c>
      <c r="AY2198">
        <v>441723</v>
      </c>
    </row>
    <row r="2199" spans="1:51" ht="12.75" customHeight="1" x14ac:dyDescent="0.2">
      <c r="A2199" t="s">
        <v>86</v>
      </c>
      <c r="B2199">
        <v>2016</v>
      </c>
      <c r="D2199">
        <v>6</v>
      </c>
      <c r="E2199">
        <v>0</v>
      </c>
      <c r="F2199">
        <v>1</v>
      </c>
      <c r="G2199">
        <v>1</v>
      </c>
      <c r="H2199">
        <v>1</v>
      </c>
      <c r="I2199" s="1">
        <f>G2199+H2199</f>
        <v>2</v>
      </c>
      <c r="J2199">
        <v>1</v>
      </c>
      <c r="K2199">
        <v>1</v>
      </c>
      <c r="L2199">
        <v>0</v>
      </c>
      <c r="M2199">
        <v>2</v>
      </c>
      <c r="N2199">
        <v>2</v>
      </c>
      <c r="O2199">
        <v>1</v>
      </c>
      <c r="P2199">
        <v>0</v>
      </c>
      <c r="Q2199">
        <v>1</v>
      </c>
      <c r="R2199">
        <v>0</v>
      </c>
      <c r="T2199">
        <v>1</v>
      </c>
      <c r="U2199">
        <v>1</v>
      </c>
      <c r="V2199">
        <v>1</v>
      </c>
      <c r="W2199">
        <v>0</v>
      </c>
      <c r="X2199">
        <v>0</v>
      </c>
      <c r="Y2199">
        <v>1</v>
      </c>
      <c r="Z2199">
        <v>1</v>
      </c>
      <c r="AA2199">
        <v>0</v>
      </c>
      <c r="AB2199">
        <v>0</v>
      </c>
      <c r="AE2199">
        <v>0</v>
      </c>
      <c r="AF2199">
        <f>AE2199/AY2199</f>
        <v>0</v>
      </c>
      <c r="AG2199">
        <f>LN(AE2199+1)/LN(AY2199)</f>
        <v>0</v>
      </c>
      <c r="AH2199">
        <v>1</v>
      </c>
      <c r="AI2199">
        <v>0</v>
      </c>
      <c r="AJ2199">
        <v>1</v>
      </c>
      <c r="AK2199">
        <v>1</v>
      </c>
      <c r="AL2199">
        <v>0</v>
      </c>
      <c r="AM2199" s="1">
        <f>(AI2199+AK2199+AJ2199)*(0.75+0.25*AL2199)</f>
        <v>1.5</v>
      </c>
      <c r="AN2199">
        <v>0</v>
      </c>
      <c r="AO2199">
        <v>1</v>
      </c>
      <c r="AP2199">
        <v>0</v>
      </c>
      <c r="AQ2199">
        <v>1</v>
      </c>
      <c r="AR2199">
        <v>0</v>
      </c>
      <c r="AS2199">
        <f>IF(AR2199&gt;0.75,AR2199,0)</f>
        <v>0</v>
      </c>
      <c r="AT2199">
        <v>0</v>
      </c>
      <c r="AV2199">
        <v>1</v>
      </c>
      <c r="AW2199">
        <v>0</v>
      </c>
      <c r="AX2199">
        <v>1</v>
      </c>
      <c r="AY2199">
        <v>388979</v>
      </c>
    </row>
    <row r="2200" spans="1:51" ht="12.75" customHeight="1" x14ac:dyDescent="0.2">
      <c r="A2200" t="s">
        <v>87</v>
      </c>
      <c r="B2200">
        <v>2016</v>
      </c>
      <c r="D2200">
        <v>8</v>
      </c>
      <c r="E2200">
        <v>0</v>
      </c>
      <c r="F2200">
        <v>0</v>
      </c>
      <c r="G2200">
        <v>1</v>
      </c>
      <c r="H2200">
        <v>1</v>
      </c>
      <c r="I2200" s="1">
        <v>2</v>
      </c>
      <c r="J2200">
        <v>1</v>
      </c>
      <c r="K2200">
        <v>1</v>
      </c>
      <c r="L2200">
        <v>1</v>
      </c>
      <c r="M2200">
        <v>2</v>
      </c>
      <c r="N2200">
        <v>2</v>
      </c>
      <c r="O2200">
        <v>1</v>
      </c>
      <c r="P2200">
        <v>1</v>
      </c>
      <c r="Q2200">
        <v>1</v>
      </c>
      <c r="R2200">
        <v>1</v>
      </c>
      <c r="T2200">
        <v>0</v>
      </c>
      <c r="U2200">
        <v>0</v>
      </c>
      <c r="V2200">
        <v>0</v>
      </c>
      <c r="W2200">
        <v>1</v>
      </c>
      <c r="X2200">
        <v>1</v>
      </c>
      <c r="Y2200">
        <v>1</v>
      </c>
      <c r="Z2200">
        <v>1</v>
      </c>
      <c r="AA2200">
        <v>1</v>
      </c>
      <c r="AB2200">
        <v>0</v>
      </c>
      <c r="AE2200">
        <v>638.53099999999995</v>
      </c>
      <c r="AF2200">
        <f>AE2200/AY2200</f>
        <v>9.5036181948615975E-3</v>
      </c>
      <c r="AG2200">
        <f>LN(AE2200+1)/LN(AY2200)</f>
        <v>0.58124949059863229</v>
      </c>
      <c r="AH2200">
        <v>0.5</v>
      </c>
      <c r="AI2200">
        <v>0</v>
      </c>
      <c r="AJ2200">
        <v>1</v>
      </c>
      <c r="AK2200">
        <v>1</v>
      </c>
      <c r="AL2200">
        <v>1</v>
      </c>
      <c r="AM2200" s="1">
        <f>(AI2200+AK2200+AJ2200)*(0.75+0.25*AL2200)</f>
        <v>2</v>
      </c>
      <c r="AN2200">
        <v>0</v>
      </c>
      <c r="AO2200">
        <v>0</v>
      </c>
      <c r="AP2200">
        <v>0</v>
      </c>
      <c r="AQ2200">
        <v>0</v>
      </c>
      <c r="AR2200">
        <v>0</v>
      </c>
      <c r="AS2200">
        <f>IF(AR2200&gt;0.75,AR2200,0)</f>
        <v>0</v>
      </c>
      <c r="AT2200">
        <v>0</v>
      </c>
      <c r="AV2200">
        <v>0</v>
      </c>
      <c r="AW2200">
        <v>0</v>
      </c>
      <c r="AX2200">
        <v>1</v>
      </c>
      <c r="AY2200">
        <v>67188.2</v>
      </c>
    </row>
    <row r="2201" spans="1:51" ht="12.75" customHeight="1" x14ac:dyDescent="0.2">
      <c r="A2201" t="s">
        <v>88</v>
      </c>
      <c r="B2201">
        <v>2016</v>
      </c>
      <c r="D2201">
        <v>8</v>
      </c>
      <c r="E2201">
        <v>0</v>
      </c>
      <c r="F2201">
        <v>0</v>
      </c>
      <c r="G2201">
        <v>1</v>
      </c>
      <c r="H2201">
        <v>1</v>
      </c>
      <c r="I2201" s="1">
        <f>G2201+H2201</f>
        <v>2</v>
      </c>
      <c r="J2201">
        <v>0</v>
      </c>
      <c r="K2201">
        <v>1</v>
      </c>
      <c r="L2201">
        <v>0</v>
      </c>
      <c r="M2201">
        <v>0</v>
      </c>
      <c r="N2201">
        <v>2</v>
      </c>
      <c r="O2201">
        <v>1</v>
      </c>
      <c r="P2201">
        <v>0</v>
      </c>
      <c r="Q2201">
        <v>1</v>
      </c>
      <c r="R2201">
        <v>1</v>
      </c>
      <c r="T2201">
        <v>0</v>
      </c>
      <c r="U2201">
        <v>1</v>
      </c>
      <c r="V2201">
        <v>1</v>
      </c>
      <c r="W2201">
        <v>0</v>
      </c>
      <c r="X2201">
        <v>0</v>
      </c>
      <c r="Y2201">
        <v>1</v>
      </c>
      <c r="Z2201">
        <v>1</v>
      </c>
      <c r="AA2201">
        <v>0</v>
      </c>
      <c r="AB2201">
        <v>0</v>
      </c>
      <c r="AE2201">
        <v>0</v>
      </c>
      <c r="AF2201">
        <f>AE2201/AY2201</f>
        <v>0</v>
      </c>
      <c r="AG2201">
        <f>LN(AE2201+1)/LN(AY2201)</f>
        <v>0</v>
      </c>
      <c r="AH2201">
        <v>1</v>
      </c>
      <c r="AI2201">
        <v>0</v>
      </c>
      <c r="AJ2201">
        <v>1</v>
      </c>
      <c r="AK2201">
        <v>1</v>
      </c>
      <c r="AL2201">
        <v>1</v>
      </c>
      <c r="AM2201" s="1">
        <f>(AI2201+AK2201+AJ2201)*(0.75+0.25*AL2201)</f>
        <v>2</v>
      </c>
      <c r="AN2201">
        <v>0</v>
      </c>
      <c r="AO2201">
        <v>0</v>
      </c>
      <c r="AP2201">
        <v>0</v>
      </c>
      <c r="AQ2201">
        <v>0</v>
      </c>
      <c r="AR2201">
        <v>1.5</v>
      </c>
      <c r="AS2201">
        <f>IF(AR2201&gt;0.75,AR2201,0)</f>
        <v>1.5</v>
      </c>
      <c r="AT2201">
        <v>0</v>
      </c>
      <c r="AV2201">
        <v>0</v>
      </c>
      <c r="AW2201">
        <v>0</v>
      </c>
      <c r="AX2201">
        <v>1</v>
      </c>
      <c r="AY2201">
        <v>268159</v>
      </c>
    </row>
    <row r="2202" spans="1:51" ht="12.75" customHeight="1" x14ac:dyDescent="0.2">
      <c r="A2202" t="s">
        <v>89</v>
      </c>
      <c r="B2202">
        <v>2016</v>
      </c>
      <c r="D2202">
        <v>4</v>
      </c>
      <c r="E2202">
        <v>0</v>
      </c>
      <c r="F2202">
        <v>0</v>
      </c>
      <c r="G2202">
        <v>1</v>
      </c>
      <c r="H2202">
        <v>0</v>
      </c>
      <c r="I2202" s="1">
        <f>G2202+H2202</f>
        <v>1</v>
      </c>
      <c r="J2202">
        <v>0</v>
      </c>
      <c r="K2202">
        <v>1</v>
      </c>
      <c r="L2202">
        <v>0</v>
      </c>
      <c r="M2202">
        <v>0</v>
      </c>
      <c r="N2202">
        <v>2</v>
      </c>
      <c r="O2202">
        <v>1</v>
      </c>
      <c r="P2202">
        <v>0</v>
      </c>
      <c r="Q2202">
        <v>1</v>
      </c>
      <c r="R2202">
        <v>0</v>
      </c>
      <c r="T2202">
        <v>1</v>
      </c>
      <c r="U2202">
        <v>1</v>
      </c>
      <c r="V2202">
        <v>0</v>
      </c>
      <c r="W2202">
        <v>0</v>
      </c>
      <c r="X2202">
        <v>0</v>
      </c>
      <c r="Y2202">
        <v>1</v>
      </c>
      <c r="Z2202">
        <v>1</v>
      </c>
      <c r="AA2202">
        <v>0</v>
      </c>
      <c r="AB2202">
        <v>0</v>
      </c>
      <c r="AE2202">
        <v>0</v>
      </c>
      <c r="AF2202">
        <f>AE2202/AY2202</f>
        <v>0</v>
      </c>
      <c r="AG2202">
        <f>LN(AE2202+1)/LN(AY2202)</f>
        <v>0</v>
      </c>
      <c r="AH2202">
        <v>1</v>
      </c>
      <c r="AI2202">
        <v>1</v>
      </c>
      <c r="AJ2202">
        <v>1</v>
      </c>
      <c r="AK2202">
        <v>1</v>
      </c>
      <c r="AL2202">
        <v>1</v>
      </c>
      <c r="AM2202" s="1">
        <f>(AI2202+AK2202+AJ2202)*(0.75+0.25*AL2202)</f>
        <v>3</v>
      </c>
      <c r="AN2202">
        <v>0</v>
      </c>
      <c r="AO2202">
        <v>0</v>
      </c>
      <c r="AP2202">
        <v>0</v>
      </c>
      <c r="AQ2202">
        <v>1</v>
      </c>
      <c r="AR2202">
        <v>0</v>
      </c>
      <c r="AS2202">
        <f>IF(AR2202&gt;0.75,AR2202,0)</f>
        <v>0</v>
      </c>
      <c r="AT2202">
        <v>0</v>
      </c>
      <c r="AV2202">
        <v>0</v>
      </c>
      <c r="AW2202">
        <v>0</v>
      </c>
      <c r="AX2202">
        <v>1</v>
      </c>
      <c r="AY2202">
        <v>32652.3</v>
      </c>
    </row>
    <row r="2203" spans="1:51" x14ac:dyDescent="0.2">
      <c r="A2203" t="s">
        <v>34</v>
      </c>
      <c r="B2203">
        <v>2017</v>
      </c>
      <c r="C2203">
        <v>4</v>
      </c>
      <c r="D2203">
        <v>4</v>
      </c>
      <c r="AV2203">
        <v>0</v>
      </c>
    </row>
    <row r="2204" spans="1:51" x14ac:dyDescent="0.2">
      <c r="A2204" t="s">
        <v>35</v>
      </c>
      <c r="B2204">
        <v>2017</v>
      </c>
      <c r="C2204">
        <v>5</v>
      </c>
      <c r="D2204">
        <v>5</v>
      </c>
      <c r="AV2204">
        <v>0</v>
      </c>
    </row>
    <row r="2205" spans="1:51" x14ac:dyDescent="0.2">
      <c r="A2205" t="s">
        <v>36</v>
      </c>
      <c r="B2205">
        <v>2017</v>
      </c>
      <c r="C2205" t="s">
        <v>454</v>
      </c>
      <c r="D2205">
        <v>12</v>
      </c>
      <c r="AV2205">
        <v>0</v>
      </c>
    </row>
    <row r="2206" spans="1:51" x14ac:dyDescent="0.2">
      <c r="A2206" t="s">
        <v>38</v>
      </c>
      <c r="B2206">
        <v>2017</v>
      </c>
      <c r="C2206">
        <v>8</v>
      </c>
      <c r="D2206">
        <v>8</v>
      </c>
      <c r="AV2206">
        <v>0</v>
      </c>
    </row>
    <row r="2207" spans="1:51" x14ac:dyDescent="0.2">
      <c r="A2207" t="s">
        <v>39</v>
      </c>
      <c r="B2207">
        <v>2017</v>
      </c>
      <c r="C2207">
        <v>5</v>
      </c>
      <c r="D2207">
        <v>5</v>
      </c>
      <c r="AV2207">
        <v>1</v>
      </c>
    </row>
    <row r="2208" spans="1:51" x14ac:dyDescent="0.2">
      <c r="A2208" t="s">
        <v>40</v>
      </c>
      <c r="B2208">
        <v>2017</v>
      </c>
      <c r="C2208">
        <v>5</v>
      </c>
      <c r="D2208">
        <v>5</v>
      </c>
      <c r="AV2208">
        <v>1</v>
      </c>
    </row>
    <row r="2209" spans="1:48" x14ac:dyDescent="0.2">
      <c r="A2209" t="s">
        <v>41</v>
      </c>
      <c r="B2209">
        <v>2017</v>
      </c>
      <c r="C2209">
        <v>6</v>
      </c>
      <c r="D2209">
        <v>6</v>
      </c>
      <c r="AV2209">
        <v>1</v>
      </c>
    </row>
    <row r="2210" spans="1:48" x14ac:dyDescent="0.2">
      <c r="A2210" t="s">
        <v>42</v>
      </c>
      <c r="B2210">
        <v>2017</v>
      </c>
      <c r="C2210">
        <v>8</v>
      </c>
      <c r="D2210">
        <v>8</v>
      </c>
      <c r="AV2210">
        <v>0</v>
      </c>
    </row>
    <row r="2211" spans="1:48" x14ac:dyDescent="0.2">
      <c r="A2211" t="s">
        <v>43</v>
      </c>
      <c r="B2211">
        <v>2017</v>
      </c>
      <c r="C2211" t="s">
        <v>455</v>
      </c>
      <c r="D2211">
        <v>8</v>
      </c>
      <c r="AV2211">
        <v>1</v>
      </c>
    </row>
    <row r="2212" spans="1:48" x14ac:dyDescent="0.2">
      <c r="A2212" t="s">
        <v>45</v>
      </c>
      <c r="B2212">
        <v>2017</v>
      </c>
      <c r="C2212">
        <v>8</v>
      </c>
      <c r="D2212">
        <v>8</v>
      </c>
      <c r="AV2212">
        <v>-0.5</v>
      </c>
    </row>
    <row r="2213" spans="1:48" x14ac:dyDescent="0.2">
      <c r="A2213" t="s">
        <v>47</v>
      </c>
      <c r="B2213">
        <v>2017</v>
      </c>
      <c r="C2213">
        <v>8</v>
      </c>
      <c r="D2213">
        <v>8</v>
      </c>
      <c r="AV2213">
        <v>0.5</v>
      </c>
    </row>
    <row r="2214" spans="1:48" x14ac:dyDescent="0.2">
      <c r="A2214" t="s">
        <v>48</v>
      </c>
      <c r="B2214">
        <v>2017</v>
      </c>
      <c r="C2214" t="s">
        <v>213</v>
      </c>
      <c r="D2214">
        <v>8</v>
      </c>
      <c r="AV2214">
        <v>0</v>
      </c>
    </row>
    <row r="2215" spans="1:48" x14ac:dyDescent="0.2">
      <c r="A2215" t="s">
        <v>49</v>
      </c>
      <c r="B2215">
        <v>2017</v>
      </c>
      <c r="C2215" t="s">
        <v>456</v>
      </c>
      <c r="D2215">
        <v>4</v>
      </c>
      <c r="AV2215">
        <v>1</v>
      </c>
    </row>
    <row r="2216" spans="1:48" x14ac:dyDescent="0.2">
      <c r="A2216" t="s">
        <v>50</v>
      </c>
      <c r="B2216">
        <v>2017</v>
      </c>
      <c r="C2216" t="s">
        <v>457</v>
      </c>
      <c r="D2216">
        <v>6</v>
      </c>
      <c r="AV2216">
        <v>0</v>
      </c>
    </row>
    <row r="2217" spans="1:48" x14ac:dyDescent="0.2">
      <c r="A2217" t="s">
        <v>51</v>
      </c>
      <c r="B2217">
        <v>2017</v>
      </c>
      <c r="C2217" t="s">
        <v>458</v>
      </c>
      <c r="D2217">
        <v>8</v>
      </c>
      <c r="AV2217">
        <v>0</v>
      </c>
    </row>
    <row r="2218" spans="1:48" x14ac:dyDescent="0.2">
      <c r="A2218" t="s">
        <v>52</v>
      </c>
      <c r="B2218">
        <v>2017</v>
      </c>
      <c r="C2218" t="s">
        <v>459</v>
      </c>
      <c r="D2218">
        <v>6</v>
      </c>
      <c r="AV2218">
        <v>1</v>
      </c>
    </row>
    <row r="2219" spans="1:48" x14ac:dyDescent="0.2">
      <c r="A2219" t="s">
        <v>53</v>
      </c>
      <c r="B2219">
        <v>2017</v>
      </c>
      <c r="C2219">
        <v>8</v>
      </c>
      <c r="D2219">
        <v>8</v>
      </c>
      <c r="AV2219">
        <v>0.5</v>
      </c>
    </row>
    <row r="2220" spans="1:48" x14ac:dyDescent="0.2">
      <c r="A2220" t="s">
        <v>54</v>
      </c>
      <c r="B2220">
        <v>2017</v>
      </c>
      <c r="C2220">
        <v>6</v>
      </c>
      <c r="D2220">
        <v>6</v>
      </c>
      <c r="AV2220">
        <v>0</v>
      </c>
    </row>
    <row r="2221" spans="1:48" x14ac:dyDescent="0.2">
      <c r="A2221" t="s">
        <v>55</v>
      </c>
      <c r="B2221">
        <v>2017</v>
      </c>
      <c r="C2221" t="s">
        <v>459</v>
      </c>
      <c r="D2221">
        <v>6</v>
      </c>
      <c r="AV2221">
        <v>0.5</v>
      </c>
    </row>
    <row r="2222" spans="1:48" x14ac:dyDescent="0.2">
      <c r="A2222" t="s">
        <v>56</v>
      </c>
      <c r="B2222">
        <v>2017</v>
      </c>
      <c r="C2222">
        <v>8</v>
      </c>
      <c r="D2222">
        <v>8</v>
      </c>
      <c r="AV2222">
        <v>0.75</v>
      </c>
    </row>
    <row r="2223" spans="1:48" x14ac:dyDescent="0.2">
      <c r="A2223" t="s">
        <v>57</v>
      </c>
      <c r="B2223">
        <v>2017</v>
      </c>
      <c r="C2223">
        <v>5</v>
      </c>
      <c r="D2223">
        <v>5</v>
      </c>
      <c r="AV2223">
        <v>0</v>
      </c>
    </row>
    <row r="2224" spans="1:48" x14ac:dyDescent="0.2">
      <c r="A2224" t="s">
        <v>58</v>
      </c>
      <c r="B2224">
        <v>2017</v>
      </c>
      <c r="C2224">
        <v>4</v>
      </c>
      <c r="D2224">
        <v>4</v>
      </c>
      <c r="AV2224">
        <v>0.5</v>
      </c>
    </row>
    <row r="2225" spans="1:48" x14ac:dyDescent="0.2">
      <c r="A2225" t="s">
        <v>59</v>
      </c>
      <c r="B2225">
        <v>2017</v>
      </c>
      <c r="C2225">
        <v>4</v>
      </c>
      <c r="D2225">
        <v>4</v>
      </c>
      <c r="AV2225">
        <v>1</v>
      </c>
    </row>
    <row r="2226" spans="1:48" x14ac:dyDescent="0.2">
      <c r="A2226" t="s">
        <v>60</v>
      </c>
      <c r="B2226">
        <v>2017</v>
      </c>
      <c r="C2226" t="s">
        <v>69</v>
      </c>
      <c r="D2226">
        <v>8</v>
      </c>
      <c r="AV2226">
        <v>0</v>
      </c>
    </row>
    <row r="2227" spans="1:48" x14ac:dyDescent="0.2">
      <c r="A2227" t="s">
        <v>61</v>
      </c>
      <c r="B2227">
        <v>2017</v>
      </c>
      <c r="C2227" t="s">
        <v>460</v>
      </c>
      <c r="D2227">
        <v>6</v>
      </c>
      <c r="AV2227">
        <v>0</v>
      </c>
    </row>
    <row r="2228" spans="1:48" x14ac:dyDescent="0.2">
      <c r="A2228" t="s">
        <v>62</v>
      </c>
      <c r="B2228">
        <v>2017</v>
      </c>
      <c r="C2228" t="s">
        <v>461</v>
      </c>
      <c r="D2228">
        <v>8</v>
      </c>
      <c r="AV2228">
        <v>0</v>
      </c>
    </row>
    <row r="2229" spans="1:48" x14ac:dyDescent="0.2">
      <c r="A2229" t="s">
        <v>64</v>
      </c>
      <c r="B2229">
        <v>2017</v>
      </c>
      <c r="C2229">
        <v>5</v>
      </c>
      <c r="D2229">
        <v>5</v>
      </c>
      <c r="AV2229">
        <v>1</v>
      </c>
    </row>
    <row r="2230" spans="1:48" x14ac:dyDescent="0.2">
      <c r="A2230" t="s">
        <v>65</v>
      </c>
      <c r="B2230">
        <v>2017</v>
      </c>
      <c r="C2230" t="s">
        <v>462</v>
      </c>
      <c r="D2230">
        <v>8</v>
      </c>
      <c r="AV2230">
        <v>0</v>
      </c>
    </row>
    <row r="2231" spans="1:48" x14ac:dyDescent="0.2">
      <c r="A2231" t="s">
        <v>66</v>
      </c>
      <c r="B2231">
        <v>2017</v>
      </c>
      <c r="C2231">
        <v>5</v>
      </c>
      <c r="D2231">
        <v>5</v>
      </c>
      <c r="AV2231">
        <v>0</v>
      </c>
    </row>
    <row r="2232" spans="1:48" x14ac:dyDescent="0.2">
      <c r="A2232" t="s">
        <v>67</v>
      </c>
      <c r="B2232">
        <v>2017</v>
      </c>
      <c r="C2232">
        <v>4</v>
      </c>
      <c r="D2232">
        <v>4</v>
      </c>
      <c r="AV2232">
        <v>1</v>
      </c>
    </row>
    <row r="2233" spans="1:48" x14ac:dyDescent="0.2">
      <c r="A2233" t="s">
        <v>68</v>
      </c>
      <c r="B2233">
        <v>2017</v>
      </c>
      <c r="C2233" t="s">
        <v>463</v>
      </c>
      <c r="D2233">
        <v>8</v>
      </c>
      <c r="AV2233">
        <v>1</v>
      </c>
    </row>
    <row r="2234" spans="1:48" x14ac:dyDescent="0.2">
      <c r="A2234" t="s">
        <v>70</v>
      </c>
      <c r="B2234">
        <v>2017</v>
      </c>
      <c r="C2234">
        <v>8</v>
      </c>
      <c r="D2234">
        <v>8</v>
      </c>
      <c r="AV2234">
        <v>1</v>
      </c>
    </row>
    <row r="2235" spans="1:48" x14ac:dyDescent="0.2">
      <c r="A2235" t="s">
        <v>71</v>
      </c>
      <c r="B2235">
        <v>2017</v>
      </c>
      <c r="C2235" t="s">
        <v>464</v>
      </c>
      <c r="D2235">
        <v>8</v>
      </c>
      <c r="AV2235">
        <v>0</v>
      </c>
    </row>
    <row r="2236" spans="1:48" x14ac:dyDescent="0.2">
      <c r="A2236" t="s">
        <v>72</v>
      </c>
      <c r="B2236">
        <v>2017</v>
      </c>
      <c r="C2236" t="s">
        <v>465</v>
      </c>
      <c r="D2236">
        <v>6</v>
      </c>
      <c r="AV2236">
        <v>0</v>
      </c>
    </row>
    <row r="2237" spans="1:48" x14ac:dyDescent="0.2">
      <c r="A2237" t="s">
        <v>73</v>
      </c>
      <c r="B2237">
        <v>2017</v>
      </c>
      <c r="C2237">
        <v>4</v>
      </c>
      <c r="D2237">
        <v>4</v>
      </c>
      <c r="AV2237">
        <v>0</v>
      </c>
    </row>
    <row r="2238" spans="1:48" x14ac:dyDescent="0.2">
      <c r="A2238" t="s">
        <v>74</v>
      </c>
      <c r="B2238">
        <v>2017</v>
      </c>
      <c r="C2238">
        <v>4</v>
      </c>
      <c r="D2238">
        <v>4</v>
      </c>
      <c r="AV2238">
        <v>0.5</v>
      </c>
    </row>
    <row r="2239" spans="1:48" x14ac:dyDescent="0.2">
      <c r="A2239" t="s">
        <v>75</v>
      </c>
      <c r="B2239">
        <v>2017</v>
      </c>
      <c r="C2239">
        <v>8</v>
      </c>
      <c r="D2239">
        <v>8</v>
      </c>
      <c r="AV2239">
        <v>1</v>
      </c>
    </row>
    <row r="2240" spans="1:48" x14ac:dyDescent="0.2">
      <c r="A2240" t="s">
        <v>76</v>
      </c>
      <c r="B2240">
        <v>2017</v>
      </c>
      <c r="C2240">
        <v>4</v>
      </c>
      <c r="D2240">
        <v>4</v>
      </c>
      <c r="AV2240">
        <v>0</v>
      </c>
    </row>
    <row r="2241" spans="1:48" x14ac:dyDescent="0.2">
      <c r="A2241" t="s">
        <v>77</v>
      </c>
      <c r="B2241">
        <v>2017</v>
      </c>
      <c r="C2241" t="s">
        <v>466</v>
      </c>
      <c r="D2241">
        <v>5</v>
      </c>
      <c r="AV2241">
        <v>0.5</v>
      </c>
    </row>
    <row r="2242" spans="1:48" x14ac:dyDescent="0.2">
      <c r="A2242" t="s">
        <v>78</v>
      </c>
      <c r="B2242">
        <v>2017</v>
      </c>
      <c r="C2242">
        <v>8</v>
      </c>
      <c r="D2242">
        <v>8</v>
      </c>
      <c r="AV2242">
        <v>-1</v>
      </c>
    </row>
    <row r="2243" spans="1:48" x14ac:dyDescent="0.2">
      <c r="A2243" t="s">
        <v>80</v>
      </c>
      <c r="B2243">
        <v>2017</v>
      </c>
      <c r="C2243">
        <v>5</v>
      </c>
      <c r="D2243">
        <v>5</v>
      </c>
      <c r="AV2243">
        <v>0</v>
      </c>
    </row>
    <row r="2244" spans="1:48" x14ac:dyDescent="0.2">
      <c r="A2244" t="s">
        <v>81</v>
      </c>
      <c r="B2244">
        <v>2017</v>
      </c>
      <c r="C2244">
        <v>8</v>
      </c>
      <c r="D2244">
        <v>8</v>
      </c>
      <c r="AV2244">
        <v>0</v>
      </c>
    </row>
    <row r="2245" spans="1:48" x14ac:dyDescent="0.2">
      <c r="A2245" t="s">
        <v>82</v>
      </c>
      <c r="B2245">
        <v>2017</v>
      </c>
      <c r="C2245" t="s">
        <v>467</v>
      </c>
      <c r="D2245">
        <v>6</v>
      </c>
      <c r="AV2245">
        <v>1</v>
      </c>
    </row>
    <row r="2246" spans="1:48" x14ac:dyDescent="0.2">
      <c r="A2246" t="s">
        <v>83</v>
      </c>
      <c r="B2246">
        <v>2017</v>
      </c>
      <c r="C2246">
        <v>5</v>
      </c>
      <c r="D2246">
        <v>5</v>
      </c>
      <c r="AV2246">
        <v>1</v>
      </c>
    </row>
    <row r="2247" spans="1:48" x14ac:dyDescent="0.2">
      <c r="A2247" t="s">
        <v>84</v>
      </c>
      <c r="B2247">
        <v>2017</v>
      </c>
      <c r="C2247" t="s">
        <v>468</v>
      </c>
      <c r="D2247">
        <v>4</v>
      </c>
      <c r="AV2247">
        <v>0</v>
      </c>
    </row>
    <row r="2248" spans="1:48" x14ac:dyDescent="0.2">
      <c r="A2248" t="s">
        <v>85</v>
      </c>
      <c r="B2248">
        <v>2017</v>
      </c>
      <c r="C2248" t="s">
        <v>469</v>
      </c>
      <c r="D2248">
        <v>8</v>
      </c>
      <c r="AV2248">
        <v>0</v>
      </c>
    </row>
    <row r="2249" spans="1:48" x14ac:dyDescent="0.2">
      <c r="A2249" t="s">
        <v>86</v>
      </c>
      <c r="B2249">
        <v>2017</v>
      </c>
      <c r="C2249">
        <v>6</v>
      </c>
      <c r="D2249">
        <v>6</v>
      </c>
      <c r="AV2249">
        <v>1</v>
      </c>
    </row>
    <row r="2250" spans="1:48" x14ac:dyDescent="0.2">
      <c r="A2250" t="s">
        <v>87</v>
      </c>
      <c r="B2250">
        <v>2017</v>
      </c>
      <c r="C2250">
        <v>8</v>
      </c>
      <c r="D2250">
        <v>8</v>
      </c>
      <c r="AV2250">
        <v>0</v>
      </c>
    </row>
    <row r="2251" spans="1:48" x14ac:dyDescent="0.2">
      <c r="A2251" t="s">
        <v>88</v>
      </c>
      <c r="B2251">
        <v>2017</v>
      </c>
      <c r="C2251">
        <v>8</v>
      </c>
      <c r="D2251">
        <v>8</v>
      </c>
      <c r="AV2251">
        <v>0</v>
      </c>
    </row>
    <row r="2252" spans="1:48" x14ac:dyDescent="0.2">
      <c r="A2252" t="s">
        <v>89</v>
      </c>
      <c r="B2252">
        <v>2017</v>
      </c>
      <c r="C2252">
        <v>4</v>
      </c>
      <c r="D2252">
        <v>4</v>
      </c>
      <c r="AV2252">
        <v>0</v>
      </c>
    </row>
  </sheetData>
  <sortState ref="A3:AY2252">
    <sortCondition ref="B3:B2252"/>
    <sortCondition ref="A3:A2252"/>
  </sortState>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2"/>
  <sheetViews>
    <sheetView zoomScaleNormal="100" workbookViewId="0">
      <pane xSplit="2" ySplit="1" topLeftCell="C25" activePane="bottomRight" state="frozen"/>
      <selection pane="topRight" activeCell="C1" sqref="C1"/>
      <selection pane="bottomLeft" activeCell="A2" sqref="A2"/>
      <selection pane="bottomRight" activeCell="A48" sqref="A48"/>
    </sheetView>
  </sheetViews>
  <sheetFormatPr defaultColWidth="11.7109375" defaultRowHeight="12.75" x14ac:dyDescent="0.2"/>
  <cols>
    <col min="1" max="1" width="13.28515625" customWidth="1"/>
    <col min="2" max="2" width="12.5703125" customWidth="1"/>
    <col min="3" max="3" width="17.5703125" customWidth="1"/>
    <col min="4" max="4" width="25.28515625" customWidth="1"/>
    <col min="5" max="5" width="27.28515625" customWidth="1"/>
    <col min="6" max="6" width="19.42578125" customWidth="1"/>
    <col min="7" max="7" width="13.42578125" customWidth="1"/>
    <col min="8" max="8" width="25.28515625" customWidth="1"/>
    <col min="9" max="9" width="27.28515625" customWidth="1"/>
    <col min="10" max="10" width="19.42578125" customWidth="1"/>
    <col min="11" max="11" width="13.42578125" customWidth="1"/>
    <col min="12" max="12" width="25.28515625" customWidth="1"/>
    <col min="13" max="13" width="27.28515625" customWidth="1"/>
    <col min="14" max="14" width="19.42578125" customWidth="1"/>
    <col min="15" max="15" width="13.42578125" customWidth="1"/>
    <col min="16" max="16" width="25.28515625" customWidth="1"/>
    <col min="17" max="17" width="27.28515625" customWidth="1"/>
    <col min="18" max="22" width="19.42578125" customWidth="1"/>
    <col min="23" max="23" width="13.42578125" customWidth="1"/>
    <col min="24" max="24" width="25.28515625" customWidth="1"/>
    <col min="25" max="25" width="27.28515625" customWidth="1"/>
    <col min="26" max="26" width="19.42578125" customWidth="1"/>
    <col min="27" max="28" width="9.42578125" customWidth="1"/>
    <col min="29" max="29" width="9.7109375" customWidth="1"/>
    <col min="30" max="30" width="10.140625" customWidth="1"/>
    <col min="31" max="31" width="7.5703125" customWidth="1"/>
    <col min="32" max="32" width="8.7109375" customWidth="1"/>
    <col min="33" max="33" width="7.28515625" customWidth="1"/>
  </cols>
  <sheetData>
    <row r="1" spans="1:28" x14ac:dyDescent="0.2">
      <c r="A1" t="s">
        <v>114</v>
      </c>
      <c r="B1" t="s">
        <v>115</v>
      </c>
      <c r="C1" t="s">
        <v>116</v>
      </c>
      <c r="D1" t="s">
        <v>117</v>
      </c>
      <c r="E1" t="s">
        <v>118</v>
      </c>
      <c r="F1" t="s">
        <v>119</v>
      </c>
      <c r="G1" t="s">
        <v>120</v>
      </c>
      <c r="H1" t="s">
        <v>121</v>
      </c>
      <c r="I1" t="s">
        <v>122</v>
      </c>
      <c r="J1" t="s">
        <v>123</v>
      </c>
      <c r="K1" t="s">
        <v>164</v>
      </c>
      <c r="L1" t="s">
        <v>161</v>
      </c>
      <c r="M1" t="s">
        <v>162</v>
      </c>
      <c r="N1" t="s">
        <v>163</v>
      </c>
      <c r="O1" t="s">
        <v>168</v>
      </c>
      <c r="P1" t="s">
        <v>165</v>
      </c>
      <c r="Q1" t="s">
        <v>166</v>
      </c>
      <c r="R1" t="s">
        <v>167</v>
      </c>
      <c r="W1" t="s">
        <v>208</v>
      </c>
      <c r="X1" t="s">
        <v>209</v>
      </c>
    </row>
    <row r="2" spans="1:28" x14ac:dyDescent="0.2">
      <c r="A2" t="s">
        <v>2</v>
      </c>
      <c r="B2" t="s">
        <v>14</v>
      </c>
      <c r="C2" t="s">
        <v>91</v>
      </c>
      <c r="D2" t="s">
        <v>127</v>
      </c>
      <c r="E2" t="s">
        <v>128</v>
      </c>
      <c r="F2" s="4">
        <v>40876</v>
      </c>
      <c r="G2" t="s">
        <v>91</v>
      </c>
      <c r="H2" t="s">
        <v>453</v>
      </c>
      <c r="I2" s="7" t="s">
        <v>470</v>
      </c>
      <c r="J2" s="4">
        <v>43167</v>
      </c>
      <c r="K2" t="s">
        <v>90</v>
      </c>
      <c r="L2" t="s">
        <v>90</v>
      </c>
      <c r="M2" t="s">
        <v>90</v>
      </c>
      <c r="N2" t="s">
        <v>90</v>
      </c>
      <c r="O2" t="s">
        <v>90</v>
      </c>
      <c r="P2" t="s">
        <v>90</v>
      </c>
      <c r="Q2" t="s">
        <v>90</v>
      </c>
      <c r="R2" t="s">
        <v>90</v>
      </c>
    </row>
    <row r="3" spans="1:28" x14ac:dyDescent="0.2">
      <c r="A3" t="s">
        <v>3</v>
      </c>
      <c r="B3" t="s">
        <v>15</v>
      </c>
      <c r="C3" t="s">
        <v>90</v>
      </c>
      <c r="D3" t="s">
        <v>90</v>
      </c>
      <c r="E3" t="s">
        <v>90</v>
      </c>
      <c r="F3" t="s">
        <v>90</v>
      </c>
      <c r="G3" t="s">
        <v>90</v>
      </c>
      <c r="H3" t="s">
        <v>90</v>
      </c>
      <c r="I3" t="s">
        <v>90</v>
      </c>
      <c r="J3" t="s">
        <v>90</v>
      </c>
      <c r="K3" t="s">
        <v>90</v>
      </c>
      <c r="L3" t="s">
        <v>90</v>
      </c>
      <c r="M3" t="s">
        <v>90</v>
      </c>
      <c r="N3" t="s">
        <v>90</v>
      </c>
      <c r="O3" t="s">
        <v>90</v>
      </c>
      <c r="P3" t="s">
        <v>90</v>
      </c>
      <c r="Q3" t="s">
        <v>90</v>
      </c>
      <c r="R3" t="s">
        <v>90</v>
      </c>
    </row>
    <row r="4" spans="1:28" x14ac:dyDescent="0.2">
      <c r="A4" t="s">
        <v>281</v>
      </c>
      <c r="B4" t="s">
        <v>280</v>
      </c>
      <c r="C4" t="s">
        <v>282</v>
      </c>
      <c r="D4" t="s">
        <v>283</v>
      </c>
      <c r="E4" t="s">
        <v>284</v>
      </c>
      <c r="F4" s="4">
        <v>41886</v>
      </c>
      <c r="G4" t="s">
        <v>285</v>
      </c>
      <c r="H4" t="s">
        <v>286</v>
      </c>
      <c r="I4" t="s">
        <v>287</v>
      </c>
      <c r="J4" s="4">
        <v>41886</v>
      </c>
      <c r="K4" t="s">
        <v>288</v>
      </c>
      <c r="L4" t="s">
        <v>289</v>
      </c>
      <c r="M4" t="s">
        <v>290</v>
      </c>
      <c r="N4" s="4" t="s">
        <v>396</v>
      </c>
      <c r="O4" t="s">
        <v>291</v>
      </c>
      <c r="P4" t="s">
        <v>292</v>
      </c>
      <c r="Q4" t="s">
        <v>293</v>
      </c>
      <c r="R4" s="4">
        <v>41886</v>
      </c>
      <c r="S4" t="s">
        <v>393</v>
      </c>
      <c r="T4" t="s">
        <v>394</v>
      </c>
      <c r="U4" t="s">
        <v>395</v>
      </c>
      <c r="V4" s="4">
        <v>42928</v>
      </c>
      <c r="W4" t="s">
        <v>397</v>
      </c>
      <c r="X4" t="s">
        <v>398</v>
      </c>
      <c r="Y4" t="s">
        <v>399</v>
      </c>
      <c r="Z4" s="4">
        <v>42928</v>
      </c>
    </row>
    <row r="5" spans="1:28" x14ac:dyDescent="0.2">
      <c r="A5" t="s">
        <v>295</v>
      </c>
      <c r="B5" t="s">
        <v>294</v>
      </c>
      <c r="C5" t="s">
        <v>296</v>
      </c>
      <c r="D5" t="s">
        <v>297</v>
      </c>
      <c r="E5" t="s">
        <v>298</v>
      </c>
      <c r="F5" s="4">
        <v>41887</v>
      </c>
      <c r="G5" t="s">
        <v>296</v>
      </c>
      <c r="H5" t="s">
        <v>297</v>
      </c>
      <c r="I5" t="s">
        <v>400</v>
      </c>
      <c r="J5" s="4">
        <v>42928</v>
      </c>
      <c r="R5" s="4"/>
    </row>
    <row r="6" spans="1:28" x14ac:dyDescent="0.2">
      <c r="A6" t="s">
        <v>4</v>
      </c>
      <c r="B6" t="s">
        <v>16</v>
      </c>
      <c r="C6" t="s">
        <v>91</v>
      </c>
      <c r="D6" t="s">
        <v>138</v>
      </c>
      <c r="E6" t="s">
        <v>139</v>
      </c>
      <c r="F6" s="4">
        <v>40876</v>
      </c>
      <c r="G6" t="s">
        <v>254</v>
      </c>
      <c r="H6" t="s">
        <v>255</v>
      </c>
      <c r="I6" t="s">
        <v>256</v>
      </c>
      <c r="J6" s="4">
        <v>41138</v>
      </c>
      <c r="K6" t="s">
        <v>91</v>
      </c>
      <c r="L6" t="s">
        <v>276</v>
      </c>
      <c r="M6" t="s">
        <v>277</v>
      </c>
      <c r="N6" s="4">
        <v>41886</v>
      </c>
      <c r="O6" s="4" t="s">
        <v>369</v>
      </c>
      <c r="P6" t="s">
        <v>371</v>
      </c>
      <c r="Q6" t="s">
        <v>90</v>
      </c>
      <c r="R6" t="s">
        <v>90</v>
      </c>
    </row>
    <row r="7" spans="1:28" x14ac:dyDescent="0.2">
      <c r="A7" t="s">
        <v>257</v>
      </c>
      <c r="B7" t="s">
        <v>17</v>
      </c>
      <c r="C7" t="s">
        <v>91</v>
      </c>
      <c r="D7" t="s">
        <v>138</v>
      </c>
      <c r="E7" t="s">
        <v>139</v>
      </c>
      <c r="F7" s="4">
        <v>40876</v>
      </c>
      <c r="G7" t="s">
        <v>254</v>
      </c>
      <c r="H7" t="s">
        <v>255</v>
      </c>
      <c r="I7" t="s">
        <v>256</v>
      </c>
      <c r="J7" s="4">
        <v>41138</v>
      </c>
      <c r="K7" t="s">
        <v>258</v>
      </c>
      <c r="L7" t="s">
        <v>90</v>
      </c>
      <c r="M7" t="s">
        <v>259</v>
      </c>
      <c r="N7" s="4">
        <v>41128</v>
      </c>
      <c r="O7" t="s">
        <v>91</v>
      </c>
      <c r="P7" t="s">
        <v>276</v>
      </c>
      <c r="Q7" t="s">
        <v>277</v>
      </c>
      <c r="R7" s="4" t="s">
        <v>396</v>
      </c>
    </row>
    <row r="8" spans="1:28" x14ac:dyDescent="0.2">
      <c r="A8" t="s">
        <v>5</v>
      </c>
      <c r="B8" t="s">
        <v>18</v>
      </c>
      <c r="C8" t="s">
        <v>90</v>
      </c>
      <c r="D8" t="s">
        <v>90</v>
      </c>
      <c r="E8" t="s">
        <v>90</v>
      </c>
      <c r="F8" t="s">
        <v>90</v>
      </c>
      <c r="G8" t="s">
        <v>90</v>
      </c>
      <c r="H8" t="s">
        <v>90</v>
      </c>
      <c r="I8" t="s">
        <v>90</v>
      </c>
      <c r="J8" t="s">
        <v>90</v>
      </c>
      <c r="K8" t="s">
        <v>90</v>
      </c>
      <c r="L8" t="s">
        <v>90</v>
      </c>
      <c r="M8" t="s">
        <v>90</v>
      </c>
      <c r="N8" t="s">
        <v>90</v>
      </c>
      <c r="O8" t="s">
        <v>90</v>
      </c>
      <c r="P8" t="s">
        <v>90</v>
      </c>
      <c r="Q8" t="s">
        <v>90</v>
      </c>
      <c r="R8" t="s">
        <v>90</v>
      </c>
    </row>
    <row r="9" spans="1:28" x14ac:dyDescent="0.2">
      <c r="A9" t="s">
        <v>6</v>
      </c>
      <c r="B9" t="s">
        <v>19</v>
      </c>
      <c r="C9" t="s">
        <v>91</v>
      </c>
      <c r="D9" t="s">
        <v>141</v>
      </c>
      <c r="E9" t="s">
        <v>140</v>
      </c>
      <c r="F9" s="4">
        <v>40876</v>
      </c>
      <c r="G9" t="s">
        <v>254</v>
      </c>
      <c r="H9" t="s">
        <v>255</v>
      </c>
      <c r="I9" t="s">
        <v>256</v>
      </c>
      <c r="J9" s="4">
        <v>41138</v>
      </c>
      <c r="K9" t="s">
        <v>91</v>
      </c>
      <c r="L9" t="s">
        <v>278</v>
      </c>
      <c r="M9" t="s">
        <v>279</v>
      </c>
      <c r="N9" s="4" t="s">
        <v>396</v>
      </c>
      <c r="O9" t="s">
        <v>90</v>
      </c>
      <c r="P9" t="s">
        <v>90</v>
      </c>
      <c r="Q9" t="s">
        <v>90</v>
      </c>
      <c r="R9" t="s">
        <v>90</v>
      </c>
    </row>
    <row r="10" spans="1:28" x14ac:dyDescent="0.2">
      <c r="A10" t="s">
        <v>7</v>
      </c>
      <c r="B10" t="s">
        <v>20</v>
      </c>
      <c r="C10" t="s">
        <v>91</v>
      </c>
      <c r="D10" t="s">
        <v>141</v>
      </c>
      <c r="E10" t="s">
        <v>140</v>
      </c>
      <c r="F10" s="4">
        <v>40876</v>
      </c>
      <c r="G10" t="s">
        <v>91</v>
      </c>
      <c r="H10" t="s">
        <v>278</v>
      </c>
      <c r="I10" t="s">
        <v>279</v>
      </c>
      <c r="J10" s="4" t="s">
        <v>396</v>
      </c>
      <c r="K10" t="s">
        <v>90</v>
      </c>
      <c r="L10" t="s">
        <v>90</v>
      </c>
      <c r="M10" t="s">
        <v>90</v>
      </c>
      <c r="N10" t="s">
        <v>90</v>
      </c>
      <c r="O10" t="s">
        <v>90</v>
      </c>
      <c r="P10" t="s">
        <v>90</v>
      </c>
      <c r="Q10" t="s">
        <v>90</v>
      </c>
      <c r="R10" t="s">
        <v>90</v>
      </c>
    </row>
    <row r="11" spans="1:28" x14ac:dyDescent="0.2">
      <c r="A11" t="s">
        <v>8</v>
      </c>
      <c r="B11" t="s">
        <v>21</v>
      </c>
      <c r="C11" t="s">
        <v>91</v>
      </c>
      <c r="D11" t="s">
        <v>193</v>
      </c>
      <c r="E11" t="s">
        <v>192</v>
      </c>
      <c r="F11" s="4">
        <v>40876</v>
      </c>
      <c r="G11" t="s">
        <v>254</v>
      </c>
      <c r="H11" t="s">
        <v>261</v>
      </c>
      <c r="I11" t="s">
        <v>260</v>
      </c>
      <c r="J11" s="4">
        <v>41138</v>
      </c>
      <c r="K11" t="s">
        <v>91</v>
      </c>
      <c r="L11" t="s">
        <v>314</v>
      </c>
      <c r="M11" t="s">
        <v>313</v>
      </c>
      <c r="N11" s="4" t="s">
        <v>401</v>
      </c>
      <c r="O11" t="s">
        <v>90</v>
      </c>
      <c r="P11" t="s">
        <v>90</v>
      </c>
      <c r="Q11" t="s">
        <v>90</v>
      </c>
      <c r="R11" t="s">
        <v>90</v>
      </c>
    </row>
    <row r="12" spans="1:28" x14ac:dyDescent="0.2">
      <c r="A12" t="s">
        <v>131</v>
      </c>
      <c r="B12" t="s">
        <v>22</v>
      </c>
      <c r="C12" t="s">
        <v>91</v>
      </c>
      <c r="D12" t="s">
        <v>133</v>
      </c>
      <c r="E12" t="s">
        <v>134</v>
      </c>
      <c r="F12" s="4">
        <v>40876</v>
      </c>
      <c r="G12" t="s">
        <v>136</v>
      </c>
      <c r="H12" t="s">
        <v>137</v>
      </c>
      <c r="I12" t="s">
        <v>135</v>
      </c>
      <c r="J12" s="4">
        <v>40876</v>
      </c>
      <c r="K12" t="s">
        <v>262</v>
      </c>
      <c r="N12" s="4"/>
      <c r="O12" t="s">
        <v>402</v>
      </c>
      <c r="P12" t="s">
        <v>332</v>
      </c>
      <c r="Q12" s="7" t="s">
        <v>403</v>
      </c>
      <c r="R12" s="4">
        <v>42928</v>
      </c>
    </row>
    <row r="13" spans="1:28" x14ac:dyDescent="0.2">
      <c r="A13" t="s">
        <v>132</v>
      </c>
      <c r="B13" t="s">
        <v>130</v>
      </c>
      <c r="C13" t="s">
        <v>91</v>
      </c>
      <c r="D13" t="s">
        <v>133</v>
      </c>
      <c r="E13" t="s">
        <v>134</v>
      </c>
      <c r="F13" s="4">
        <v>40876</v>
      </c>
      <c r="G13" t="s">
        <v>136</v>
      </c>
      <c r="H13" t="s">
        <v>137</v>
      </c>
      <c r="I13" t="s">
        <v>135</v>
      </c>
      <c r="J13" s="4">
        <v>40876</v>
      </c>
      <c r="K13" t="s">
        <v>262</v>
      </c>
      <c r="N13" s="4"/>
      <c r="O13" t="s">
        <v>90</v>
      </c>
      <c r="P13" t="s">
        <v>90</v>
      </c>
      <c r="Q13" t="s">
        <v>90</v>
      </c>
      <c r="R13" t="s">
        <v>90</v>
      </c>
    </row>
    <row r="14" spans="1:28" x14ac:dyDescent="0.2">
      <c r="A14" t="s">
        <v>9</v>
      </c>
      <c r="B14" t="s">
        <v>23</v>
      </c>
      <c r="C14" t="s">
        <v>91</v>
      </c>
      <c r="D14" t="s">
        <v>142</v>
      </c>
      <c r="E14" t="s">
        <v>143</v>
      </c>
      <c r="F14" s="4">
        <v>40876</v>
      </c>
      <c r="G14" t="s">
        <v>214</v>
      </c>
      <c r="H14" t="s">
        <v>90</v>
      </c>
      <c r="I14" t="s">
        <v>215</v>
      </c>
      <c r="J14" s="4">
        <v>40876</v>
      </c>
      <c r="K14" t="s">
        <v>216</v>
      </c>
      <c r="L14" t="s">
        <v>217</v>
      </c>
      <c r="M14" t="s">
        <v>218</v>
      </c>
      <c r="N14" s="4">
        <v>40876</v>
      </c>
      <c r="O14" t="s">
        <v>315</v>
      </c>
      <c r="Q14" t="s">
        <v>316</v>
      </c>
      <c r="R14" s="4">
        <v>41887</v>
      </c>
      <c r="S14" t="s">
        <v>364</v>
      </c>
      <c r="T14" t="s">
        <v>365</v>
      </c>
      <c r="U14" t="s">
        <v>366</v>
      </c>
      <c r="V14" s="4" t="s">
        <v>404</v>
      </c>
      <c r="W14" t="s">
        <v>364</v>
      </c>
      <c r="X14" t="s">
        <v>367</v>
      </c>
      <c r="Y14" t="s">
        <v>368</v>
      </c>
      <c r="Z14" s="4">
        <v>41898</v>
      </c>
      <c r="AA14" s="4" t="s">
        <v>369</v>
      </c>
      <c r="AB14" t="s">
        <v>370</v>
      </c>
    </row>
    <row r="15" spans="1:28" x14ac:dyDescent="0.2">
      <c r="A15" t="s">
        <v>405</v>
      </c>
      <c r="B15" t="s">
        <v>24</v>
      </c>
      <c r="C15" t="s">
        <v>91</v>
      </c>
      <c r="D15" t="s">
        <v>144</v>
      </c>
      <c r="E15" t="s">
        <v>145</v>
      </c>
      <c r="F15" s="4">
        <v>40876</v>
      </c>
      <c r="G15" t="s">
        <v>240</v>
      </c>
      <c r="H15" t="s">
        <v>90</v>
      </c>
      <c r="I15" t="s">
        <v>241</v>
      </c>
      <c r="J15" s="4">
        <v>41089</v>
      </c>
      <c r="K15" t="s">
        <v>91</v>
      </c>
      <c r="L15" t="s">
        <v>264</v>
      </c>
      <c r="M15" t="s">
        <v>263</v>
      </c>
      <c r="N15" s="4">
        <v>41138</v>
      </c>
      <c r="O15" t="s">
        <v>317</v>
      </c>
      <c r="P15" t="s">
        <v>90</v>
      </c>
      <c r="Q15" t="s">
        <v>318</v>
      </c>
      <c r="R15" s="4" t="s">
        <v>401</v>
      </c>
      <c r="S15" t="s">
        <v>319</v>
      </c>
      <c r="U15" t="s">
        <v>320</v>
      </c>
      <c r="V15" s="4">
        <v>41887</v>
      </c>
    </row>
    <row r="16" spans="1:28" x14ac:dyDescent="0.2">
      <c r="A16" t="s">
        <v>10</v>
      </c>
      <c r="B16" t="s">
        <v>25</v>
      </c>
      <c r="C16" t="s">
        <v>92</v>
      </c>
      <c r="D16" s="5" t="s">
        <v>149</v>
      </c>
      <c r="E16" t="s">
        <v>150</v>
      </c>
      <c r="F16" s="4">
        <v>40876</v>
      </c>
      <c r="G16" t="s">
        <v>219</v>
      </c>
      <c r="H16" t="s">
        <v>221</v>
      </c>
      <c r="I16" t="s">
        <v>220</v>
      </c>
      <c r="J16" s="4">
        <v>40876</v>
      </c>
      <c r="K16" t="s">
        <v>90</v>
      </c>
      <c r="L16" t="s">
        <v>90</v>
      </c>
      <c r="M16" t="s">
        <v>90</v>
      </c>
      <c r="N16" t="s">
        <v>90</v>
      </c>
      <c r="O16" t="s">
        <v>90</v>
      </c>
      <c r="P16" t="s">
        <v>90</v>
      </c>
      <c r="Q16" t="s">
        <v>90</v>
      </c>
      <c r="R16" t="s">
        <v>90</v>
      </c>
    </row>
    <row r="17" spans="1:31" x14ac:dyDescent="0.2">
      <c r="A17" t="s">
        <v>146</v>
      </c>
      <c r="B17" t="s">
        <v>147</v>
      </c>
      <c r="C17" t="s">
        <v>92</v>
      </c>
      <c r="D17" s="5" t="s">
        <v>149</v>
      </c>
      <c r="E17" t="s">
        <v>150</v>
      </c>
      <c r="F17" s="4">
        <v>40876</v>
      </c>
      <c r="G17" t="s">
        <v>151</v>
      </c>
      <c r="H17" t="s">
        <v>90</v>
      </c>
      <c r="I17" t="s">
        <v>152</v>
      </c>
      <c r="J17" s="4">
        <v>40194</v>
      </c>
      <c r="K17" t="s">
        <v>219</v>
      </c>
      <c r="L17" t="s">
        <v>221</v>
      </c>
      <c r="M17" t="s">
        <v>220</v>
      </c>
      <c r="N17" s="4">
        <v>40876</v>
      </c>
      <c r="O17" t="s">
        <v>322</v>
      </c>
      <c r="P17" t="s">
        <v>323</v>
      </c>
      <c r="Q17" t="s">
        <v>324</v>
      </c>
      <c r="R17" s="4">
        <v>41887</v>
      </c>
      <c r="S17" t="s">
        <v>408</v>
      </c>
      <c r="T17" t="s">
        <v>409</v>
      </c>
      <c r="U17" t="s">
        <v>407</v>
      </c>
      <c r="V17" s="4">
        <v>42928</v>
      </c>
    </row>
    <row r="18" spans="1:31" x14ac:dyDescent="0.2">
      <c r="A18" t="s">
        <v>321</v>
      </c>
      <c r="B18" t="s">
        <v>26</v>
      </c>
      <c r="C18" t="s">
        <v>92</v>
      </c>
      <c r="D18" s="5" t="s">
        <v>149</v>
      </c>
      <c r="E18" t="s">
        <v>150</v>
      </c>
      <c r="F18" s="4">
        <v>40876</v>
      </c>
      <c r="G18" t="s">
        <v>90</v>
      </c>
      <c r="H18" t="s">
        <v>90</v>
      </c>
      <c r="I18" t="s">
        <v>90</v>
      </c>
      <c r="J18" t="s">
        <v>90</v>
      </c>
      <c r="K18" t="s">
        <v>90</v>
      </c>
      <c r="L18" t="s">
        <v>90</v>
      </c>
      <c r="M18" t="s">
        <v>90</v>
      </c>
      <c r="N18" t="s">
        <v>90</v>
      </c>
      <c r="O18" t="s">
        <v>90</v>
      </c>
      <c r="P18" t="s">
        <v>90</v>
      </c>
      <c r="Q18" t="s">
        <v>90</v>
      </c>
      <c r="R18" t="s">
        <v>90</v>
      </c>
    </row>
    <row r="19" spans="1:31" x14ac:dyDescent="0.2">
      <c r="A19" t="s">
        <v>11</v>
      </c>
      <c r="B19" t="s">
        <v>27</v>
      </c>
      <c r="C19" t="s">
        <v>93</v>
      </c>
      <c r="D19" s="5" t="s">
        <v>411</v>
      </c>
      <c r="E19" t="s">
        <v>412</v>
      </c>
      <c r="F19" s="4" t="s">
        <v>410</v>
      </c>
      <c r="G19" t="s">
        <v>155</v>
      </c>
      <c r="H19" t="s">
        <v>222</v>
      </c>
      <c r="I19" t="s">
        <v>223</v>
      </c>
      <c r="J19" s="4">
        <v>40876</v>
      </c>
      <c r="K19" t="s">
        <v>155</v>
      </c>
      <c r="L19" t="s">
        <v>159</v>
      </c>
      <c r="M19" t="s">
        <v>160</v>
      </c>
      <c r="N19" s="4">
        <v>40876</v>
      </c>
      <c r="O19" t="s">
        <v>155</v>
      </c>
      <c r="P19" t="s">
        <v>170</v>
      </c>
      <c r="Q19" t="s">
        <v>169</v>
      </c>
      <c r="R19" s="4">
        <v>40876</v>
      </c>
      <c r="S19" s="4" t="s">
        <v>331</v>
      </c>
      <c r="T19" s="4" t="s">
        <v>332</v>
      </c>
      <c r="U19" s="4" t="s">
        <v>333</v>
      </c>
      <c r="V19" s="4">
        <v>41890</v>
      </c>
      <c r="W19" s="4" t="s">
        <v>413</v>
      </c>
      <c r="X19" s="4" t="s">
        <v>414</v>
      </c>
      <c r="Y19" t="s">
        <v>415</v>
      </c>
      <c r="Z19" s="4">
        <v>42928</v>
      </c>
    </row>
    <row r="20" spans="1:31" x14ac:dyDescent="0.2">
      <c r="A20" t="s">
        <v>12</v>
      </c>
      <c r="B20" t="s">
        <v>28</v>
      </c>
      <c r="C20" t="s">
        <v>93</v>
      </c>
      <c r="D20" s="5" t="s">
        <v>411</v>
      </c>
      <c r="E20" t="s">
        <v>412</v>
      </c>
      <c r="F20" s="4" t="s">
        <v>410</v>
      </c>
      <c r="G20" t="s">
        <v>155</v>
      </c>
      <c r="H20" t="s">
        <v>222</v>
      </c>
      <c r="I20" t="s">
        <v>223</v>
      </c>
      <c r="J20" s="4">
        <v>40876</v>
      </c>
      <c r="K20" t="s">
        <v>155</v>
      </c>
      <c r="L20" t="s">
        <v>159</v>
      </c>
      <c r="M20" t="s">
        <v>160</v>
      </c>
      <c r="N20" s="4">
        <v>40876</v>
      </c>
      <c r="O20" t="s">
        <v>155</v>
      </c>
      <c r="P20" t="s">
        <v>170</v>
      </c>
      <c r="Q20" t="s">
        <v>169</v>
      </c>
      <c r="R20" s="4">
        <v>40876</v>
      </c>
      <c r="S20" s="4" t="s">
        <v>334</v>
      </c>
      <c r="T20" s="4"/>
      <c r="U20" s="4"/>
      <c r="V20" s="4"/>
      <c r="Z20" s="4"/>
    </row>
    <row r="21" spans="1:31" x14ac:dyDescent="0.2">
      <c r="A21" t="s">
        <v>327</v>
      </c>
      <c r="B21" t="s">
        <v>29</v>
      </c>
      <c r="C21" t="s">
        <v>93</v>
      </c>
      <c r="D21" s="5" t="s">
        <v>411</v>
      </c>
      <c r="E21" t="s">
        <v>412</v>
      </c>
      <c r="F21" s="4" t="s">
        <v>410</v>
      </c>
      <c r="G21" t="s">
        <v>155</v>
      </c>
      <c r="H21" t="s">
        <v>222</v>
      </c>
      <c r="I21" t="s">
        <v>223</v>
      </c>
      <c r="J21" s="4">
        <v>40876</v>
      </c>
      <c r="K21" t="s">
        <v>155</v>
      </c>
      <c r="L21" t="s">
        <v>159</v>
      </c>
      <c r="M21" t="s">
        <v>160</v>
      </c>
      <c r="N21" s="4">
        <v>40876</v>
      </c>
      <c r="O21" t="s">
        <v>155</v>
      </c>
      <c r="P21" t="s">
        <v>170</v>
      </c>
      <c r="Q21" t="s">
        <v>169</v>
      </c>
      <c r="R21" s="4">
        <v>40876</v>
      </c>
      <c r="S21" s="4" t="s">
        <v>155</v>
      </c>
      <c r="T21" s="4" t="s">
        <v>325</v>
      </c>
      <c r="U21" s="4" t="s">
        <v>326</v>
      </c>
      <c r="V21" s="4">
        <v>41890</v>
      </c>
      <c r="W21" s="4" t="s">
        <v>328</v>
      </c>
      <c r="X21" s="4" t="s">
        <v>329</v>
      </c>
      <c r="Y21" t="s">
        <v>330</v>
      </c>
      <c r="Z21" s="4">
        <v>41890</v>
      </c>
      <c r="AA21" s="4" t="s">
        <v>331</v>
      </c>
      <c r="AB21" s="4" t="s">
        <v>332</v>
      </c>
      <c r="AC21" s="4" t="s">
        <v>333</v>
      </c>
      <c r="AD21" s="4">
        <v>41890</v>
      </c>
      <c r="AE21" s="4" t="s">
        <v>334</v>
      </c>
    </row>
    <row r="22" spans="1:31" x14ac:dyDescent="0.2">
      <c r="A22" t="s">
        <v>171</v>
      </c>
      <c r="B22" t="s">
        <v>99</v>
      </c>
      <c r="C22" t="s">
        <v>103</v>
      </c>
      <c r="D22" s="6" t="s">
        <v>172</v>
      </c>
      <c r="E22" t="s">
        <v>173</v>
      </c>
      <c r="F22" s="4">
        <v>40876</v>
      </c>
      <c r="G22" t="s">
        <v>155</v>
      </c>
      <c r="H22" t="s">
        <v>157</v>
      </c>
      <c r="I22" t="s">
        <v>156</v>
      </c>
      <c r="J22" s="4">
        <v>40876</v>
      </c>
      <c r="K22" t="s">
        <v>155</v>
      </c>
      <c r="L22" t="s">
        <v>159</v>
      </c>
      <c r="M22" t="s">
        <v>160</v>
      </c>
      <c r="N22" s="4">
        <v>40876</v>
      </c>
      <c r="O22" t="s">
        <v>155</v>
      </c>
      <c r="P22" t="s">
        <v>170</v>
      </c>
      <c r="Q22" t="s">
        <v>169</v>
      </c>
      <c r="R22" s="4">
        <v>40876</v>
      </c>
      <c r="S22" s="4" t="s">
        <v>103</v>
      </c>
      <c r="T22" s="4" t="s">
        <v>335</v>
      </c>
      <c r="U22" s="4" t="s">
        <v>336</v>
      </c>
      <c r="V22" s="4">
        <v>41893</v>
      </c>
      <c r="W22" s="4" t="s">
        <v>443</v>
      </c>
      <c r="X22" s="4" t="s">
        <v>444</v>
      </c>
      <c r="Y22" t="s">
        <v>445</v>
      </c>
      <c r="Z22" s="4">
        <v>43064</v>
      </c>
    </row>
    <row r="23" spans="1:31" x14ac:dyDescent="0.2">
      <c r="A23" t="s">
        <v>337</v>
      </c>
      <c r="B23" t="s">
        <v>98</v>
      </c>
      <c r="C23" t="s">
        <v>103</v>
      </c>
      <c r="D23" s="6" t="s">
        <v>172</v>
      </c>
      <c r="E23" s="7" t="s">
        <v>173</v>
      </c>
      <c r="F23" s="4">
        <v>40876</v>
      </c>
      <c r="G23" t="s">
        <v>155</v>
      </c>
      <c r="H23" t="s">
        <v>157</v>
      </c>
      <c r="I23" t="s">
        <v>156</v>
      </c>
      <c r="J23" s="4">
        <v>40876</v>
      </c>
      <c r="K23" t="s">
        <v>155</v>
      </c>
      <c r="L23" t="s">
        <v>159</v>
      </c>
      <c r="M23" t="s">
        <v>160</v>
      </c>
      <c r="N23" s="4">
        <v>40876</v>
      </c>
      <c r="O23" t="s">
        <v>155</v>
      </c>
      <c r="P23" t="s">
        <v>170</v>
      </c>
      <c r="Q23" t="s">
        <v>169</v>
      </c>
      <c r="R23" s="4">
        <v>40876</v>
      </c>
      <c r="S23" s="4" t="s">
        <v>103</v>
      </c>
      <c r="T23" s="4" t="s">
        <v>335</v>
      </c>
      <c r="U23" s="4" t="s">
        <v>336</v>
      </c>
      <c r="V23" s="4">
        <v>41893</v>
      </c>
      <c r="W23" s="4" t="s">
        <v>443</v>
      </c>
      <c r="X23" s="4" t="s">
        <v>444</v>
      </c>
      <c r="Y23" t="s">
        <v>445</v>
      </c>
      <c r="Z23" s="4">
        <v>43064</v>
      </c>
    </row>
    <row r="24" spans="1:31" x14ac:dyDescent="0.2">
      <c r="A24" t="s">
        <v>341</v>
      </c>
      <c r="B24" t="s">
        <v>100</v>
      </c>
      <c r="C24" t="s">
        <v>103</v>
      </c>
      <c r="D24" s="6" t="s">
        <v>175</v>
      </c>
      <c r="E24" t="s">
        <v>174</v>
      </c>
      <c r="F24" s="4">
        <v>40876</v>
      </c>
      <c r="G24" t="s">
        <v>155</v>
      </c>
      <c r="H24" t="s">
        <v>157</v>
      </c>
      <c r="I24" t="s">
        <v>156</v>
      </c>
      <c r="J24" s="4">
        <v>40876</v>
      </c>
      <c r="K24" t="s">
        <v>155</v>
      </c>
      <c r="L24" t="s">
        <v>159</v>
      </c>
      <c r="M24" t="s">
        <v>160</v>
      </c>
      <c r="N24" s="4">
        <v>40876</v>
      </c>
      <c r="O24" t="s">
        <v>155</v>
      </c>
      <c r="P24" t="s">
        <v>170</v>
      </c>
      <c r="Q24" t="s">
        <v>169</v>
      </c>
      <c r="R24" s="4">
        <v>40876</v>
      </c>
      <c r="S24" s="4" t="s">
        <v>103</v>
      </c>
      <c r="T24" s="4" t="s">
        <v>335</v>
      </c>
      <c r="U24" s="4" t="s">
        <v>336</v>
      </c>
      <c r="V24" s="4">
        <v>41893</v>
      </c>
      <c r="W24" s="4" t="s">
        <v>338</v>
      </c>
      <c r="X24" s="4" t="s">
        <v>339</v>
      </c>
      <c r="Y24" t="s">
        <v>340</v>
      </c>
      <c r="Z24" s="4">
        <v>41893</v>
      </c>
      <c r="AA24" s="4" t="s">
        <v>443</v>
      </c>
      <c r="AB24" s="4" t="s">
        <v>444</v>
      </c>
      <c r="AC24" t="s">
        <v>445</v>
      </c>
      <c r="AD24" s="4">
        <v>43064</v>
      </c>
    </row>
    <row r="25" spans="1:31" x14ac:dyDescent="0.2">
      <c r="A25" t="s">
        <v>342</v>
      </c>
      <c r="B25" t="s">
        <v>101</v>
      </c>
      <c r="C25" t="s">
        <v>103</v>
      </c>
      <c r="D25" s="6" t="s">
        <v>175</v>
      </c>
      <c r="E25" t="s">
        <v>174</v>
      </c>
      <c r="F25" s="4">
        <v>40876</v>
      </c>
      <c r="G25" t="s">
        <v>155</v>
      </c>
      <c r="H25" t="s">
        <v>157</v>
      </c>
      <c r="I25" t="s">
        <v>156</v>
      </c>
      <c r="J25" s="4">
        <v>40876</v>
      </c>
      <c r="K25" t="s">
        <v>155</v>
      </c>
      <c r="L25" t="s">
        <v>159</v>
      </c>
      <c r="M25" t="s">
        <v>160</v>
      </c>
      <c r="N25" s="4">
        <v>40876</v>
      </c>
      <c r="O25" t="s">
        <v>155</v>
      </c>
      <c r="P25" t="s">
        <v>170</v>
      </c>
      <c r="Q25" t="s">
        <v>169</v>
      </c>
      <c r="R25" s="4">
        <v>40876</v>
      </c>
      <c r="S25" s="4" t="s">
        <v>103</v>
      </c>
      <c r="T25" s="4" t="s">
        <v>335</v>
      </c>
      <c r="U25" s="4" t="s">
        <v>336</v>
      </c>
      <c r="V25" s="4">
        <v>41893</v>
      </c>
      <c r="W25" s="4" t="s">
        <v>334</v>
      </c>
      <c r="Z25" s="4"/>
      <c r="AA25" s="4" t="s">
        <v>443</v>
      </c>
      <c r="AB25" s="4" t="s">
        <v>444</v>
      </c>
      <c r="AC25" t="s">
        <v>445</v>
      </c>
      <c r="AD25" s="4">
        <v>43064</v>
      </c>
    </row>
    <row r="26" spans="1:31" x14ac:dyDescent="0.2">
      <c r="A26" t="s">
        <v>347</v>
      </c>
      <c r="B26" t="s">
        <v>102</v>
      </c>
      <c r="C26" t="s">
        <v>103</v>
      </c>
      <c r="D26" s="6" t="s">
        <v>177</v>
      </c>
      <c r="E26" t="s">
        <v>176</v>
      </c>
      <c r="F26" s="4">
        <v>40876</v>
      </c>
      <c r="G26" t="s">
        <v>155</v>
      </c>
      <c r="H26" t="s">
        <v>157</v>
      </c>
      <c r="I26" t="s">
        <v>156</v>
      </c>
      <c r="J26" s="4">
        <v>40876</v>
      </c>
      <c r="K26" t="s">
        <v>155</v>
      </c>
      <c r="L26" t="s">
        <v>159</v>
      </c>
      <c r="M26" t="s">
        <v>160</v>
      </c>
      <c r="N26" s="4">
        <v>40876</v>
      </c>
      <c r="O26" t="s">
        <v>155</v>
      </c>
      <c r="P26" t="s">
        <v>170</v>
      </c>
      <c r="Q26" t="s">
        <v>169</v>
      </c>
      <c r="R26" s="4">
        <v>40876</v>
      </c>
      <c r="S26" s="4" t="s">
        <v>103</v>
      </c>
      <c r="T26" s="4" t="s">
        <v>343</v>
      </c>
      <c r="U26" s="4" t="s">
        <v>344</v>
      </c>
      <c r="V26" s="4">
        <v>41893</v>
      </c>
      <c r="W26" s="4" t="s">
        <v>345</v>
      </c>
      <c r="Y26" t="s">
        <v>346</v>
      </c>
      <c r="Z26" s="4">
        <v>41893</v>
      </c>
      <c r="AA26" s="4" t="s">
        <v>443</v>
      </c>
      <c r="AB26" s="4" t="s">
        <v>444</v>
      </c>
      <c r="AC26" t="s">
        <v>445</v>
      </c>
      <c r="AD26" s="4">
        <v>43064</v>
      </c>
    </row>
    <row r="27" spans="1:31" x14ac:dyDescent="0.2">
      <c r="A27" t="s">
        <v>348</v>
      </c>
      <c r="B27" t="s">
        <v>158</v>
      </c>
      <c r="C27" t="s">
        <v>155</v>
      </c>
      <c r="D27" t="s">
        <v>157</v>
      </c>
      <c r="E27" t="s">
        <v>156</v>
      </c>
      <c r="F27" s="4">
        <v>40876</v>
      </c>
      <c r="G27" t="s">
        <v>155</v>
      </c>
      <c r="H27" t="s">
        <v>159</v>
      </c>
      <c r="I27" t="s">
        <v>160</v>
      </c>
      <c r="J27" s="4">
        <v>40876</v>
      </c>
      <c r="K27" t="s">
        <v>155</v>
      </c>
      <c r="L27" t="s">
        <v>170</v>
      </c>
      <c r="M27" t="s">
        <v>169</v>
      </c>
      <c r="N27" s="4">
        <v>40876</v>
      </c>
      <c r="O27" s="4" t="s">
        <v>103</v>
      </c>
      <c r="P27" s="4" t="s">
        <v>335</v>
      </c>
      <c r="Q27" s="4" t="s">
        <v>336</v>
      </c>
      <c r="R27" s="4">
        <v>41893</v>
      </c>
      <c r="S27" s="4" t="s">
        <v>443</v>
      </c>
      <c r="T27" s="4" t="s">
        <v>444</v>
      </c>
      <c r="U27" t="s">
        <v>445</v>
      </c>
      <c r="V27" s="4">
        <v>43064</v>
      </c>
    </row>
    <row r="28" spans="1:31" x14ac:dyDescent="0.2">
      <c r="A28" t="s">
        <v>237</v>
      </c>
      <c r="B28" t="s">
        <v>106</v>
      </c>
      <c r="C28" t="s">
        <v>125</v>
      </c>
      <c r="D28" t="s">
        <v>126</v>
      </c>
      <c r="E28" t="s">
        <v>112</v>
      </c>
      <c r="F28" s="4">
        <v>43063</v>
      </c>
      <c r="G28" t="s">
        <v>90</v>
      </c>
      <c r="H28" t="s">
        <v>90</v>
      </c>
      <c r="I28" t="s">
        <v>90</v>
      </c>
      <c r="J28" t="s">
        <v>90</v>
      </c>
      <c r="K28" t="s">
        <v>90</v>
      </c>
      <c r="L28" t="s">
        <v>90</v>
      </c>
      <c r="M28" t="s">
        <v>90</v>
      </c>
      <c r="N28" t="s">
        <v>90</v>
      </c>
      <c r="O28" t="s">
        <v>90</v>
      </c>
      <c r="P28" t="s">
        <v>90</v>
      </c>
      <c r="Q28" t="s">
        <v>90</v>
      </c>
      <c r="R28" t="s">
        <v>90</v>
      </c>
    </row>
    <row r="29" spans="1:31" x14ac:dyDescent="0.2">
      <c r="A29" t="s">
        <v>449</v>
      </c>
      <c r="B29" t="s">
        <v>124</v>
      </c>
      <c r="C29" t="s">
        <v>90</v>
      </c>
      <c r="D29" t="s">
        <v>90</v>
      </c>
      <c r="E29" t="s">
        <v>90</v>
      </c>
      <c r="F29" t="s">
        <v>90</v>
      </c>
      <c r="G29" t="s">
        <v>90</v>
      </c>
      <c r="H29" t="s">
        <v>90</v>
      </c>
      <c r="I29" t="s">
        <v>90</v>
      </c>
      <c r="J29" t="s">
        <v>90</v>
      </c>
      <c r="K29" t="s">
        <v>90</v>
      </c>
      <c r="L29" t="s">
        <v>90</v>
      </c>
      <c r="M29" t="s">
        <v>90</v>
      </c>
      <c r="N29" t="s">
        <v>90</v>
      </c>
      <c r="O29" t="s">
        <v>90</v>
      </c>
      <c r="P29" t="s">
        <v>90</v>
      </c>
      <c r="Q29" t="s">
        <v>90</v>
      </c>
      <c r="R29" t="s">
        <v>90</v>
      </c>
    </row>
    <row r="30" spans="1:31" x14ac:dyDescent="0.2">
      <c r="A30" t="s">
        <v>435</v>
      </c>
      <c r="B30" t="s">
        <v>436</v>
      </c>
      <c r="C30" t="s">
        <v>439</v>
      </c>
      <c r="D30" t="s">
        <v>440</v>
      </c>
      <c r="E30" t="s">
        <v>441</v>
      </c>
      <c r="F30" s="4">
        <v>43063</v>
      </c>
      <c r="G30" t="s">
        <v>442</v>
      </c>
    </row>
    <row r="31" spans="1:31" x14ac:dyDescent="0.2">
      <c r="A31" t="s">
        <v>437</v>
      </c>
      <c r="B31" t="s">
        <v>438</v>
      </c>
      <c r="C31" t="s">
        <v>90</v>
      </c>
    </row>
    <row r="32" spans="1:31" x14ac:dyDescent="0.2">
      <c r="A32" t="s">
        <v>452</v>
      </c>
      <c r="B32" t="s">
        <v>451</v>
      </c>
      <c r="C32" t="s">
        <v>90</v>
      </c>
    </row>
    <row r="33" spans="1:31" x14ac:dyDescent="0.2">
      <c r="A33" t="s">
        <v>352</v>
      </c>
      <c r="B33" t="s">
        <v>30</v>
      </c>
      <c r="C33" t="s">
        <v>178</v>
      </c>
      <c r="D33" t="s">
        <v>179</v>
      </c>
      <c r="E33" t="s">
        <v>180</v>
      </c>
      <c r="F33" s="4">
        <v>40879</v>
      </c>
      <c r="G33" t="s">
        <v>178</v>
      </c>
      <c r="H33" t="s">
        <v>181</v>
      </c>
      <c r="I33" t="s">
        <v>182</v>
      </c>
      <c r="J33" s="4">
        <v>40196</v>
      </c>
      <c r="K33" t="s">
        <v>273</v>
      </c>
      <c r="L33" t="s">
        <v>274</v>
      </c>
      <c r="M33" t="s">
        <v>275</v>
      </c>
      <c r="N33" s="4">
        <v>41138</v>
      </c>
      <c r="O33" t="s">
        <v>349</v>
      </c>
      <c r="P33" t="s">
        <v>350</v>
      </c>
      <c r="Q33" t="s">
        <v>351</v>
      </c>
      <c r="R33" s="4">
        <v>41893</v>
      </c>
      <c r="S33" t="s">
        <v>416</v>
      </c>
      <c r="T33" t="s">
        <v>417</v>
      </c>
      <c r="U33" t="s">
        <v>418</v>
      </c>
      <c r="V33" s="4">
        <v>42928</v>
      </c>
    </row>
    <row r="34" spans="1:31" x14ac:dyDescent="0.2">
      <c r="A34" t="s">
        <v>190</v>
      </c>
      <c r="B34" t="s">
        <v>31</v>
      </c>
      <c r="C34" t="s">
        <v>94</v>
      </c>
      <c r="D34" t="s">
        <v>183</v>
      </c>
      <c r="E34" t="s">
        <v>184</v>
      </c>
      <c r="F34" s="4">
        <v>41065</v>
      </c>
      <c r="G34" t="s">
        <v>94</v>
      </c>
      <c r="H34" t="s">
        <v>239</v>
      </c>
      <c r="I34" t="s">
        <v>238</v>
      </c>
      <c r="J34" s="4">
        <v>41065</v>
      </c>
      <c r="K34" t="s">
        <v>246</v>
      </c>
      <c r="L34" t="s">
        <v>249</v>
      </c>
      <c r="M34" t="s">
        <v>250</v>
      </c>
      <c r="N34" s="4">
        <v>41138</v>
      </c>
      <c r="O34" s="4" t="s">
        <v>251</v>
      </c>
      <c r="P34" s="4" t="s">
        <v>252</v>
      </c>
      <c r="Q34" s="4" t="s">
        <v>253</v>
      </c>
      <c r="R34" s="4">
        <v>41128</v>
      </c>
      <c r="S34" s="4" t="s">
        <v>246</v>
      </c>
      <c r="T34" s="4" t="s">
        <v>353</v>
      </c>
      <c r="U34" t="s">
        <v>354</v>
      </c>
      <c r="V34" s="4" t="s">
        <v>422</v>
      </c>
      <c r="W34" s="4" t="s">
        <v>334</v>
      </c>
    </row>
    <row r="35" spans="1:31" x14ac:dyDescent="0.2">
      <c r="A35" t="s">
        <v>191</v>
      </c>
      <c r="B35" t="s">
        <v>185</v>
      </c>
      <c r="C35" t="s">
        <v>94</v>
      </c>
      <c r="D35" t="s">
        <v>183</v>
      </c>
      <c r="E35" t="s">
        <v>184</v>
      </c>
      <c r="F35" s="4">
        <v>41065</v>
      </c>
      <c r="G35" t="s">
        <v>94</v>
      </c>
      <c r="H35" t="s">
        <v>239</v>
      </c>
      <c r="I35" t="s">
        <v>238</v>
      </c>
      <c r="J35" s="4">
        <v>41065</v>
      </c>
      <c r="K35" t="s">
        <v>246</v>
      </c>
      <c r="L35" t="s">
        <v>247</v>
      </c>
      <c r="M35" t="s">
        <v>248</v>
      </c>
      <c r="N35" s="4">
        <v>41138</v>
      </c>
      <c r="O35" t="s">
        <v>246</v>
      </c>
      <c r="P35" t="s">
        <v>249</v>
      </c>
      <c r="Q35" t="s">
        <v>250</v>
      </c>
      <c r="R35" s="4">
        <v>41138</v>
      </c>
      <c r="S35" s="4" t="s">
        <v>251</v>
      </c>
      <c r="T35" s="4" t="s">
        <v>252</v>
      </c>
      <c r="U35" s="4" t="s">
        <v>253</v>
      </c>
      <c r="V35" s="4">
        <v>41128</v>
      </c>
      <c r="W35" s="4" t="s">
        <v>246</v>
      </c>
      <c r="X35" s="4" t="s">
        <v>353</v>
      </c>
      <c r="Y35" t="s">
        <v>354</v>
      </c>
      <c r="Z35" s="4" t="s">
        <v>422</v>
      </c>
      <c r="AA35" s="4" t="s">
        <v>334</v>
      </c>
    </row>
    <row r="36" spans="1:31" x14ac:dyDescent="0.2">
      <c r="A36" t="s">
        <v>189</v>
      </c>
      <c r="B36" t="s">
        <v>186</v>
      </c>
      <c r="C36" t="s">
        <v>94</v>
      </c>
      <c r="D36" t="s">
        <v>183</v>
      </c>
      <c r="E36" t="s">
        <v>184</v>
      </c>
      <c r="F36" s="4">
        <v>41065</v>
      </c>
      <c r="G36" t="s">
        <v>94</v>
      </c>
      <c r="H36" t="s">
        <v>239</v>
      </c>
      <c r="I36" t="s">
        <v>238</v>
      </c>
      <c r="J36" s="4">
        <v>41065</v>
      </c>
      <c r="K36" t="s">
        <v>246</v>
      </c>
      <c r="L36" t="s">
        <v>247</v>
      </c>
      <c r="M36" t="s">
        <v>248</v>
      </c>
      <c r="N36" s="4">
        <v>41138</v>
      </c>
      <c r="O36" t="s">
        <v>246</v>
      </c>
      <c r="P36" t="s">
        <v>249</v>
      </c>
      <c r="Q36" t="s">
        <v>250</v>
      </c>
      <c r="R36" s="4">
        <v>41138</v>
      </c>
      <c r="S36" s="4" t="s">
        <v>251</v>
      </c>
      <c r="T36" s="4" t="s">
        <v>252</v>
      </c>
      <c r="U36" s="4" t="s">
        <v>253</v>
      </c>
      <c r="V36" s="4">
        <v>41128</v>
      </c>
      <c r="W36" s="4" t="s">
        <v>246</v>
      </c>
      <c r="X36" s="4" t="s">
        <v>353</v>
      </c>
      <c r="Y36" t="s">
        <v>354</v>
      </c>
      <c r="Z36" s="4" t="s">
        <v>422</v>
      </c>
      <c r="AA36" s="4" t="s">
        <v>334</v>
      </c>
    </row>
    <row r="37" spans="1:31" x14ac:dyDescent="0.2">
      <c r="A37" t="s">
        <v>187</v>
      </c>
      <c r="B37" t="s">
        <v>188</v>
      </c>
      <c r="C37" t="s">
        <v>94</v>
      </c>
      <c r="D37" t="s">
        <v>183</v>
      </c>
      <c r="E37" t="s">
        <v>184</v>
      </c>
      <c r="F37" s="4">
        <v>41065</v>
      </c>
      <c r="G37" t="s">
        <v>94</v>
      </c>
      <c r="H37" t="s">
        <v>239</v>
      </c>
      <c r="I37" t="s">
        <v>238</v>
      </c>
      <c r="J37" s="4">
        <v>41065</v>
      </c>
      <c r="K37" t="s">
        <v>246</v>
      </c>
      <c r="L37" t="s">
        <v>249</v>
      </c>
      <c r="M37" t="s">
        <v>250</v>
      </c>
      <c r="N37" s="4">
        <v>41138</v>
      </c>
      <c r="O37" s="4" t="s">
        <v>251</v>
      </c>
      <c r="P37" s="4" t="s">
        <v>252</v>
      </c>
      <c r="Q37" s="4" t="s">
        <v>253</v>
      </c>
      <c r="R37" s="4">
        <v>41128</v>
      </c>
      <c r="S37" s="4" t="s">
        <v>246</v>
      </c>
      <c r="T37" s="4" t="s">
        <v>353</v>
      </c>
      <c r="U37" t="s">
        <v>354</v>
      </c>
      <c r="V37" s="4" t="s">
        <v>422</v>
      </c>
      <c r="W37" s="4" t="s">
        <v>334</v>
      </c>
    </row>
    <row r="38" spans="1:31" x14ac:dyDescent="0.2">
      <c r="A38" t="s">
        <v>374</v>
      </c>
      <c r="B38" t="s">
        <v>32</v>
      </c>
      <c r="C38" t="s">
        <v>90</v>
      </c>
      <c r="D38" t="s">
        <v>90</v>
      </c>
      <c r="E38" t="s">
        <v>90</v>
      </c>
      <c r="F38" t="s">
        <v>90</v>
      </c>
      <c r="G38" t="s">
        <v>90</v>
      </c>
      <c r="H38" t="s">
        <v>90</v>
      </c>
      <c r="I38" t="s">
        <v>90</v>
      </c>
      <c r="J38" t="s">
        <v>90</v>
      </c>
      <c r="K38" t="s">
        <v>90</v>
      </c>
      <c r="L38" t="s">
        <v>90</v>
      </c>
      <c r="M38" t="s">
        <v>90</v>
      </c>
      <c r="N38" t="s">
        <v>90</v>
      </c>
      <c r="O38" t="s">
        <v>90</v>
      </c>
      <c r="P38" t="s">
        <v>90</v>
      </c>
      <c r="Q38" t="s">
        <v>90</v>
      </c>
      <c r="R38" t="s">
        <v>90</v>
      </c>
    </row>
    <row r="39" spans="1:31" x14ac:dyDescent="0.2">
      <c r="A39" t="s">
        <v>104</v>
      </c>
      <c r="B39" t="s">
        <v>33</v>
      </c>
      <c r="C39" t="s">
        <v>148</v>
      </c>
      <c r="D39" t="s">
        <v>90</v>
      </c>
      <c r="E39" t="s">
        <v>90</v>
      </c>
      <c r="F39" s="4">
        <v>40879</v>
      </c>
      <c r="G39" t="s">
        <v>224</v>
      </c>
      <c r="H39" t="s">
        <v>225</v>
      </c>
      <c r="I39" t="s">
        <v>226</v>
      </c>
      <c r="J39" s="4">
        <v>40879</v>
      </c>
      <c r="K39" t="s">
        <v>244</v>
      </c>
      <c r="L39" t="s">
        <v>90</v>
      </c>
      <c r="M39" t="s">
        <v>245</v>
      </c>
      <c r="N39" s="4">
        <v>41138</v>
      </c>
      <c r="O39" t="s">
        <v>90</v>
      </c>
      <c r="P39" t="s">
        <v>90</v>
      </c>
      <c r="Q39" t="s">
        <v>90</v>
      </c>
      <c r="R39" t="s">
        <v>90</v>
      </c>
    </row>
    <row r="40" spans="1:31" x14ac:dyDescent="0.2">
      <c r="A40" t="s">
        <v>96</v>
      </c>
      <c r="B40" t="s">
        <v>95</v>
      </c>
      <c r="C40" t="s">
        <v>97</v>
      </c>
      <c r="D40" t="s">
        <v>90</v>
      </c>
      <c r="E40" t="s">
        <v>90</v>
      </c>
      <c r="F40" t="s">
        <v>90</v>
      </c>
      <c r="G40" t="s">
        <v>113</v>
      </c>
      <c r="H40" t="s">
        <v>90</v>
      </c>
      <c r="I40" t="s">
        <v>90</v>
      </c>
      <c r="J40" t="s">
        <v>90</v>
      </c>
      <c r="K40" t="s">
        <v>227</v>
      </c>
      <c r="L40" t="s">
        <v>228</v>
      </c>
      <c r="M40" t="s">
        <v>229</v>
      </c>
      <c r="N40" s="4">
        <v>40879</v>
      </c>
      <c r="O40" t="s">
        <v>372</v>
      </c>
      <c r="Q40" t="s">
        <v>373</v>
      </c>
      <c r="R40" s="4">
        <v>41946</v>
      </c>
      <c r="S40" s="4" t="s">
        <v>419</v>
      </c>
      <c r="T40" s="4" t="s">
        <v>420</v>
      </c>
      <c r="U40" t="s">
        <v>421</v>
      </c>
      <c r="V40" s="4">
        <v>42929</v>
      </c>
    </row>
    <row r="41" spans="1:31" x14ac:dyDescent="0.2">
      <c r="A41" t="s">
        <v>426</v>
      </c>
      <c r="B41" t="s">
        <v>105</v>
      </c>
      <c r="C41" s="3" t="s">
        <v>242</v>
      </c>
      <c r="D41" s="3" t="s">
        <v>243</v>
      </c>
      <c r="E41" s="3" t="s">
        <v>90</v>
      </c>
      <c r="F41" s="3" t="s">
        <v>90</v>
      </c>
      <c r="G41" s="3" t="s">
        <v>423</v>
      </c>
      <c r="H41" s="3" t="s">
        <v>424</v>
      </c>
      <c r="I41" s="3" t="s">
        <v>425</v>
      </c>
      <c r="J41" s="3">
        <v>42929</v>
      </c>
      <c r="K41" t="s">
        <v>90</v>
      </c>
      <c r="L41" t="s">
        <v>90</v>
      </c>
      <c r="M41" t="s">
        <v>90</v>
      </c>
      <c r="N41" t="s">
        <v>90</v>
      </c>
      <c r="O41" t="s">
        <v>90</v>
      </c>
      <c r="P41" t="s">
        <v>90</v>
      </c>
      <c r="Q41" t="s">
        <v>90</v>
      </c>
      <c r="R41" t="s">
        <v>90</v>
      </c>
    </row>
    <row r="42" spans="1:31" x14ac:dyDescent="0.2">
      <c r="A42" t="s">
        <v>310</v>
      </c>
      <c r="B42" t="s">
        <v>309</v>
      </c>
      <c r="C42" s="3" t="s">
        <v>311</v>
      </c>
      <c r="D42" s="3"/>
      <c r="E42" s="3" t="s">
        <v>312</v>
      </c>
      <c r="F42" s="3">
        <v>41887</v>
      </c>
      <c r="G42" s="3"/>
      <c r="H42" s="3"/>
      <c r="I42" s="3"/>
      <c r="J42" s="3"/>
    </row>
    <row r="43" spans="1:31" x14ac:dyDescent="0.2">
      <c r="A43" t="s">
        <v>357</v>
      </c>
      <c r="B43" t="s">
        <v>154</v>
      </c>
      <c r="C43" t="s">
        <v>155</v>
      </c>
      <c r="D43" t="s">
        <v>230</v>
      </c>
      <c r="E43" t="s">
        <v>231</v>
      </c>
      <c r="F43" s="4">
        <v>40879</v>
      </c>
      <c r="G43" t="s">
        <v>155</v>
      </c>
      <c r="H43" t="s">
        <v>232</v>
      </c>
      <c r="I43" t="s">
        <v>233</v>
      </c>
      <c r="J43" s="4">
        <v>40879</v>
      </c>
      <c r="K43" t="s">
        <v>265</v>
      </c>
      <c r="L43" t="s">
        <v>266</v>
      </c>
      <c r="M43" t="s">
        <v>267</v>
      </c>
      <c r="N43" s="4">
        <v>41138</v>
      </c>
      <c r="O43" t="s">
        <v>251</v>
      </c>
      <c r="P43" t="s">
        <v>268</v>
      </c>
      <c r="Q43" t="s">
        <v>269</v>
      </c>
      <c r="R43" s="4">
        <v>41138</v>
      </c>
      <c r="S43" t="s">
        <v>270</v>
      </c>
      <c r="T43" t="s">
        <v>271</v>
      </c>
      <c r="U43" t="s">
        <v>272</v>
      </c>
      <c r="V43" s="4">
        <v>41138</v>
      </c>
      <c r="W43" t="s">
        <v>155</v>
      </c>
      <c r="X43" t="s">
        <v>355</v>
      </c>
      <c r="Y43" t="s">
        <v>356</v>
      </c>
      <c r="Z43" s="4">
        <v>41894</v>
      </c>
      <c r="AA43" t="s">
        <v>427</v>
      </c>
      <c r="AB43" t="s">
        <v>428</v>
      </c>
      <c r="AC43" t="s">
        <v>429</v>
      </c>
      <c r="AD43" s="4">
        <v>42929</v>
      </c>
      <c r="AE43" t="s">
        <v>430</v>
      </c>
    </row>
    <row r="44" spans="1:31" x14ac:dyDescent="0.2">
      <c r="A44" t="s">
        <v>392</v>
      </c>
      <c r="B44" t="s">
        <v>391</v>
      </c>
      <c r="F44" s="4"/>
      <c r="J44" s="4"/>
      <c r="N44" s="4"/>
      <c r="R44" s="4"/>
      <c r="V44" s="4"/>
      <c r="Z44" s="4"/>
    </row>
    <row r="45" spans="1:31" x14ac:dyDescent="0.2">
      <c r="A45" t="s">
        <v>195</v>
      </c>
      <c r="B45" t="s">
        <v>196</v>
      </c>
      <c r="C45" t="s">
        <v>194</v>
      </c>
      <c r="D45" t="s">
        <v>197</v>
      </c>
      <c r="E45" t="s">
        <v>198</v>
      </c>
      <c r="F45" s="4">
        <v>40231</v>
      </c>
      <c r="G45" t="s">
        <v>234</v>
      </c>
      <c r="H45" t="s">
        <v>235</v>
      </c>
      <c r="I45" t="s">
        <v>236</v>
      </c>
      <c r="J45" s="4">
        <v>40879</v>
      </c>
      <c r="K45" t="s">
        <v>155</v>
      </c>
      <c r="L45" t="s">
        <v>358</v>
      </c>
      <c r="M45" t="s">
        <v>359</v>
      </c>
      <c r="N45" s="4">
        <v>41897</v>
      </c>
    </row>
    <row r="46" spans="1:31" x14ac:dyDescent="0.2">
      <c r="A46" t="s">
        <v>360</v>
      </c>
      <c r="B46" t="s">
        <v>199</v>
      </c>
      <c r="C46" t="s">
        <v>155</v>
      </c>
      <c r="D46" t="s">
        <v>200</v>
      </c>
      <c r="E46" t="s">
        <v>201</v>
      </c>
      <c r="F46" s="4">
        <v>40934</v>
      </c>
      <c r="G46" t="s">
        <v>202</v>
      </c>
      <c r="H46" t="s">
        <v>203</v>
      </c>
      <c r="I46" t="s">
        <v>204</v>
      </c>
      <c r="J46" s="4">
        <v>40934</v>
      </c>
      <c r="K46" t="s">
        <v>205</v>
      </c>
      <c r="L46" t="s">
        <v>206</v>
      </c>
      <c r="M46" t="s">
        <v>207</v>
      </c>
      <c r="N46" s="4">
        <v>40934</v>
      </c>
      <c r="O46" t="s">
        <v>211</v>
      </c>
      <c r="Q46" s="7" t="s">
        <v>212</v>
      </c>
      <c r="R46" s="4">
        <v>40934</v>
      </c>
      <c r="S46" t="s">
        <v>361</v>
      </c>
      <c r="T46" s="4" t="s">
        <v>363</v>
      </c>
      <c r="U46" s="4" t="s">
        <v>362</v>
      </c>
      <c r="V46" s="4">
        <v>41897</v>
      </c>
      <c r="W46" s="1" t="s">
        <v>210</v>
      </c>
    </row>
    <row r="47" spans="1:31" x14ac:dyDescent="0.2">
      <c r="A47" t="s">
        <v>474</v>
      </c>
      <c r="B47" t="s">
        <v>299</v>
      </c>
      <c r="C47" t="s">
        <v>300</v>
      </c>
      <c r="D47" t="s">
        <v>301</v>
      </c>
      <c r="E47" t="s">
        <v>302</v>
      </c>
      <c r="F47" s="4">
        <v>41887</v>
      </c>
      <c r="G47" t="s">
        <v>303</v>
      </c>
      <c r="I47" t="s">
        <v>304</v>
      </c>
      <c r="J47" s="4">
        <v>41887</v>
      </c>
      <c r="K47" t="s">
        <v>296</v>
      </c>
      <c r="L47" t="s">
        <v>305</v>
      </c>
      <c r="M47" t="s">
        <v>306</v>
      </c>
      <c r="N47" s="4">
        <v>41887</v>
      </c>
      <c r="O47" t="s">
        <v>307</v>
      </c>
      <c r="Q47" t="s">
        <v>308</v>
      </c>
      <c r="R47" s="4">
        <v>41887</v>
      </c>
      <c r="S47" t="s">
        <v>296</v>
      </c>
      <c r="T47" t="s">
        <v>305</v>
      </c>
      <c r="U47" t="s">
        <v>471</v>
      </c>
      <c r="V47" s="4">
        <v>43167</v>
      </c>
      <c r="W47" t="s">
        <v>472</v>
      </c>
      <c r="Y47" t="s">
        <v>473</v>
      </c>
      <c r="Z47" s="4">
        <v>43167</v>
      </c>
      <c r="AA47" t="s">
        <v>475</v>
      </c>
    </row>
    <row r="48" spans="1:31" x14ac:dyDescent="0.2">
      <c r="A48" t="s">
        <v>476</v>
      </c>
      <c r="B48" t="s">
        <v>375</v>
      </c>
      <c r="C48" t="s">
        <v>155</v>
      </c>
      <c r="D48" t="s">
        <v>431</v>
      </c>
      <c r="E48" t="s">
        <v>376</v>
      </c>
      <c r="F48" s="4" t="s">
        <v>432</v>
      </c>
    </row>
    <row r="49" spans="1:26" x14ac:dyDescent="0.2">
      <c r="A49" t="s">
        <v>378</v>
      </c>
      <c r="B49" t="s">
        <v>377</v>
      </c>
      <c r="C49" t="s">
        <v>379</v>
      </c>
      <c r="D49" t="s">
        <v>380</v>
      </c>
      <c r="E49" t="s">
        <v>381</v>
      </c>
      <c r="F49" s="4">
        <v>42236</v>
      </c>
      <c r="G49" t="s">
        <v>382</v>
      </c>
      <c r="H49" t="s">
        <v>383</v>
      </c>
      <c r="K49" t="s">
        <v>384</v>
      </c>
      <c r="L49" t="s">
        <v>385</v>
      </c>
      <c r="M49" t="s">
        <v>386</v>
      </c>
      <c r="N49" s="4">
        <v>42236</v>
      </c>
      <c r="O49" t="s">
        <v>387</v>
      </c>
      <c r="P49" t="s">
        <v>388</v>
      </c>
      <c r="S49" t="s">
        <v>389</v>
      </c>
      <c r="U49" t="s">
        <v>390</v>
      </c>
      <c r="W49" t="s">
        <v>433</v>
      </c>
      <c r="Y49" t="s">
        <v>434</v>
      </c>
      <c r="Z49" s="4">
        <v>42929</v>
      </c>
    </row>
    <row r="50" spans="1:26" x14ac:dyDescent="0.2">
      <c r="A50" s="6" t="s">
        <v>447</v>
      </c>
      <c r="B50" t="s">
        <v>446</v>
      </c>
      <c r="C50" s="5" t="s">
        <v>448</v>
      </c>
    </row>
    <row r="68" spans="29:35" x14ac:dyDescent="0.2">
      <c r="AC68" s="2"/>
    </row>
    <row r="71" spans="29:35" x14ac:dyDescent="0.2">
      <c r="AI71" s="3"/>
    </row>
    <row r="75" spans="29:35" x14ac:dyDescent="0.2">
      <c r="AI75" s="3"/>
    </row>
    <row r="251" spans="1:6" x14ac:dyDescent="0.2">
      <c r="A251" t="s">
        <v>107</v>
      </c>
      <c r="B251" t="s">
        <v>106</v>
      </c>
      <c r="C251" t="s">
        <v>110</v>
      </c>
      <c r="D251" t="s">
        <v>111</v>
      </c>
      <c r="E251" t="s">
        <v>112</v>
      </c>
      <c r="F251" s="4">
        <v>40176</v>
      </c>
    </row>
    <row r="252" spans="1:6" x14ac:dyDescent="0.2">
      <c r="A252" t="s">
        <v>109</v>
      </c>
      <c r="B252" t="s">
        <v>108</v>
      </c>
      <c r="C252" t="s">
        <v>90</v>
      </c>
      <c r="D252" t="s">
        <v>90</v>
      </c>
      <c r="E252" t="s">
        <v>90</v>
      </c>
      <c r="F252" t="s">
        <v>90</v>
      </c>
    </row>
  </sheetData>
  <phoneticPr fontId="0" type="noConversion"/>
  <hyperlinks>
    <hyperlink ref="Q46" r:id="rId1"/>
    <hyperlink ref="E23" r:id="rId2"/>
    <hyperlink ref="Q12" r:id="rId3"/>
    <hyperlink ref="I2" r:id="rId4"/>
  </hyperlinks>
  <pageMargins left="0.78749999999999998" right="0.78749999999999998" top="1.0527777777777778" bottom="1.0527777777777778" header="0.78749999999999998" footer="0.78749999999999998"/>
  <pageSetup firstPageNumber="0" orientation="portrait" horizontalDpi="300" verticalDpi="300" r:id="rId5"/>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Sorens</dc:creator>
  <cp:lastModifiedBy>amel</cp:lastModifiedBy>
  <cp:revision>1</cp:revision>
  <cp:lastPrinted>1601-01-01T04:00:00Z</cp:lastPrinted>
  <dcterms:created xsi:type="dcterms:W3CDTF">2006-07-31T17:11:41Z</dcterms:created>
  <dcterms:modified xsi:type="dcterms:W3CDTF">2018-03-08T20:02:09Z</dcterms:modified>
</cp:coreProperties>
</file>